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120" yWindow="120" windowWidth="15480" windowHeight="8580" tabRatio="833"/>
  </bookViews>
  <sheets>
    <sheet name="Võistkondlik" sheetId="11" r:id="rId1"/>
    <sheet name="Mehed" sheetId="1" r:id="rId2"/>
    <sheet name="Naised" sheetId="19" r:id="rId3"/>
    <sheet name="Kõik aastad" sheetId="35" r:id="rId4"/>
    <sheet name="Juhend" sheetId="14" r:id="rId5"/>
  </sheets>
  <definedNames>
    <definedName name="_xlnm.Print_Titles" localSheetId="1">Mehed!$1:$5</definedName>
    <definedName name="_xlnm.Print_Titles" localSheetId="2">Naised!$1:$5</definedName>
  </definedNames>
  <calcPr calcId="145621"/>
</workbook>
</file>

<file path=xl/calcChain.xml><?xml version="1.0" encoding="utf-8"?>
<calcChain xmlns="http://schemas.openxmlformats.org/spreadsheetml/2006/main">
  <c r="C299" i="19" l="1"/>
  <c r="B299" i="19"/>
  <c r="A299" i="19"/>
  <c r="AS18" i="11" l="1"/>
  <c r="AS9" i="11"/>
  <c r="AS11" i="11"/>
  <c r="AS19" i="11"/>
  <c r="AS20" i="11"/>
  <c r="AS21" i="11"/>
  <c r="AS14" i="11"/>
  <c r="AS22" i="11"/>
  <c r="AS10" i="11"/>
  <c r="AS13" i="11"/>
  <c r="AS23" i="11"/>
  <c r="AS15" i="11"/>
  <c r="AS17" i="11"/>
  <c r="AS12" i="11"/>
  <c r="AS16" i="11"/>
  <c r="AR18" i="11"/>
  <c r="AR9" i="11"/>
  <c r="AR11" i="11"/>
  <c r="AT11" i="11" s="1"/>
  <c r="AR19" i="11"/>
  <c r="AR20" i="11"/>
  <c r="AR21" i="11"/>
  <c r="AR14" i="11"/>
  <c r="AR22" i="11"/>
  <c r="AR10" i="11"/>
  <c r="AR13" i="11"/>
  <c r="AR23" i="11"/>
  <c r="AT23" i="11" s="1"/>
  <c r="AR15" i="11"/>
  <c r="AR17" i="11"/>
  <c r="AR12" i="11"/>
  <c r="AR16" i="11"/>
  <c r="AT14" i="11"/>
  <c r="N300" i="1"/>
  <c r="AT17" i="11" l="1"/>
  <c r="AT10" i="11"/>
  <c r="AT20" i="11"/>
  <c r="AT18" i="11"/>
  <c r="AT15" i="11"/>
  <c r="AT13" i="11"/>
  <c r="AT22" i="11"/>
  <c r="AT21" i="11"/>
  <c r="AT19" i="11"/>
  <c r="AT9" i="11"/>
  <c r="AT12" i="11"/>
  <c r="AT16" i="11"/>
  <c r="C300" i="1"/>
  <c r="C301" i="1" s="1"/>
  <c r="C302" i="1" s="1"/>
  <c r="C303" i="1" s="1"/>
  <c r="C304" i="1" s="1"/>
  <c r="C305" i="1" s="1"/>
  <c r="C306" i="1" s="1"/>
  <c r="C307" i="1" s="1"/>
  <c r="C308" i="1" s="1"/>
  <c r="C309" i="1" s="1"/>
  <c r="C310" i="1" s="1"/>
  <c r="C311" i="1" s="1"/>
  <c r="C312" i="1" s="1"/>
  <c r="C313" i="1" s="1"/>
  <c r="C314" i="1" s="1"/>
  <c r="C315" i="1" s="1"/>
  <c r="C316" i="1" s="1"/>
  <c r="C317" i="1" s="1"/>
  <c r="C318" i="1" s="1"/>
  <c r="C319" i="1" s="1"/>
  <c r="C320" i="1" s="1"/>
  <c r="C321" i="1" s="1"/>
  <c r="C322" i="1" s="1"/>
  <c r="C323" i="1" s="1"/>
  <c r="C324" i="1" s="1"/>
  <c r="C325" i="1" s="1"/>
  <c r="C326" i="1" s="1"/>
  <c r="C327" i="1" s="1"/>
  <c r="C328" i="1" s="1"/>
  <c r="C329" i="1" s="1"/>
  <c r="C330" i="1" s="1"/>
  <c r="C331" i="1" s="1"/>
  <c r="C332" i="1" s="1"/>
  <c r="C333" i="1" s="1"/>
  <c r="C334" i="1" s="1"/>
  <c r="C335" i="1" s="1"/>
  <c r="C336" i="1" s="1"/>
  <c r="C337" i="1" s="1"/>
  <c r="C338" i="1" s="1"/>
  <c r="C339" i="1" s="1"/>
  <c r="C300" i="19"/>
  <c r="S300" i="19" s="1"/>
  <c r="AT24" i="11" l="1"/>
  <c r="C301" i="19"/>
  <c r="S301" i="19" l="1"/>
  <c r="C302" i="19"/>
  <c r="C303" i="19" l="1"/>
  <c r="S302" i="19"/>
  <c r="C304" i="19" l="1"/>
  <c r="S303" i="19"/>
  <c r="C305" i="19" l="1"/>
  <c r="S304" i="19"/>
  <c r="C306" i="19" l="1"/>
  <c r="S305" i="19"/>
  <c r="C307" i="19" l="1"/>
  <c r="S306" i="19"/>
  <c r="C308" i="19" l="1"/>
  <c r="S307" i="19"/>
  <c r="C309" i="19" l="1"/>
  <c r="S308" i="19"/>
  <c r="C310" i="19" l="1"/>
  <c r="S309" i="19"/>
  <c r="C311" i="19" l="1"/>
  <c r="S310" i="19"/>
  <c r="C312" i="19" l="1"/>
  <c r="S311" i="19"/>
  <c r="C313" i="19" l="1"/>
  <c r="S312" i="19"/>
  <c r="C314" i="19" l="1"/>
  <c r="S313" i="19"/>
  <c r="C315" i="19" l="1"/>
  <c r="S314" i="19"/>
  <c r="C316" i="19" l="1"/>
  <c r="C317" i="19" s="1"/>
  <c r="C318" i="19" s="1"/>
  <c r="C319" i="19" s="1"/>
  <c r="C320" i="19" s="1"/>
  <c r="C321" i="19" s="1"/>
  <c r="C322" i="19" s="1"/>
  <c r="C323" i="19" s="1"/>
  <c r="C324" i="19" s="1"/>
  <c r="C325" i="19" s="1"/>
  <c r="C326" i="19" s="1"/>
  <c r="C327" i="19" s="1"/>
  <c r="C328" i="19" s="1"/>
  <c r="C329" i="19" s="1"/>
  <c r="C330" i="19" s="1"/>
  <c r="C331" i="19" s="1"/>
  <c r="C332" i="19" s="1"/>
  <c r="C333" i="19" s="1"/>
  <c r="C334" i="19" s="1"/>
  <c r="C335" i="19" s="1"/>
  <c r="C336" i="19" s="1"/>
  <c r="C337" i="19" s="1"/>
  <c r="C338" i="19" s="1"/>
  <c r="C339" i="19" s="1"/>
  <c r="S315" i="19"/>
  <c r="S339" i="1" l="1"/>
  <c r="S338" i="1"/>
  <c r="S337" i="1"/>
  <c r="S336" i="1"/>
  <c r="S335" i="1"/>
  <c r="S334" i="1"/>
  <c r="S333" i="1"/>
  <c r="S332" i="1"/>
  <c r="S331" i="1"/>
  <c r="S330" i="1"/>
  <c r="S329" i="1"/>
  <c r="S328" i="1"/>
  <c r="S327" i="1"/>
  <c r="S326" i="1"/>
  <c r="S325" i="1"/>
  <c r="S324" i="1"/>
  <c r="S323" i="1"/>
  <c r="S322" i="1"/>
  <c r="S321" i="1"/>
  <c r="S320" i="1"/>
  <c r="S319" i="1"/>
  <c r="S318" i="1"/>
  <c r="S317" i="1"/>
  <c r="S316" i="1"/>
  <c r="S315" i="1"/>
  <c r="S314" i="1"/>
  <c r="S313" i="1"/>
  <c r="S312" i="1"/>
  <c r="S311" i="1"/>
  <c r="S310" i="1"/>
  <c r="S309" i="1"/>
  <c r="S308" i="1"/>
  <c r="S307" i="1"/>
  <c r="S306" i="1"/>
  <c r="S305" i="1"/>
  <c r="S304" i="1"/>
  <c r="S303" i="1"/>
  <c r="S302" i="1"/>
  <c r="S301" i="1"/>
  <c r="S300" i="1"/>
  <c r="S339" i="19" l="1"/>
  <c r="S338" i="19"/>
  <c r="S337" i="19"/>
  <c r="S336" i="19"/>
  <c r="S335" i="19"/>
  <c r="S334" i="19"/>
  <c r="S333" i="19"/>
  <c r="S332" i="19"/>
  <c r="S331" i="19"/>
  <c r="S330" i="19"/>
  <c r="S329" i="19"/>
  <c r="S328" i="19"/>
  <c r="S327" i="19"/>
  <c r="S326" i="19"/>
  <c r="S325" i="19"/>
  <c r="S324" i="19"/>
  <c r="S323" i="19"/>
  <c r="S322" i="19"/>
  <c r="S321" i="19"/>
  <c r="S320" i="19"/>
  <c r="S319" i="19"/>
  <c r="S318" i="19"/>
  <c r="S317" i="19"/>
  <c r="S316" i="19"/>
  <c r="H61" i="19" l="1"/>
  <c r="J61" i="19" s="1"/>
  <c r="H60" i="19"/>
  <c r="J60" i="19" s="1"/>
  <c r="H59" i="19"/>
  <c r="J59" i="19" s="1"/>
  <c r="H58" i="19"/>
  <c r="J58" i="19" s="1"/>
  <c r="H57" i="19"/>
  <c r="J57" i="19" s="1"/>
  <c r="L57" i="19" s="1"/>
  <c r="M56" i="19"/>
  <c r="H54" i="19"/>
  <c r="J54" i="19" s="1"/>
  <c r="H53" i="19"/>
  <c r="J53" i="19" s="1"/>
  <c r="H52" i="19"/>
  <c r="J52" i="19" s="1"/>
  <c r="H51" i="19"/>
  <c r="J51" i="19" s="1"/>
  <c r="H50" i="19"/>
  <c r="J50" i="19" s="1"/>
  <c r="L50" i="19" s="1"/>
  <c r="M49" i="19"/>
  <c r="H47" i="19"/>
  <c r="J47" i="19" s="1"/>
  <c r="H46" i="19"/>
  <c r="J46" i="19" s="1"/>
  <c r="H45" i="19"/>
  <c r="J45" i="19" s="1"/>
  <c r="H44" i="19"/>
  <c r="J44" i="19" s="1"/>
  <c r="H43" i="19"/>
  <c r="J43" i="19" s="1"/>
  <c r="L43" i="19" s="1"/>
  <c r="M42" i="19"/>
  <c r="H40" i="19"/>
  <c r="J40" i="19" s="1"/>
  <c r="H39" i="19"/>
  <c r="J39" i="19" s="1"/>
  <c r="H38" i="19"/>
  <c r="J38" i="19" s="1"/>
  <c r="H37" i="19"/>
  <c r="J37" i="19" s="1"/>
  <c r="H36" i="19"/>
  <c r="J36" i="19" s="1"/>
  <c r="M35" i="19"/>
  <c r="H33" i="19"/>
  <c r="J33" i="19" s="1"/>
  <c r="H32" i="19"/>
  <c r="J32" i="19" s="1"/>
  <c r="H31" i="19"/>
  <c r="J31" i="19" s="1"/>
  <c r="H30" i="19"/>
  <c r="J30" i="19" s="1"/>
  <c r="H29" i="19"/>
  <c r="J29" i="19" s="1"/>
  <c r="M28" i="19"/>
  <c r="H26" i="19"/>
  <c r="J26" i="19" s="1"/>
  <c r="H25" i="19"/>
  <c r="J25" i="19" s="1"/>
  <c r="H24" i="19"/>
  <c r="J24" i="19" s="1"/>
  <c r="H23" i="19"/>
  <c r="J23" i="19" s="1"/>
  <c r="H22" i="19"/>
  <c r="J22" i="19" s="1"/>
  <c r="M21" i="19"/>
  <c r="H19" i="19"/>
  <c r="J19" i="19" s="1"/>
  <c r="H18" i="19"/>
  <c r="J18" i="19" s="1"/>
  <c r="H17" i="19"/>
  <c r="J17" i="19" s="1"/>
  <c r="H16" i="19"/>
  <c r="J16" i="19" s="1"/>
  <c r="H15" i="19"/>
  <c r="J15" i="19" s="1"/>
  <c r="M14" i="19"/>
  <c r="H12" i="19"/>
  <c r="J12" i="19" s="1"/>
  <c r="H11" i="19"/>
  <c r="J11" i="19" s="1"/>
  <c r="H10" i="19"/>
  <c r="J10" i="19" s="1"/>
  <c r="H9" i="19"/>
  <c r="J9" i="19" s="1"/>
  <c r="H8" i="19"/>
  <c r="J8" i="19" s="1"/>
  <c r="M7" i="19"/>
  <c r="H61" i="1"/>
  <c r="J61" i="1" s="1"/>
  <c r="H60" i="1"/>
  <c r="J60" i="1" s="1"/>
  <c r="H59" i="1"/>
  <c r="J59" i="1" s="1"/>
  <c r="H58" i="1"/>
  <c r="J58" i="1" s="1"/>
  <c r="H57" i="1"/>
  <c r="J57" i="1" s="1"/>
  <c r="M56" i="1"/>
  <c r="H54" i="1"/>
  <c r="J54" i="1" s="1"/>
  <c r="H53" i="1"/>
  <c r="J53" i="1" s="1"/>
  <c r="H52" i="1"/>
  <c r="J52" i="1" s="1"/>
  <c r="H51" i="1"/>
  <c r="J51" i="1" s="1"/>
  <c r="H50" i="1"/>
  <c r="J50" i="1" s="1"/>
  <c r="M49" i="1"/>
  <c r="H47" i="1"/>
  <c r="J47" i="1" s="1"/>
  <c r="H46" i="1"/>
  <c r="J46" i="1" s="1"/>
  <c r="H45" i="1"/>
  <c r="J45" i="1" s="1"/>
  <c r="H44" i="1"/>
  <c r="J44" i="1" s="1"/>
  <c r="H43" i="1"/>
  <c r="J43" i="1" s="1"/>
  <c r="M42" i="1"/>
  <c r="H40" i="1"/>
  <c r="J40" i="1" s="1"/>
  <c r="H39" i="1"/>
  <c r="J39" i="1" s="1"/>
  <c r="H38" i="1"/>
  <c r="J38" i="1" s="1"/>
  <c r="H37" i="1"/>
  <c r="J37" i="1" s="1"/>
  <c r="H36" i="1"/>
  <c r="J36" i="1" s="1"/>
  <c r="M35" i="1"/>
  <c r="H33" i="1"/>
  <c r="J33" i="1" s="1"/>
  <c r="H32" i="1"/>
  <c r="J32" i="1" s="1"/>
  <c r="H31" i="1"/>
  <c r="J31" i="1" s="1"/>
  <c r="H30" i="1"/>
  <c r="J30" i="1" s="1"/>
  <c r="H29" i="1"/>
  <c r="J29" i="1" s="1"/>
  <c r="M28" i="1"/>
  <c r="H26" i="1"/>
  <c r="J26" i="1" s="1"/>
  <c r="H25" i="1"/>
  <c r="J25" i="1" s="1"/>
  <c r="H24" i="1"/>
  <c r="J24" i="1" s="1"/>
  <c r="H23" i="1"/>
  <c r="J23" i="1" s="1"/>
  <c r="H22" i="1"/>
  <c r="J22" i="1" s="1"/>
  <c r="M21" i="1"/>
  <c r="H19" i="1"/>
  <c r="J19" i="1" s="1"/>
  <c r="H18" i="1"/>
  <c r="J18" i="1" s="1"/>
  <c r="H17" i="1"/>
  <c r="J17" i="1" s="1"/>
  <c r="H16" i="1"/>
  <c r="J16" i="1" s="1"/>
  <c r="H15" i="1"/>
  <c r="J15" i="1" s="1"/>
  <c r="M14" i="1"/>
  <c r="H12" i="1"/>
  <c r="J12" i="1" s="1"/>
  <c r="H11" i="1"/>
  <c r="J11" i="1" s="1"/>
  <c r="H10" i="1"/>
  <c r="J10" i="1" s="1"/>
  <c r="H9" i="1"/>
  <c r="J9" i="1" s="1"/>
  <c r="H8" i="1"/>
  <c r="J8" i="1" s="1"/>
  <c r="M7" i="1"/>
  <c r="L37" i="19" l="1"/>
  <c r="I46" i="19"/>
  <c r="I44" i="19"/>
  <c r="I47" i="19"/>
  <c r="I45" i="19"/>
  <c r="I43" i="19"/>
  <c r="L44" i="19"/>
  <c r="L46" i="19"/>
  <c r="I54" i="19"/>
  <c r="I52" i="19"/>
  <c r="I50" i="19"/>
  <c r="I53" i="19"/>
  <c r="I51" i="19"/>
  <c r="L51" i="19"/>
  <c r="L53" i="19"/>
  <c r="I60" i="19"/>
  <c r="I58" i="19"/>
  <c r="I61" i="19"/>
  <c r="I59" i="19"/>
  <c r="I57" i="19"/>
  <c r="L58" i="19"/>
  <c r="L60" i="19"/>
  <c r="L45" i="19"/>
  <c r="L47" i="19"/>
  <c r="L52" i="19"/>
  <c r="L54" i="19"/>
  <c r="L59" i="19"/>
  <c r="L61" i="19"/>
  <c r="L43" i="1"/>
  <c r="L50" i="1"/>
  <c r="L57" i="1"/>
  <c r="L37" i="1"/>
  <c r="I47" i="1"/>
  <c r="I45" i="1"/>
  <c r="I43" i="1"/>
  <c r="I46" i="1"/>
  <c r="I44" i="1"/>
  <c r="L44" i="1"/>
  <c r="L46" i="1"/>
  <c r="I53" i="1"/>
  <c r="I51" i="1"/>
  <c r="I54" i="1"/>
  <c r="I52" i="1"/>
  <c r="I50" i="1"/>
  <c r="L51" i="1"/>
  <c r="L53" i="1"/>
  <c r="I61" i="1"/>
  <c r="I59" i="1"/>
  <c r="I57" i="1"/>
  <c r="I60" i="1"/>
  <c r="I58" i="1"/>
  <c r="L58" i="1"/>
  <c r="L60" i="1"/>
  <c r="L45" i="1"/>
  <c r="L47" i="1"/>
  <c r="L52" i="1"/>
  <c r="L54" i="1"/>
  <c r="L59" i="1"/>
  <c r="L61" i="1"/>
  <c r="L16" i="1"/>
  <c r="I39" i="1"/>
  <c r="I37" i="1"/>
  <c r="I40" i="1"/>
  <c r="I38" i="1"/>
  <c r="I36" i="1"/>
  <c r="I39" i="19"/>
  <c r="I37" i="19"/>
  <c r="I40" i="19"/>
  <c r="I38" i="19"/>
  <c r="I36" i="19"/>
  <c r="L39" i="1"/>
  <c r="L40" i="1"/>
  <c r="L38" i="1"/>
  <c r="L36" i="1"/>
  <c r="L40" i="19"/>
  <c r="L38" i="19"/>
  <c r="L36" i="19"/>
  <c r="L39" i="19"/>
  <c r="L24" i="19"/>
  <c r="L17" i="19"/>
  <c r="L33" i="1"/>
  <c r="L29" i="1"/>
  <c r="L32" i="1"/>
  <c r="L30" i="1"/>
  <c r="I33" i="1"/>
  <c r="L31" i="1"/>
  <c r="L18" i="1"/>
  <c r="L19" i="1"/>
  <c r="L17" i="1"/>
  <c r="L15" i="1"/>
  <c r="L31" i="19"/>
  <c r="L10" i="1"/>
  <c r="I26" i="19"/>
  <c r="I25" i="19"/>
  <c r="L25" i="19"/>
  <c r="L23" i="19"/>
  <c r="L26" i="19"/>
  <c r="L22" i="19"/>
  <c r="I33" i="19"/>
  <c r="I32" i="19"/>
  <c r="L33" i="19"/>
  <c r="L29" i="19"/>
  <c r="L32" i="19"/>
  <c r="L30" i="19"/>
  <c r="L11" i="19"/>
  <c r="I12" i="1"/>
  <c r="L12" i="1"/>
  <c r="L8" i="1"/>
  <c r="L11" i="1"/>
  <c r="L9" i="1"/>
  <c r="L25" i="1"/>
  <c r="I19" i="19"/>
  <c r="I18" i="19"/>
  <c r="L18" i="19"/>
  <c r="L16" i="19"/>
  <c r="L19" i="19"/>
  <c r="L15" i="19"/>
  <c r="L9" i="19"/>
  <c r="L12" i="19"/>
  <c r="L10" i="19"/>
  <c r="L8" i="19"/>
  <c r="I12" i="19"/>
  <c r="I26" i="1"/>
  <c r="L23" i="1"/>
  <c r="L26" i="1"/>
  <c r="L24" i="1"/>
  <c r="L22" i="1"/>
  <c r="I19" i="1"/>
  <c r="K15" i="19"/>
  <c r="M15" i="19" s="1"/>
  <c r="K16" i="19"/>
  <c r="K17" i="19"/>
  <c r="K18" i="19"/>
  <c r="K19" i="19"/>
  <c r="K29" i="19"/>
  <c r="K30" i="19"/>
  <c r="K31" i="19"/>
  <c r="K32" i="19"/>
  <c r="K33" i="19"/>
  <c r="K43" i="19"/>
  <c r="M43" i="19" s="1"/>
  <c r="K44" i="19"/>
  <c r="K45" i="19"/>
  <c r="K46" i="19"/>
  <c r="K47" i="19"/>
  <c r="K57" i="19"/>
  <c r="K58" i="19"/>
  <c r="K59" i="19"/>
  <c r="K60" i="19"/>
  <c r="K61" i="19"/>
  <c r="K8" i="19"/>
  <c r="M8" i="19" s="1"/>
  <c r="K9" i="19"/>
  <c r="K10" i="19"/>
  <c r="K11" i="19"/>
  <c r="M11" i="19" s="1"/>
  <c r="K12" i="19"/>
  <c r="K22" i="19"/>
  <c r="K23" i="19"/>
  <c r="K24" i="19"/>
  <c r="K25" i="19"/>
  <c r="K26" i="19"/>
  <c r="K36" i="19"/>
  <c r="K37" i="19"/>
  <c r="K38" i="19"/>
  <c r="K39" i="19"/>
  <c r="K40" i="19"/>
  <c r="K50" i="19"/>
  <c r="K51" i="19"/>
  <c r="K52" i="19"/>
  <c r="M52" i="19" s="1"/>
  <c r="K53" i="19"/>
  <c r="K54" i="19"/>
  <c r="M54" i="19" s="1"/>
  <c r="K15" i="1"/>
  <c r="M15" i="1" s="1"/>
  <c r="K16" i="1"/>
  <c r="M16" i="1" s="1"/>
  <c r="K17" i="1"/>
  <c r="M17" i="1" s="1"/>
  <c r="K18" i="1"/>
  <c r="K19" i="1"/>
  <c r="K29" i="1"/>
  <c r="K30" i="1"/>
  <c r="K31" i="1"/>
  <c r="K32" i="1"/>
  <c r="K33" i="1"/>
  <c r="K43" i="1"/>
  <c r="M43" i="1" s="1"/>
  <c r="K44" i="1"/>
  <c r="K45" i="1"/>
  <c r="K46" i="1"/>
  <c r="K47" i="1"/>
  <c r="K57" i="1"/>
  <c r="K58" i="1"/>
  <c r="K59" i="1"/>
  <c r="K60" i="1"/>
  <c r="K61" i="1"/>
  <c r="K8" i="1"/>
  <c r="K9" i="1"/>
  <c r="K10" i="1"/>
  <c r="K11" i="1"/>
  <c r="K12" i="1"/>
  <c r="K22" i="1"/>
  <c r="K23" i="1"/>
  <c r="K24" i="1"/>
  <c r="M24" i="1" s="1"/>
  <c r="K25" i="1"/>
  <c r="K26" i="1"/>
  <c r="K36" i="1"/>
  <c r="K37" i="1"/>
  <c r="M37" i="1" s="1"/>
  <c r="K38" i="1"/>
  <c r="K39" i="1"/>
  <c r="K40" i="1"/>
  <c r="K50" i="1"/>
  <c r="K51" i="1"/>
  <c r="K52" i="1"/>
  <c r="K53" i="1"/>
  <c r="K54" i="1"/>
  <c r="M39" i="1" l="1"/>
  <c r="M26" i="1"/>
  <c r="M22" i="1"/>
  <c r="M11" i="1"/>
  <c r="M10" i="1"/>
  <c r="M9" i="1"/>
  <c r="M54" i="1"/>
  <c r="M52" i="1"/>
  <c r="M61" i="1"/>
  <c r="M59" i="1"/>
  <c r="M57" i="1"/>
  <c r="M46" i="1"/>
  <c r="M33" i="1"/>
  <c r="M32" i="1"/>
  <c r="M31" i="1"/>
  <c r="M30" i="1"/>
  <c r="M29" i="1"/>
  <c r="M19" i="1"/>
  <c r="M39" i="19"/>
  <c r="M37" i="19"/>
  <c r="M26" i="19"/>
  <c r="M24" i="19"/>
  <c r="M22" i="19"/>
  <c r="M10" i="19"/>
  <c r="M9" i="19"/>
  <c r="M61" i="19"/>
  <c r="M59" i="19"/>
  <c r="M57" i="19"/>
  <c r="M46" i="19"/>
  <c r="M44" i="19"/>
  <c r="M33" i="19"/>
  <c r="M32" i="19"/>
  <c r="M31" i="19"/>
  <c r="M30" i="19"/>
  <c r="I30" i="19" s="1"/>
  <c r="M29" i="19"/>
  <c r="I29" i="19" s="1"/>
  <c r="M19" i="19"/>
  <c r="M18" i="19"/>
  <c r="M17" i="19"/>
  <c r="I17" i="19" s="1"/>
  <c r="M16" i="19"/>
  <c r="M51" i="1"/>
  <c r="M50" i="1"/>
  <c r="M12" i="1"/>
  <c r="M8" i="1"/>
  <c r="M18" i="1"/>
  <c r="I18" i="1" s="1"/>
  <c r="M51" i="19"/>
  <c r="M50" i="19"/>
  <c r="M53" i="19"/>
  <c r="M40" i="19"/>
  <c r="M38" i="19"/>
  <c r="M36" i="19"/>
  <c r="M25" i="19"/>
  <c r="M23" i="19"/>
  <c r="I23" i="19" s="1"/>
  <c r="M12" i="19"/>
  <c r="M60" i="19"/>
  <c r="M58" i="19"/>
  <c r="M47" i="19"/>
  <c r="M45" i="19"/>
  <c r="M53" i="1"/>
  <c r="M40" i="1"/>
  <c r="M38" i="1"/>
  <c r="M36" i="1"/>
  <c r="M25" i="1"/>
  <c r="M23" i="1"/>
  <c r="M60" i="1"/>
  <c r="M58" i="1"/>
  <c r="M47" i="1"/>
  <c r="M45" i="1"/>
  <c r="M44" i="1"/>
  <c r="I10" i="19" l="1"/>
  <c r="I25" i="1"/>
  <c r="I9" i="19"/>
  <c r="I8" i="19"/>
  <c r="I11" i="19"/>
  <c r="I11" i="1"/>
  <c r="I29" i="1"/>
  <c r="I32" i="1"/>
  <c r="I22" i="19"/>
  <c r="I24" i="19"/>
  <c r="I17" i="1"/>
  <c r="I15" i="1"/>
  <c r="I16" i="1"/>
  <c r="I16" i="19"/>
  <c r="I15" i="19"/>
  <c r="I30" i="1"/>
  <c r="I31" i="1"/>
  <c r="I31" i="19"/>
  <c r="I10" i="1"/>
  <c r="I8" i="1"/>
  <c r="I9" i="1"/>
  <c r="I23" i="1"/>
  <c r="I24" i="1"/>
  <c r="I22" i="1"/>
  <c r="B125" i="19" l="1"/>
  <c r="B123" i="19"/>
  <c r="B119" i="19"/>
  <c r="B150" i="1"/>
  <c r="C164" i="1" s="1"/>
  <c r="E165" i="1" s="1"/>
  <c r="B148" i="1"/>
  <c r="C149" i="1" s="1"/>
  <c r="E157" i="1" s="1"/>
  <c r="B144" i="1"/>
  <c r="C145" i="1" s="1"/>
  <c r="E143" i="1" s="1"/>
  <c r="B140" i="1"/>
  <c r="C141" i="1" s="1"/>
  <c r="E155" i="1" s="1"/>
  <c r="B116" i="1"/>
  <c r="C115" i="1" s="1"/>
  <c r="E119" i="1" s="1"/>
  <c r="B114" i="1"/>
  <c r="C128" i="1" s="1"/>
  <c r="E127" i="1" s="1"/>
  <c r="B108" i="1"/>
  <c r="B104" i="1"/>
  <c r="C122" i="1" s="1"/>
  <c r="E123" i="1" s="1"/>
  <c r="B154" i="1"/>
  <c r="C166" i="1" s="1"/>
  <c r="E170" i="1" s="1"/>
  <c r="B152" i="1"/>
  <c r="C153" i="1" s="1"/>
  <c r="E151" i="1" s="1"/>
  <c r="B146" i="1"/>
  <c r="C162" i="1" s="1"/>
  <c r="E161" i="1" s="1"/>
  <c r="B142" i="1"/>
  <c r="C160" i="1" s="1"/>
  <c r="E168" i="1" s="1"/>
  <c r="B112" i="1"/>
  <c r="C126" i="1" s="1"/>
  <c r="E132" i="1" s="1"/>
  <c r="B110" i="1"/>
  <c r="C111" i="1" s="1"/>
  <c r="E113" i="1" s="1"/>
  <c r="B106" i="1"/>
  <c r="C124" i="1" s="1"/>
  <c r="E130" i="1" s="1"/>
  <c r="B102" i="1"/>
  <c r="B108" i="19"/>
  <c r="B102" i="19"/>
  <c r="B106" i="19"/>
  <c r="B104" i="19"/>
  <c r="C107" i="1" l="1"/>
  <c r="E105" i="1" s="1"/>
  <c r="C103" i="1"/>
  <c r="E117" i="1" s="1"/>
  <c r="D121" i="19"/>
  <c r="D119" i="19"/>
  <c r="D124" i="19"/>
  <c r="D112" i="19"/>
  <c r="D129" i="19" l="1"/>
  <c r="D127" i="19"/>
  <c r="D120" i="19"/>
  <c r="D107" i="19"/>
  <c r="D110" i="19"/>
  <c r="D103" i="19"/>
  <c r="G127" i="19" l="1"/>
  <c r="G129" i="19"/>
  <c r="H125" i="19"/>
  <c r="H114" i="19"/>
  <c r="A3" i="19"/>
  <c r="A2" i="19"/>
  <c r="A1" i="19"/>
  <c r="H131" i="19" l="1"/>
  <c r="H128" i="19"/>
  <c r="H122" i="19"/>
  <c r="H108" i="19"/>
  <c r="H111" i="19"/>
  <c r="H105" i="19"/>
  <c r="B307" i="19" s="1"/>
  <c r="R307" i="19" s="1"/>
  <c r="H121" i="1" l="1"/>
  <c r="H118" i="1"/>
  <c r="H114" i="1"/>
  <c r="H109" i="1"/>
  <c r="H134" i="1" l="1"/>
  <c r="H131" i="1"/>
  <c r="H172" i="1"/>
  <c r="H169" i="1"/>
  <c r="H128" i="1"/>
  <c r="H125" i="1"/>
  <c r="H166" i="1"/>
  <c r="H163" i="1"/>
  <c r="H152" i="1"/>
  <c r="H147" i="1"/>
  <c r="H159" i="1"/>
  <c r="H156" i="1"/>
  <c r="B306" i="19"/>
  <c r="R306" i="19" s="1"/>
  <c r="B304" i="19"/>
  <c r="R304" i="19" s="1"/>
  <c r="B329" i="19"/>
  <c r="R329" i="19" s="1"/>
  <c r="B337" i="19"/>
  <c r="R337" i="19" s="1"/>
  <c r="B326" i="19"/>
  <c r="R326" i="19" s="1"/>
  <c r="B332" i="19"/>
  <c r="R332" i="19" s="1"/>
  <c r="B336" i="19"/>
  <c r="R336" i="19" s="1"/>
  <c r="B302" i="19"/>
  <c r="R302" i="19" s="1"/>
  <c r="B303" i="19"/>
  <c r="R303" i="19" s="1"/>
  <c r="B305" i="19"/>
  <c r="R305" i="19" s="1"/>
  <c r="B309" i="19"/>
  <c r="R309" i="19" s="1"/>
  <c r="B311" i="19"/>
  <c r="R311" i="19" s="1"/>
  <c r="B313" i="19"/>
  <c r="R313" i="19" s="1"/>
  <c r="B315" i="19"/>
  <c r="R315" i="19" s="1"/>
  <c r="B317" i="19"/>
  <c r="R317" i="19" s="1"/>
  <c r="B319" i="19"/>
  <c r="R319" i="19" s="1"/>
  <c r="B321" i="19"/>
  <c r="R321" i="19" s="1"/>
  <c r="B323" i="19"/>
  <c r="R323" i="19" s="1"/>
  <c r="B325" i="19"/>
  <c r="R325" i="19" s="1"/>
  <c r="B328" i="19"/>
  <c r="R328" i="19" s="1"/>
  <c r="B331" i="19"/>
  <c r="R331" i="19" s="1"/>
  <c r="B335" i="19"/>
  <c r="R335" i="19" s="1"/>
  <c r="B339" i="19"/>
  <c r="R339" i="19" s="1"/>
  <c r="B330" i="19"/>
  <c r="R330" i="19" s="1"/>
  <c r="B334" i="19"/>
  <c r="R334" i="19" s="1"/>
  <c r="B338" i="19"/>
  <c r="R338" i="19" s="1"/>
  <c r="B301" i="19"/>
  <c r="R301" i="19" s="1"/>
  <c r="B300" i="19"/>
  <c r="R300" i="19" s="1"/>
  <c r="AG300" i="19" l="1"/>
  <c r="AE300" i="19"/>
  <c r="AC300" i="19"/>
  <c r="AA300" i="19"/>
  <c r="Y300" i="19"/>
  <c r="W300" i="19"/>
  <c r="U300" i="19"/>
  <c r="AH300" i="19"/>
  <c r="AD300" i="19"/>
  <c r="Z300" i="19"/>
  <c r="V300" i="19"/>
  <c r="AF300" i="19"/>
  <c r="AB300" i="19"/>
  <c r="X300" i="19"/>
  <c r="T300" i="19"/>
  <c r="AG338" i="19"/>
  <c r="AE338" i="19"/>
  <c r="AC338" i="19"/>
  <c r="AA338" i="19"/>
  <c r="Y338" i="19"/>
  <c r="W338" i="19"/>
  <c r="U338" i="19"/>
  <c r="AH338" i="19"/>
  <c r="AF338" i="19"/>
  <c r="AD338" i="19"/>
  <c r="AB338" i="19"/>
  <c r="Z338" i="19"/>
  <c r="X338" i="19"/>
  <c r="V338" i="19"/>
  <c r="T338" i="19"/>
  <c r="AG330" i="19"/>
  <c r="AE330" i="19"/>
  <c r="AC330" i="19"/>
  <c r="AA330" i="19"/>
  <c r="Y330" i="19"/>
  <c r="W330" i="19"/>
  <c r="U330" i="19"/>
  <c r="AF330" i="19"/>
  <c r="AB330" i="19"/>
  <c r="X330" i="19"/>
  <c r="T330" i="19"/>
  <c r="AH330" i="19"/>
  <c r="AD330" i="19"/>
  <c r="Z330" i="19"/>
  <c r="V330" i="19"/>
  <c r="AH335" i="19"/>
  <c r="AF335" i="19"/>
  <c r="AD335" i="19"/>
  <c r="AB335" i="19"/>
  <c r="Z335" i="19"/>
  <c r="X335" i="19"/>
  <c r="V335" i="19"/>
  <c r="T335" i="19"/>
  <c r="AG335" i="19"/>
  <c r="AE335" i="19"/>
  <c r="AC335" i="19"/>
  <c r="AA335" i="19"/>
  <c r="Y335" i="19"/>
  <c r="W335" i="19"/>
  <c r="U335" i="19"/>
  <c r="AH301" i="19"/>
  <c r="AF301" i="19"/>
  <c r="AD301" i="19"/>
  <c r="AB301" i="19"/>
  <c r="Z301" i="19"/>
  <c r="X301" i="19"/>
  <c r="V301" i="19"/>
  <c r="T301" i="19"/>
  <c r="AG301" i="19"/>
  <c r="AE301" i="19"/>
  <c r="AC301" i="19"/>
  <c r="AA301" i="19"/>
  <c r="Y301" i="19"/>
  <c r="W301" i="19"/>
  <c r="U301" i="19"/>
  <c r="AG334" i="19"/>
  <c r="AE334" i="19"/>
  <c r="AC334" i="19"/>
  <c r="AA334" i="19"/>
  <c r="Y334" i="19"/>
  <c r="W334" i="19"/>
  <c r="U334" i="19"/>
  <c r="AH334" i="19"/>
  <c r="AF334" i="19"/>
  <c r="AD334" i="19"/>
  <c r="AB334" i="19"/>
  <c r="Z334" i="19"/>
  <c r="X334" i="19"/>
  <c r="V334" i="19"/>
  <c r="T334" i="19"/>
  <c r="AH339" i="19"/>
  <c r="AF339" i="19"/>
  <c r="AD339" i="19"/>
  <c r="AB339" i="19"/>
  <c r="Z339" i="19"/>
  <c r="X339" i="19"/>
  <c r="V339" i="19"/>
  <c r="T339" i="19"/>
  <c r="AG339" i="19"/>
  <c r="AE339" i="19"/>
  <c r="AC339" i="19"/>
  <c r="AA339" i="19"/>
  <c r="Y339" i="19"/>
  <c r="W339" i="19"/>
  <c r="U339" i="19"/>
  <c r="AH331" i="19"/>
  <c r="AF331" i="19"/>
  <c r="AD331" i="19"/>
  <c r="AB331" i="19"/>
  <c r="Z331" i="19"/>
  <c r="X331" i="19"/>
  <c r="V331" i="19"/>
  <c r="T331" i="19"/>
  <c r="AE331" i="19"/>
  <c r="AA331" i="19"/>
  <c r="W331" i="19"/>
  <c r="AG331" i="19"/>
  <c r="AC331" i="19"/>
  <c r="Y331" i="19"/>
  <c r="U331" i="19"/>
  <c r="AH325" i="19"/>
  <c r="AF325" i="19"/>
  <c r="AD325" i="19"/>
  <c r="AB325" i="19"/>
  <c r="Z325" i="19"/>
  <c r="X325" i="19"/>
  <c r="V325" i="19"/>
  <c r="T325" i="19"/>
  <c r="AG325" i="19"/>
  <c r="AE325" i="19"/>
  <c r="AC325" i="19"/>
  <c r="AA325" i="19"/>
  <c r="Y325" i="19"/>
  <c r="W325" i="19"/>
  <c r="U325" i="19"/>
  <c r="AH321" i="19"/>
  <c r="AF321" i="19"/>
  <c r="AD321" i="19"/>
  <c r="AB321" i="19"/>
  <c r="Z321" i="19"/>
  <c r="X321" i="19"/>
  <c r="V321" i="19"/>
  <c r="T321" i="19"/>
  <c r="AG321" i="19"/>
  <c r="AE321" i="19"/>
  <c r="AC321" i="19"/>
  <c r="AA321" i="19"/>
  <c r="Y321" i="19"/>
  <c r="W321" i="19"/>
  <c r="U321" i="19"/>
  <c r="AH317" i="19"/>
  <c r="AF317" i="19"/>
  <c r="AD317" i="19"/>
  <c r="AB317" i="19"/>
  <c r="Z317" i="19"/>
  <c r="X317" i="19"/>
  <c r="V317" i="19"/>
  <c r="AE317" i="19"/>
  <c r="AA317" i="19"/>
  <c r="W317" i="19"/>
  <c r="T317" i="19"/>
  <c r="AG317" i="19"/>
  <c r="AC317" i="19"/>
  <c r="Y317" i="19"/>
  <c r="U317" i="19"/>
  <c r="AH313" i="19"/>
  <c r="AF313" i="19"/>
  <c r="AD313" i="19"/>
  <c r="AB313" i="19"/>
  <c r="Z313" i="19"/>
  <c r="X313" i="19"/>
  <c r="V313" i="19"/>
  <c r="T313" i="19"/>
  <c r="AG313" i="19"/>
  <c r="AE313" i="19"/>
  <c r="AC313" i="19"/>
  <c r="AA313" i="19"/>
  <c r="Y313" i="19"/>
  <c r="W313" i="19"/>
  <c r="U313" i="19"/>
  <c r="AH309" i="19"/>
  <c r="AF309" i="19"/>
  <c r="AD309" i="19"/>
  <c r="AB309" i="19"/>
  <c r="Z309" i="19"/>
  <c r="X309" i="19"/>
  <c r="V309" i="19"/>
  <c r="T309" i="19"/>
  <c r="AG309" i="19"/>
  <c r="AE309" i="19"/>
  <c r="AC309" i="19"/>
  <c r="AA309" i="19"/>
  <c r="Y309" i="19"/>
  <c r="W309" i="19"/>
  <c r="U309" i="19"/>
  <c r="AH305" i="19"/>
  <c r="AF305" i="19"/>
  <c r="AD305" i="19"/>
  <c r="AB305" i="19"/>
  <c r="Z305" i="19"/>
  <c r="X305" i="19"/>
  <c r="V305" i="19"/>
  <c r="T305" i="19"/>
  <c r="AG305" i="19"/>
  <c r="AE305" i="19"/>
  <c r="AC305" i="19"/>
  <c r="AA305" i="19"/>
  <c r="Y305" i="19"/>
  <c r="W305" i="19"/>
  <c r="U305" i="19"/>
  <c r="AG302" i="19"/>
  <c r="AE302" i="19"/>
  <c r="AC302" i="19"/>
  <c r="AA302" i="19"/>
  <c r="Y302" i="19"/>
  <c r="W302" i="19"/>
  <c r="U302" i="19"/>
  <c r="AH302" i="19"/>
  <c r="AF302" i="19"/>
  <c r="AD302" i="19"/>
  <c r="AB302" i="19"/>
  <c r="Z302" i="19"/>
  <c r="X302" i="19"/>
  <c r="V302" i="19"/>
  <c r="T302" i="19"/>
  <c r="AG332" i="19"/>
  <c r="AE332" i="19"/>
  <c r="AC332" i="19"/>
  <c r="AA332" i="19"/>
  <c r="Y332" i="19"/>
  <c r="W332" i="19"/>
  <c r="U332" i="19"/>
  <c r="AH332" i="19"/>
  <c r="AF332" i="19"/>
  <c r="AD332" i="19"/>
  <c r="AB332" i="19"/>
  <c r="Z332" i="19"/>
  <c r="X332" i="19"/>
  <c r="V332" i="19"/>
  <c r="T332" i="19"/>
  <c r="AH337" i="19"/>
  <c r="AF337" i="19"/>
  <c r="AD337" i="19"/>
  <c r="AB337" i="19"/>
  <c r="Z337" i="19"/>
  <c r="X337" i="19"/>
  <c r="V337" i="19"/>
  <c r="T337" i="19"/>
  <c r="AG337" i="19"/>
  <c r="AE337" i="19"/>
  <c r="AC337" i="19"/>
  <c r="AA337" i="19"/>
  <c r="Y337" i="19"/>
  <c r="W337" i="19"/>
  <c r="U337" i="19"/>
  <c r="AG304" i="19"/>
  <c r="AE304" i="19"/>
  <c r="AC304" i="19"/>
  <c r="AA304" i="19"/>
  <c r="Y304" i="19"/>
  <c r="W304" i="19"/>
  <c r="U304" i="19"/>
  <c r="AH304" i="19"/>
  <c r="AF304" i="19"/>
  <c r="AD304" i="19"/>
  <c r="AB304" i="19"/>
  <c r="Z304" i="19"/>
  <c r="X304" i="19"/>
  <c r="V304" i="19"/>
  <c r="T304" i="19"/>
  <c r="AG328" i="19"/>
  <c r="AE328" i="19"/>
  <c r="AC328" i="19"/>
  <c r="AA328" i="19"/>
  <c r="Y328" i="19"/>
  <c r="W328" i="19"/>
  <c r="U328" i="19"/>
  <c r="AH328" i="19"/>
  <c r="AF328" i="19"/>
  <c r="AD328" i="19"/>
  <c r="AB328" i="19"/>
  <c r="Z328" i="19"/>
  <c r="X328" i="19"/>
  <c r="V328" i="19"/>
  <c r="T328" i="19"/>
  <c r="AH323" i="19"/>
  <c r="AF323" i="19"/>
  <c r="AD323" i="19"/>
  <c r="AB323" i="19"/>
  <c r="Z323" i="19"/>
  <c r="X323" i="19"/>
  <c r="V323" i="19"/>
  <c r="T323" i="19"/>
  <c r="AG323" i="19"/>
  <c r="AE323" i="19"/>
  <c r="AC323" i="19"/>
  <c r="AA323" i="19"/>
  <c r="Y323" i="19"/>
  <c r="W323" i="19"/>
  <c r="U323" i="19"/>
  <c r="AH319" i="19"/>
  <c r="AF319" i="19"/>
  <c r="AD319" i="19"/>
  <c r="AB319" i="19"/>
  <c r="Z319" i="19"/>
  <c r="X319" i="19"/>
  <c r="V319" i="19"/>
  <c r="T319" i="19"/>
  <c r="AE319" i="19"/>
  <c r="AA319" i="19"/>
  <c r="W319" i="19"/>
  <c r="AG319" i="19"/>
  <c r="AC319" i="19"/>
  <c r="Y319" i="19"/>
  <c r="U319" i="19"/>
  <c r="AH315" i="19"/>
  <c r="AF315" i="19"/>
  <c r="AD315" i="19"/>
  <c r="AB315" i="19"/>
  <c r="Z315" i="19"/>
  <c r="X315" i="19"/>
  <c r="V315" i="19"/>
  <c r="T315" i="19"/>
  <c r="AG315" i="19"/>
  <c r="AE315" i="19"/>
  <c r="AC315" i="19"/>
  <c r="AA315" i="19"/>
  <c r="Y315" i="19"/>
  <c r="W315" i="19"/>
  <c r="U315" i="19"/>
  <c r="AH311" i="19"/>
  <c r="AF311" i="19"/>
  <c r="AD311" i="19"/>
  <c r="AB311" i="19"/>
  <c r="Z311" i="19"/>
  <c r="X311" i="19"/>
  <c r="V311" i="19"/>
  <c r="T311" i="19"/>
  <c r="AG311" i="19"/>
  <c r="AE311" i="19"/>
  <c r="AC311" i="19"/>
  <c r="AA311" i="19"/>
  <c r="Y311" i="19"/>
  <c r="W311" i="19"/>
  <c r="U311" i="19"/>
  <c r="AH307" i="19"/>
  <c r="AF307" i="19"/>
  <c r="AD307" i="19"/>
  <c r="AB307" i="19"/>
  <c r="Z307" i="19"/>
  <c r="X307" i="19"/>
  <c r="V307" i="19"/>
  <c r="T307" i="19"/>
  <c r="AG307" i="19"/>
  <c r="AE307" i="19"/>
  <c r="AC307" i="19"/>
  <c r="AA307" i="19"/>
  <c r="Y307" i="19"/>
  <c r="W307" i="19"/>
  <c r="U307" i="19"/>
  <c r="AH303" i="19"/>
  <c r="AF303" i="19"/>
  <c r="AD303" i="19"/>
  <c r="AB303" i="19"/>
  <c r="Z303" i="19"/>
  <c r="X303" i="19"/>
  <c r="V303" i="19"/>
  <c r="T303" i="19"/>
  <c r="AG303" i="19"/>
  <c r="AE303" i="19"/>
  <c r="AC303" i="19"/>
  <c r="AA303" i="19"/>
  <c r="Y303" i="19"/>
  <c r="W303" i="19"/>
  <c r="U303" i="19"/>
  <c r="AG336" i="19"/>
  <c r="AE336" i="19"/>
  <c r="AC336" i="19"/>
  <c r="AA336" i="19"/>
  <c r="Y336" i="19"/>
  <c r="W336" i="19"/>
  <c r="U336" i="19"/>
  <c r="AH336" i="19"/>
  <c r="AF336" i="19"/>
  <c r="AD336" i="19"/>
  <c r="AB336" i="19"/>
  <c r="Z336" i="19"/>
  <c r="X336" i="19"/>
  <c r="V336" i="19"/>
  <c r="T336" i="19"/>
  <c r="AG326" i="19"/>
  <c r="AE326" i="19"/>
  <c r="AC326" i="19"/>
  <c r="AA326" i="19"/>
  <c r="Y326" i="19"/>
  <c r="W326" i="19"/>
  <c r="U326" i="19"/>
  <c r="AH326" i="19"/>
  <c r="AF326" i="19"/>
  <c r="AD326" i="19"/>
  <c r="AB326" i="19"/>
  <c r="Z326" i="19"/>
  <c r="X326" i="19"/>
  <c r="V326" i="19"/>
  <c r="T326" i="19"/>
  <c r="AH329" i="19"/>
  <c r="AF329" i="19"/>
  <c r="AD329" i="19"/>
  <c r="AB329" i="19"/>
  <c r="Z329" i="19"/>
  <c r="AE329" i="19"/>
  <c r="AA329" i="19"/>
  <c r="X329" i="19"/>
  <c r="V329" i="19"/>
  <c r="T329" i="19"/>
  <c r="AG329" i="19"/>
  <c r="AC329" i="19"/>
  <c r="Y329" i="19"/>
  <c r="W329" i="19"/>
  <c r="U329" i="19"/>
  <c r="AG306" i="19"/>
  <c r="AE306" i="19"/>
  <c r="AC306" i="19"/>
  <c r="AA306" i="19"/>
  <c r="Y306" i="19"/>
  <c r="W306" i="19"/>
  <c r="U306" i="19"/>
  <c r="AH306" i="19"/>
  <c r="AF306" i="19"/>
  <c r="AD306" i="19"/>
  <c r="AB306" i="19"/>
  <c r="Z306" i="19"/>
  <c r="X306" i="19"/>
  <c r="V306" i="19"/>
  <c r="T306" i="19"/>
  <c r="B324" i="19"/>
  <c r="R324" i="19" s="1"/>
  <c r="B320" i="19"/>
  <c r="R320" i="19" s="1"/>
  <c r="B316" i="19"/>
  <c r="R316" i="19" s="1"/>
  <c r="B333" i="19"/>
  <c r="R333" i="19" s="1"/>
  <c r="B327" i="19"/>
  <c r="R327" i="19" s="1"/>
  <c r="B322" i="19"/>
  <c r="R322" i="19" s="1"/>
  <c r="B318" i="19"/>
  <c r="R318" i="19" s="1"/>
  <c r="B314" i="19"/>
  <c r="R314" i="19" s="1"/>
  <c r="B312" i="19"/>
  <c r="R312" i="19" s="1"/>
  <c r="B310" i="19"/>
  <c r="R310" i="19" s="1"/>
  <c r="B308" i="19"/>
  <c r="R308" i="19" s="1"/>
  <c r="AG310" i="19" l="1"/>
  <c r="AE310" i="19"/>
  <c r="AC310" i="19"/>
  <c r="AA310" i="19"/>
  <c r="Y310" i="19"/>
  <c r="W310" i="19"/>
  <c r="U310" i="19"/>
  <c r="AH310" i="19"/>
  <c r="AF310" i="19"/>
  <c r="AD310" i="19"/>
  <c r="AB310" i="19"/>
  <c r="Z310" i="19"/>
  <c r="X310" i="19"/>
  <c r="V310" i="19"/>
  <c r="T310" i="19"/>
  <c r="AG322" i="19"/>
  <c r="AE322" i="19"/>
  <c r="AC322" i="19"/>
  <c r="AA322" i="19"/>
  <c r="Y322" i="19"/>
  <c r="W322" i="19"/>
  <c r="U322" i="19"/>
  <c r="AH322" i="19"/>
  <c r="AF322" i="19"/>
  <c r="AD322" i="19"/>
  <c r="AB322" i="19"/>
  <c r="Z322" i="19"/>
  <c r="X322" i="19"/>
  <c r="V322" i="19"/>
  <c r="T322" i="19"/>
  <c r="AH333" i="19"/>
  <c r="AF333" i="19"/>
  <c r="AD333" i="19"/>
  <c r="AB333" i="19"/>
  <c r="Z333" i="19"/>
  <c r="X333" i="19"/>
  <c r="V333" i="19"/>
  <c r="T333" i="19"/>
  <c r="AG333" i="19"/>
  <c r="AE333" i="19"/>
  <c r="AC333" i="19"/>
  <c r="AA333" i="19"/>
  <c r="Y333" i="19"/>
  <c r="W333" i="19"/>
  <c r="U333" i="19"/>
  <c r="AG308" i="19"/>
  <c r="AE308" i="19"/>
  <c r="AC308" i="19"/>
  <c r="AA308" i="19"/>
  <c r="Y308" i="19"/>
  <c r="W308" i="19"/>
  <c r="U308" i="19"/>
  <c r="AH308" i="19"/>
  <c r="AF308" i="19"/>
  <c r="AD308" i="19"/>
  <c r="AB308" i="19"/>
  <c r="Z308" i="19"/>
  <c r="X308" i="19"/>
  <c r="V308" i="19"/>
  <c r="T308" i="19"/>
  <c r="AG312" i="19"/>
  <c r="AE312" i="19"/>
  <c r="AC312" i="19"/>
  <c r="AA312" i="19"/>
  <c r="Y312" i="19"/>
  <c r="W312" i="19"/>
  <c r="U312" i="19"/>
  <c r="AH312" i="19"/>
  <c r="AF312" i="19"/>
  <c r="AD312" i="19"/>
  <c r="AB312" i="19"/>
  <c r="Z312" i="19"/>
  <c r="X312" i="19"/>
  <c r="V312" i="19"/>
  <c r="T312" i="19"/>
  <c r="AG318" i="19"/>
  <c r="AE318" i="19"/>
  <c r="AC318" i="19"/>
  <c r="AA318" i="19"/>
  <c r="Y318" i="19"/>
  <c r="W318" i="19"/>
  <c r="U318" i="19"/>
  <c r="AF318" i="19"/>
  <c r="AB318" i="19"/>
  <c r="X318" i="19"/>
  <c r="T318" i="19"/>
  <c r="AH318" i="19"/>
  <c r="AD318" i="19"/>
  <c r="Z318" i="19"/>
  <c r="V318" i="19"/>
  <c r="AH327" i="19"/>
  <c r="AF327" i="19"/>
  <c r="AD327" i="19"/>
  <c r="AB327" i="19"/>
  <c r="Z327" i="19"/>
  <c r="X327" i="19"/>
  <c r="V327" i="19"/>
  <c r="T327" i="19"/>
  <c r="AG327" i="19"/>
  <c r="AE327" i="19"/>
  <c r="AC327" i="19"/>
  <c r="AA327" i="19"/>
  <c r="Y327" i="19"/>
  <c r="W327" i="19"/>
  <c r="U327" i="19"/>
  <c r="AG316" i="19"/>
  <c r="AE316" i="19"/>
  <c r="AC316" i="19"/>
  <c r="AA316" i="19"/>
  <c r="Y316" i="19"/>
  <c r="W316" i="19"/>
  <c r="U316" i="19"/>
  <c r="AH316" i="19"/>
  <c r="AF316" i="19"/>
  <c r="AD316" i="19"/>
  <c r="AB316" i="19"/>
  <c r="Z316" i="19"/>
  <c r="X316" i="19"/>
  <c r="V316" i="19"/>
  <c r="T316" i="19"/>
  <c r="AG324" i="19"/>
  <c r="AE324" i="19"/>
  <c r="AC324" i="19"/>
  <c r="AA324" i="19"/>
  <c r="Y324" i="19"/>
  <c r="W324" i="19"/>
  <c r="U324" i="19"/>
  <c r="AH324" i="19"/>
  <c r="AF324" i="19"/>
  <c r="AD324" i="19"/>
  <c r="AB324" i="19"/>
  <c r="Z324" i="19"/>
  <c r="X324" i="19"/>
  <c r="V324" i="19"/>
  <c r="T324" i="19"/>
  <c r="AG314" i="19"/>
  <c r="AE314" i="19"/>
  <c r="AC314" i="19"/>
  <c r="AA314" i="19"/>
  <c r="Y314" i="19"/>
  <c r="W314" i="19"/>
  <c r="U314" i="19"/>
  <c r="AH314" i="19"/>
  <c r="AF314" i="19"/>
  <c r="AD314" i="19"/>
  <c r="AB314" i="19"/>
  <c r="Z314" i="19"/>
  <c r="X314" i="19"/>
  <c r="V314" i="19"/>
  <c r="T314" i="19"/>
  <c r="AG320" i="19"/>
  <c r="AE320" i="19"/>
  <c r="AC320" i="19"/>
  <c r="AA320" i="19"/>
  <c r="Y320" i="19"/>
  <c r="W320" i="19"/>
  <c r="U320" i="19"/>
  <c r="AH320" i="19"/>
  <c r="AF320" i="19"/>
  <c r="AD320" i="19"/>
  <c r="AB320" i="19"/>
  <c r="Z320" i="19"/>
  <c r="X320" i="19"/>
  <c r="V320" i="19"/>
  <c r="T320" i="19"/>
  <c r="AP32" i="11" l="1"/>
  <c r="AB36" i="11"/>
  <c r="AP40" i="11"/>
  <c r="AO44" i="11"/>
  <c r="AP41" i="11"/>
  <c r="AQ31" i="11"/>
  <c r="AD31" i="11"/>
  <c r="AH31" i="11"/>
  <c r="AL31" i="11"/>
  <c r="AP31" i="11"/>
  <c r="AC31" i="11"/>
  <c r="AG31" i="11"/>
  <c r="AK31" i="11"/>
  <c r="AO31" i="11"/>
  <c r="AB31" i="11"/>
  <c r="AF31" i="11"/>
  <c r="AJ31" i="11"/>
  <c r="AN31" i="11"/>
  <c r="AA31" i="11"/>
  <c r="AE31" i="11"/>
  <c r="AI31" i="11"/>
  <c r="AM31" i="11"/>
  <c r="AO35" i="11"/>
  <c r="AB35" i="11"/>
  <c r="AF35" i="11"/>
  <c r="AJ35" i="11"/>
  <c r="AN35" i="11"/>
  <c r="AA35" i="11"/>
  <c r="AE35" i="11"/>
  <c r="AI35" i="11"/>
  <c r="AM35" i="11"/>
  <c r="AQ35" i="11"/>
  <c r="AD35" i="11"/>
  <c r="AH35" i="11"/>
  <c r="AL35" i="11"/>
  <c r="AP35" i="11"/>
  <c r="AC35" i="11"/>
  <c r="AG35" i="11"/>
  <c r="AK35" i="11"/>
  <c r="AO39" i="11"/>
  <c r="AB39" i="11"/>
  <c r="AF39" i="11"/>
  <c r="AJ39" i="11"/>
  <c r="AP39" i="11"/>
  <c r="AG39" i="11"/>
  <c r="AN39" i="11"/>
  <c r="AE39" i="11"/>
  <c r="AM39" i="11"/>
  <c r="AQ39" i="11"/>
  <c r="AD39" i="11"/>
  <c r="AH39" i="11"/>
  <c r="AL39" i="11"/>
  <c r="AC39" i="11"/>
  <c r="AK39" i="11"/>
  <c r="AA39" i="11"/>
  <c r="AI39" i="11"/>
  <c r="AQ43" i="11"/>
  <c r="AB43" i="11"/>
  <c r="AF43" i="11"/>
  <c r="AJ43" i="11"/>
  <c r="AN43" i="11"/>
  <c r="AC43" i="11"/>
  <c r="AG43" i="11"/>
  <c r="AK43" i="11"/>
  <c r="AO43" i="11"/>
  <c r="AP43" i="11"/>
  <c r="AD43" i="11"/>
  <c r="AH43" i="11"/>
  <c r="AL43" i="11"/>
  <c r="AA43" i="11"/>
  <c r="AE43" i="11"/>
  <c r="AI43" i="11"/>
  <c r="AM43" i="11"/>
  <c r="AM44" i="11"/>
  <c r="AI44" i="11"/>
  <c r="AE44" i="11"/>
  <c r="AA44" i="11"/>
  <c r="AL44" i="11"/>
  <c r="AH44" i="11"/>
  <c r="AD44" i="11"/>
  <c r="AQ44" i="11"/>
  <c r="AP44" i="11"/>
  <c r="AK40" i="11"/>
  <c r="AG40" i="11"/>
  <c r="AC40" i="11"/>
  <c r="AN40" i="11"/>
  <c r="AJ40" i="11"/>
  <c r="AF40" i="11"/>
  <c r="AB40" i="11"/>
  <c r="AO40" i="11"/>
  <c r="AM36" i="11"/>
  <c r="AI36" i="11"/>
  <c r="AE36" i="11"/>
  <c r="AA36" i="11"/>
  <c r="AO36" i="11"/>
  <c r="AL36" i="11"/>
  <c r="AH36" i="11"/>
  <c r="AD36" i="11"/>
  <c r="AP36" i="11"/>
  <c r="AK32" i="11"/>
  <c r="AG32" i="11"/>
  <c r="AC32" i="11"/>
  <c r="AQ32" i="11"/>
  <c r="AN32" i="11"/>
  <c r="AJ32" i="11"/>
  <c r="AF32" i="11"/>
  <c r="AB32" i="11"/>
  <c r="AM41" i="11"/>
  <c r="AI41" i="11"/>
  <c r="AE41" i="11"/>
  <c r="AA41" i="11"/>
  <c r="AL41" i="11"/>
  <c r="AH41" i="11"/>
  <c r="AD41" i="11"/>
  <c r="AQ33" i="11"/>
  <c r="AD33" i="11"/>
  <c r="AH33" i="11"/>
  <c r="AL33" i="11"/>
  <c r="AP33" i="11"/>
  <c r="AC33" i="11"/>
  <c r="AG33" i="11"/>
  <c r="AK33" i="11"/>
  <c r="AO33" i="11"/>
  <c r="AB33" i="11"/>
  <c r="AF33" i="11"/>
  <c r="AJ33" i="11"/>
  <c r="AN33" i="11"/>
  <c r="AA33" i="11"/>
  <c r="AE33" i="11"/>
  <c r="AI33" i="11"/>
  <c r="AM33" i="11"/>
  <c r="AO37" i="11"/>
  <c r="AB37" i="11"/>
  <c r="AF37" i="11"/>
  <c r="AJ37" i="11"/>
  <c r="AN37" i="11"/>
  <c r="AA37" i="11"/>
  <c r="AE37" i="11"/>
  <c r="AI37" i="11"/>
  <c r="AM37" i="11"/>
  <c r="AQ37" i="11"/>
  <c r="AD37" i="11"/>
  <c r="AH37" i="11"/>
  <c r="AL37" i="11"/>
  <c r="AP37" i="11"/>
  <c r="AC37" i="11"/>
  <c r="AG37" i="11"/>
  <c r="AK37" i="11"/>
  <c r="AO41" i="11"/>
  <c r="AQ45" i="11"/>
  <c r="AB45" i="11"/>
  <c r="AF45" i="11"/>
  <c r="AJ45" i="11"/>
  <c r="AN45" i="11"/>
  <c r="AC45" i="11"/>
  <c r="AG45" i="11"/>
  <c r="AK45" i="11"/>
  <c r="AO45" i="11"/>
  <c r="AP45" i="11"/>
  <c r="AD45" i="11"/>
  <c r="AH45" i="11"/>
  <c r="AL45" i="11"/>
  <c r="AA45" i="11"/>
  <c r="AE45" i="11"/>
  <c r="AI45" i="11"/>
  <c r="AM45" i="11"/>
  <c r="AP34" i="11"/>
  <c r="AD34" i="11"/>
  <c r="AH34" i="11"/>
  <c r="AL34" i="11"/>
  <c r="AO34" i="11"/>
  <c r="AA34" i="11"/>
  <c r="AE34" i="11"/>
  <c r="AI34" i="11"/>
  <c r="AM34" i="11"/>
  <c r="AB34" i="11"/>
  <c r="AF34" i="11"/>
  <c r="AJ34" i="11"/>
  <c r="AN34" i="11"/>
  <c r="AQ34" i="11"/>
  <c r="AC34" i="11"/>
  <c r="AG34" i="11"/>
  <c r="AK34" i="11"/>
  <c r="AB38" i="11"/>
  <c r="AF38" i="11"/>
  <c r="AJ38" i="11"/>
  <c r="AN38" i="11"/>
  <c r="AQ38" i="11"/>
  <c r="AC38" i="11"/>
  <c r="AG38" i="11"/>
  <c r="AK38" i="11"/>
  <c r="AP38" i="11"/>
  <c r="AD38" i="11"/>
  <c r="AH38" i="11"/>
  <c r="AL38" i="11"/>
  <c r="AO38" i="11"/>
  <c r="AA38" i="11"/>
  <c r="AE38" i="11"/>
  <c r="AI38" i="11"/>
  <c r="AM38" i="11"/>
  <c r="AP42" i="11"/>
  <c r="AQ42" i="11"/>
  <c r="AD42" i="11"/>
  <c r="AH42" i="11"/>
  <c r="AL42" i="11"/>
  <c r="AA42" i="11"/>
  <c r="AE42" i="11"/>
  <c r="AI42" i="11"/>
  <c r="AM42" i="11"/>
  <c r="AO42" i="11"/>
  <c r="AB42" i="11"/>
  <c r="AF42" i="11"/>
  <c r="AJ42" i="11"/>
  <c r="AN42" i="11"/>
  <c r="AC42" i="11"/>
  <c r="AG42" i="11"/>
  <c r="AK42" i="11"/>
  <c r="AK44" i="11"/>
  <c r="AG44" i="11"/>
  <c r="AC44" i="11"/>
  <c r="AN44" i="11"/>
  <c r="AJ44" i="11"/>
  <c r="AF44" i="11"/>
  <c r="AB44" i="11"/>
  <c r="AM40" i="11"/>
  <c r="AI40" i="11"/>
  <c r="AE40" i="11"/>
  <c r="AA40" i="11"/>
  <c r="AL40" i="11"/>
  <c r="AH40" i="11"/>
  <c r="AD40" i="11"/>
  <c r="AQ40" i="11"/>
  <c r="AK36" i="11"/>
  <c r="AG36" i="11"/>
  <c r="AC36" i="11"/>
  <c r="AQ36" i="11"/>
  <c r="AN36" i="11"/>
  <c r="AJ36" i="11"/>
  <c r="AF36" i="11"/>
  <c r="AM32" i="11"/>
  <c r="AI32" i="11"/>
  <c r="AE32" i="11"/>
  <c r="AA32" i="11"/>
  <c r="AO32" i="11"/>
  <c r="AL32" i="11"/>
  <c r="AH32" i="11"/>
  <c r="AD32" i="11"/>
  <c r="AK41" i="11"/>
  <c r="AG41" i="11"/>
  <c r="AC41" i="11"/>
  <c r="AN41" i="11"/>
  <c r="AJ41" i="11"/>
  <c r="AF41" i="11"/>
  <c r="AB41" i="11"/>
  <c r="AQ41" i="11"/>
  <c r="Z36" i="11"/>
  <c r="Y36" i="11"/>
  <c r="Y41" i="11"/>
  <c r="Y33" i="11"/>
  <c r="X33" i="11"/>
  <c r="X39" i="11"/>
  <c r="X31" i="11"/>
  <c r="X42" i="11"/>
  <c r="Y42" i="11"/>
  <c r="X38" i="11"/>
  <c r="Y38" i="11"/>
  <c r="Y34" i="11"/>
  <c r="X34" i="11"/>
  <c r="X45" i="11"/>
  <c r="Y45" i="11"/>
  <c r="X37" i="11"/>
  <c r="Y37" i="11"/>
  <c r="X43" i="11"/>
  <c r="Y43" i="11"/>
  <c r="Y35" i="11"/>
  <c r="X35" i="11"/>
  <c r="X44" i="11"/>
  <c r="Y44" i="11"/>
  <c r="X40" i="11"/>
  <c r="Y40" i="11"/>
  <c r="X36" i="11"/>
  <c r="Y32" i="11"/>
  <c r="X32" i="11"/>
  <c r="X41" i="11"/>
  <c r="Y39" i="11"/>
  <c r="Y31" i="11"/>
  <c r="Z44" i="11"/>
  <c r="Z40" i="11"/>
  <c r="Z32" i="11"/>
  <c r="Z41" i="11"/>
  <c r="Z33" i="11"/>
  <c r="Z39" i="11"/>
  <c r="Z31" i="11"/>
  <c r="Z42" i="11"/>
  <c r="Z38" i="11"/>
  <c r="Z34" i="11"/>
  <c r="Z45" i="11"/>
  <c r="Z37" i="11"/>
  <c r="Z43" i="11"/>
  <c r="Z35" i="11"/>
  <c r="B339" i="1"/>
  <c r="R339" i="1" s="1"/>
  <c r="B300" i="1"/>
  <c r="R300" i="1" s="1"/>
  <c r="B302" i="1"/>
  <c r="R302" i="1" s="1"/>
  <c r="B301" i="1"/>
  <c r="R301" i="1" s="1"/>
  <c r="B303" i="1"/>
  <c r="R303" i="1" s="1"/>
  <c r="B309" i="1"/>
  <c r="R309" i="1" s="1"/>
  <c r="B310" i="1"/>
  <c r="R310" i="1" s="1"/>
  <c r="B313" i="1"/>
  <c r="R313" i="1" s="1"/>
  <c r="B314" i="1"/>
  <c r="R314" i="1" s="1"/>
  <c r="B317" i="1"/>
  <c r="R317" i="1" s="1"/>
  <c r="B318" i="1"/>
  <c r="R318" i="1" s="1"/>
  <c r="B321" i="1"/>
  <c r="R321" i="1" s="1"/>
  <c r="B322" i="1"/>
  <c r="R322" i="1" s="1"/>
  <c r="B325" i="1"/>
  <c r="R325" i="1" s="1"/>
  <c r="B326" i="1"/>
  <c r="R326" i="1" s="1"/>
  <c r="B329" i="1"/>
  <c r="R329" i="1" s="1"/>
  <c r="B330" i="1"/>
  <c r="R330" i="1" s="1"/>
  <c r="B333" i="1"/>
  <c r="R333" i="1" s="1"/>
  <c r="B334" i="1"/>
  <c r="R334" i="1" s="1"/>
  <c r="B337" i="1"/>
  <c r="R337" i="1" s="1"/>
  <c r="B338" i="1"/>
  <c r="R338" i="1" s="1"/>
  <c r="B307" i="1"/>
  <c r="R307" i="1" s="1"/>
  <c r="B308" i="1"/>
  <c r="R308" i="1" s="1"/>
  <c r="B311" i="1"/>
  <c r="R311" i="1" s="1"/>
  <c r="B312" i="1"/>
  <c r="R312" i="1" s="1"/>
  <c r="B315" i="1"/>
  <c r="R315" i="1" s="1"/>
  <c r="B316" i="1"/>
  <c r="R316" i="1" s="1"/>
  <c r="B319" i="1"/>
  <c r="R319" i="1" s="1"/>
  <c r="B320" i="1"/>
  <c r="R320" i="1" s="1"/>
  <c r="B323" i="1"/>
  <c r="R323" i="1" s="1"/>
  <c r="B324" i="1"/>
  <c r="R324" i="1" s="1"/>
  <c r="B327" i="1"/>
  <c r="R327" i="1" s="1"/>
  <c r="B328" i="1"/>
  <c r="R328" i="1" s="1"/>
  <c r="B331" i="1"/>
  <c r="R331" i="1" s="1"/>
  <c r="B332" i="1"/>
  <c r="R332" i="1" s="1"/>
  <c r="B335" i="1"/>
  <c r="R335" i="1" s="1"/>
  <c r="B336" i="1"/>
  <c r="R336" i="1" s="1"/>
  <c r="B306" i="1"/>
  <c r="R306" i="1" s="1"/>
  <c r="B305" i="1"/>
  <c r="R305" i="1" s="1"/>
  <c r="B304" i="1"/>
  <c r="R304" i="1" s="1"/>
  <c r="AP15" i="11" l="1"/>
  <c r="AN15" i="11"/>
  <c r="AL15" i="11"/>
  <c r="AJ15" i="11"/>
  <c r="AQ15" i="11"/>
  <c r="AO15" i="11"/>
  <c r="AM15" i="11"/>
  <c r="AK15" i="11"/>
  <c r="AI15" i="11"/>
  <c r="AH15" i="11"/>
  <c r="AF15" i="11"/>
  <c r="AD15" i="11"/>
  <c r="AB15" i="11"/>
  <c r="Z15" i="11"/>
  <c r="X15" i="11"/>
  <c r="AG15" i="11"/>
  <c r="AE15" i="11"/>
  <c r="AC15" i="11"/>
  <c r="AA15" i="11"/>
  <c r="Y15" i="11"/>
  <c r="AP18" i="11"/>
  <c r="AN18" i="11"/>
  <c r="AL18" i="11"/>
  <c r="AJ18" i="11"/>
  <c r="AQ18" i="11"/>
  <c r="AO18" i="11"/>
  <c r="AM18" i="11"/>
  <c r="AK18" i="11"/>
  <c r="AI18" i="11"/>
  <c r="AH18" i="11"/>
  <c r="AF18" i="11"/>
  <c r="AD18" i="11"/>
  <c r="AB18" i="11"/>
  <c r="Z18" i="11"/>
  <c r="X18" i="11"/>
  <c r="AG18" i="11"/>
  <c r="AE18" i="11"/>
  <c r="AC18" i="11"/>
  <c r="AA18" i="11"/>
  <c r="Y18" i="11"/>
  <c r="AP21" i="11"/>
  <c r="AN21" i="11"/>
  <c r="AL21" i="11"/>
  <c r="AJ21" i="11"/>
  <c r="AQ21" i="11"/>
  <c r="AO21" i="11"/>
  <c r="AM21" i="11"/>
  <c r="AK21" i="11"/>
  <c r="AI21" i="11"/>
  <c r="AH21" i="11"/>
  <c r="AF21" i="11"/>
  <c r="AD21" i="11"/>
  <c r="AB21" i="11"/>
  <c r="Z21" i="11"/>
  <c r="X21" i="11"/>
  <c r="AG21" i="11"/>
  <c r="AE21" i="11"/>
  <c r="AC21" i="11"/>
  <c r="AA21" i="11"/>
  <c r="Y21" i="11"/>
  <c r="AP23" i="11"/>
  <c r="AN23" i="11"/>
  <c r="AL23" i="11"/>
  <c r="AJ23" i="11"/>
  <c r="AH23" i="11"/>
  <c r="AF23" i="11"/>
  <c r="AD23" i="11"/>
  <c r="AB23" i="11"/>
  <c r="Z23" i="11"/>
  <c r="X23" i="11"/>
  <c r="AQ23" i="11"/>
  <c r="AO23" i="11"/>
  <c r="AM23" i="11"/>
  <c r="AK23" i="11"/>
  <c r="AI23" i="11"/>
  <c r="AG23" i="11"/>
  <c r="AE23" i="11"/>
  <c r="AC23" i="11"/>
  <c r="AA23" i="11"/>
  <c r="Y23" i="11"/>
  <c r="AQ13" i="11"/>
  <c r="AO13" i="11"/>
  <c r="AM13" i="11"/>
  <c r="AK13" i="11"/>
  <c r="AI13" i="11"/>
  <c r="AG13" i="11"/>
  <c r="AE13" i="11"/>
  <c r="AC13" i="11"/>
  <c r="AA13" i="11"/>
  <c r="Y13" i="11"/>
  <c r="AP13" i="11"/>
  <c r="AN13" i="11"/>
  <c r="AL13" i="11"/>
  <c r="AJ13" i="11"/>
  <c r="AH13" i="11"/>
  <c r="AF13" i="11"/>
  <c r="AD13" i="11"/>
  <c r="AB13" i="11"/>
  <c r="Z13" i="11"/>
  <c r="X13" i="11"/>
  <c r="AQ9" i="11"/>
  <c r="AO9" i="11"/>
  <c r="AM9" i="11"/>
  <c r="AK9" i="11"/>
  <c r="AI9" i="11"/>
  <c r="AP9" i="11"/>
  <c r="AN9" i="11"/>
  <c r="AL9" i="11"/>
  <c r="AJ9" i="11"/>
  <c r="AG9" i="11"/>
  <c r="AE9" i="11"/>
  <c r="AC9" i="11"/>
  <c r="AA9" i="11"/>
  <c r="Y9" i="11"/>
  <c r="AH9" i="11"/>
  <c r="AF9" i="11"/>
  <c r="AD9" i="11"/>
  <c r="AB9" i="11"/>
  <c r="Z9" i="11"/>
  <c r="X9" i="11"/>
  <c r="AQ12" i="11"/>
  <c r="AO12" i="11"/>
  <c r="AM12" i="11"/>
  <c r="AK12" i="11"/>
  <c r="AI12" i="11"/>
  <c r="AG12" i="11"/>
  <c r="AE12" i="11"/>
  <c r="AC12" i="11"/>
  <c r="AA12" i="11"/>
  <c r="Y12" i="11"/>
  <c r="AP12" i="11"/>
  <c r="AN12" i="11"/>
  <c r="AL12" i="11"/>
  <c r="AJ12" i="11"/>
  <c r="AH12" i="11"/>
  <c r="AF12" i="11"/>
  <c r="AD12" i="11"/>
  <c r="AB12" i="11"/>
  <c r="Z12" i="11"/>
  <c r="X12" i="11"/>
  <c r="AP19" i="11"/>
  <c r="AN19" i="11"/>
  <c r="AL19" i="11"/>
  <c r="AJ19" i="11"/>
  <c r="AQ19" i="11"/>
  <c r="AO19" i="11"/>
  <c r="AM19" i="11"/>
  <c r="AK19" i="11"/>
  <c r="AI19" i="11"/>
  <c r="AH19" i="11"/>
  <c r="AF19" i="11"/>
  <c r="AD19" i="11"/>
  <c r="AB19" i="11"/>
  <c r="Z19" i="11"/>
  <c r="X19" i="11"/>
  <c r="AG19" i="11"/>
  <c r="AE19" i="11"/>
  <c r="AC19" i="11"/>
  <c r="AA19" i="11"/>
  <c r="Y19" i="11"/>
  <c r="AP10" i="11"/>
  <c r="AN10" i="11"/>
  <c r="AL10" i="11"/>
  <c r="AJ10" i="11"/>
  <c r="AH10" i="11"/>
  <c r="AQ10" i="11"/>
  <c r="AO10" i="11"/>
  <c r="AM10" i="11"/>
  <c r="AK10" i="11"/>
  <c r="AI10" i="11"/>
  <c r="AF10" i="11"/>
  <c r="AD10" i="11"/>
  <c r="AB10" i="11"/>
  <c r="Z10" i="11"/>
  <c r="X10" i="11"/>
  <c r="AG10" i="11"/>
  <c r="AE10" i="11"/>
  <c r="AC10" i="11"/>
  <c r="AA10" i="11"/>
  <c r="Y10" i="11"/>
  <c r="AQ20" i="11"/>
  <c r="AO20" i="11"/>
  <c r="AM20" i="11"/>
  <c r="AK20" i="11"/>
  <c r="AI20" i="11"/>
  <c r="AP20" i="11"/>
  <c r="AN20" i="11"/>
  <c r="AL20" i="11"/>
  <c r="AJ20" i="11"/>
  <c r="AG20" i="11"/>
  <c r="AE20" i="11"/>
  <c r="AC20" i="11"/>
  <c r="AA20" i="11"/>
  <c r="Y20" i="11"/>
  <c r="AH20" i="11"/>
  <c r="AF20" i="11"/>
  <c r="AD20" i="11"/>
  <c r="AB20" i="11"/>
  <c r="Z20" i="11"/>
  <c r="X20" i="11"/>
  <c r="AQ22" i="11"/>
  <c r="AO22" i="11"/>
  <c r="AM22" i="11"/>
  <c r="AK22" i="11"/>
  <c r="AI22" i="11"/>
  <c r="AP22" i="11"/>
  <c r="AN22" i="11"/>
  <c r="AL22" i="11"/>
  <c r="AJ22" i="11"/>
  <c r="AG22" i="11"/>
  <c r="AE22" i="11"/>
  <c r="AC22" i="11"/>
  <c r="AA22" i="11"/>
  <c r="Y22" i="11"/>
  <c r="AH22" i="11"/>
  <c r="AF22" i="11"/>
  <c r="AD22" i="11"/>
  <c r="AB22" i="11"/>
  <c r="Z22" i="11"/>
  <c r="X22" i="11"/>
  <c r="AQ17" i="11"/>
  <c r="AO17" i="11"/>
  <c r="AM17" i="11"/>
  <c r="AK17" i="11"/>
  <c r="AI17" i="11"/>
  <c r="AP17" i="11"/>
  <c r="AN17" i="11"/>
  <c r="AL17" i="11"/>
  <c r="AJ17" i="11"/>
  <c r="AG17" i="11"/>
  <c r="AE17" i="11"/>
  <c r="AC17" i="11"/>
  <c r="AA17" i="11"/>
  <c r="Y17" i="11"/>
  <c r="AH17" i="11"/>
  <c r="AF17" i="11"/>
  <c r="AD17" i="11"/>
  <c r="AB17" i="11"/>
  <c r="Z17" i="11"/>
  <c r="X17" i="11"/>
  <c r="AP16" i="11"/>
  <c r="AN16" i="11"/>
  <c r="AL16" i="11"/>
  <c r="AJ16" i="11"/>
  <c r="AQ16" i="11"/>
  <c r="AO16" i="11"/>
  <c r="AM16" i="11"/>
  <c r="AK16" i="11"/>
  <c r="AI16" i="11"/>
  <c r="AH16" i="11"/>
  <c r="AF16" i="11"/>
  <c r="AD16" i="11"/>
  <c r="AB16" i="11"/>
  <c r="Z16" i="11"/>
  <c r="X16" i="11"/>
  <c r="AG16" i="11"/>
  <c r="AE16" i="11"/>
  <c r="AC16" i="11"/>
  <c r="AA16" i="11"/>
  <c r="Y16" i="11"/>
  <c r="AQ14" i="11"/>
  <c r="AO14" i="11"/>
  <c r="AM14" i="11"/>
  <c r="AK14" i="11"/>
  <c r="AI14" i="11"/>
  <c r="AP14" i="11"/>
  <c r="AN14" i="11"/>
  <c r="AL14" i="11"/>
  <c r="AJ14" i="11"/>
  <c r="AG14" i="11"/>
  <c r="AE14" i="11"/>
  <c r="AC14" i="11"/>
  <c r="AA14" i="11"/>
  <c r="Y14" i="11"/>
  <c r="AH14" i="11"/>
  <c r="AF14" i="11"/>
  <c r="AD14" i="11"/>
  <c r="AB14" i="11"/>
  <c r="Z14" i="11"/>
  <c r="X14" i="11"/>
  <c r="AQ11" i="11"/>
  <c r="AO11" i="11"/>
  <c r="AM11" i="11"/>
  <c r="AK11" i="11"/>
  <c r="AI11" i="11"/>
  <c r="AP11" i="11"/>
  <c r="AN11" i="11"/>
  <c r="AL11" i="11"/>
  <c r="AJ11" i="11"/>
  <c r="AG11" i="11"/>
  <c r="AE11" i="11"/>
  <c r="AC11" i="11"/>
  <c r="AA11" i="11"/>
  <c r="Y11" i="11"/>
  <c r="AH11" i="11"/>
  <c r="AF11" i="11"/>
  <c r="AD11" i="11"/>
  <c r="AB11" i="11"/>
  <c r="Z11" i="11"/>
  <c r="X11" i="11"/>
  <c r="AH335" i="1"/>
  <c r="AF335" i="1"/>
  <c r="AD335" i="1"/>
  <c r="AB335" i="1"/>
  <c r="Z335" i="1"/>
  <c r="X335" i="1"/>
  <c r="V335" i="1"/>
  <c r="T335" i="1"/>
  <c r="AG335" i="1"/>
  <c r="AE335" i="1"/>
  <c r="AC335" i="1"/>
  <c r="AA335" i="1"/>
  <c r="Y335" i="1"/>
  <c r="W335" i="1"/>
  <c r="U335" i="1"/>
  <c r="AH331" i="1"/>
  <c r="AF331" i="1"/>
  <c r="AD331" i="1"/>
  <c r="AB331" i="1"/>
  <c r="Z331" i="1"/>
  <c r="X331" i="1"/>
  <c r="V331" i="1"/>
  <c r="T331" i="1"/>
  <c r="AG331" i="1"/>
  <c r="AC331" i="1"/>
  <c r="Y331" i="1"/>
  <c r="U331" i="1"/>
  <c r="AE331" i="1"/>
  <c r="AA331" i="1"/>
  <c r="W331" i="1"/>
  <c r="AG327" i="1"/>
  <c r="AE327" i="1"/>
  <c r="AC327" i="1"/>
  <c r="AA327" i="1"/>
  <c r="Y327" i="1"/>
  <c r="W327" i="1"/>
  <c r="U327" i="1"/>
  <c r="AH327" i="1"/>
  <c r="AF327" i="1"/>
  <c r="AD327" i="1"/>
  <c r="AB327" i="1"/>
  <c r="Z327" i="1"/>
  <c r="X327" i="1"/>
  <c r="V327" i="1"/>
  <c r="T327" i="1"/>
  <c r="AG323" i="1"/>
  <c r="AE323" i="1"/>
  <c r="AC323" i="1"/>
  <c r="AA323" i="1"/>
  <c r="Y323" i="1"/>
  <c r="W323" i="1"/>
  <c r="U323" i="1"/>
  <c r="AH323" i="1"/>
  <c r="AF323" i="1"/>
  <c r="AD323" i="1"/>
  <c r="AB323" i="1"/>
  <c r="Z323" i="1"/>
  <c r="X323" i="1"/>
  <c r="V323" i="1"/>
  <c r="T323" i="1"/>
  <c r="AG319" i="1"/>
  <c r="AE319" i="1"/>
  <c r="AC319" i="1"/>
  <c r="AA319" i="1"/>
  <c r="Y319" i="1"/>
  <c r="W319" i="1"/>
  <c r="U319" i="1"/>
  <c r="AH319" i="1"/>
  <c r="AF319" i="1"/>
  <c r="AD319" i="1"/>
  <c r="Z319" i="1"/>
  <c r="V319" i="1"/>
  <c r="AB319" i="1"/>
  <c r="X319" i="1"/>
  <c r="T319" i="1"/>
  <c r="AG315" i="1"/>
  <c r="AE315" i="1"/>
  <c r="AC315" i="1"/>
  <c r="AA315" i="1"/>
  <c r="Y315" i="1"/>
  <c r="W315" i="1"/>
  <c r="U315" i="1"/>
  <c r="AH315" i="1"/>
  <c r="AD315" i="1"/>
  <c r="Z315" i="1"/>
  <c r="V315" i="1"/>
  <c r="AF315" i="1"/>
  <c r="AB315" i="1"/>
  <c r="X315" i="1"/>
  <c r="T315" i="1"/>
  <c r="AH337" i="1"/>
  <c r="AF337" i="1"/>
  <c r="AD337" i="1"/>
  <c r="AB337" i="1"/>
  <c r="Z337" i="1"/>
  <c r="X337" i="1"/>
  <c r="V337" i="1"/>
  <c r="T337" i="1"/>
  <c r="AG337" i="1"/>
  <c r="AE337" i="1"/>
  <c r="AC337" i="1"/>
  <c r="AA337" i="1"/>
  <c r="Y337" i="1"/>
  <c r="W337" i="1"/>
  <c r="U337" i="1"/>
  <c r="AH333" i="1"/>
  <c r="AF333" i="1"/>
  <c r="AD333" i="1"/>
  <c r="AB333" i="1"/>
  <c r="Z333" i="1"/>
  <c r="X333" i="1"/>
  <c r="V333" i="1"/>
  <c r="T333" i="1"/>
  <c r="AG333" i="1"/>
  <c r="AE333" i="1"/>
  <c r="AC333" i="1"/>
  <c r="AA333" i="1"/>
  <c r="W333" i="1"/>
  <c r="Y333" i="1"/>
  <c r="U333" i="1"/>
  <c r="AH329" i="1"/>
  <c r="AF329" i="1"/>
  <c r="AD329" i="1"/>
  <c r="AB329" i="1"/>
  <c r="Z329" i="1"/>
  <c r="X329" i="1"/>
  <c r="V329" i="1"/>
  <c r="T329" i="1"/>
  <c r="AE329" i="1"/>
  <c r="AA329" i="1"/>
  <c r="W329" i="1"/>
  <c r="AG329" i="1"/>
  <c r="AC329" i="1"/>
  <c r="Y329" i="1"/>
  <c r="U329" i="1"/>
  <c r="AG325" i="1"/>
  <c r="AE325" i="1"/>
  <c r="AC325" i="1"/>
  <c r="AA325" i="1"/>
  <c r="Y325" i="1"/>
  <c r="W325" i="1"/>
  <c r="U325" i="1"/>
  <c r="AH325" i="1"/>
  <c r="AF325" i="1"/>
  <c r="AD325" i="1"/>
  <c r="AB325" i="1"/>
  <c r="Z325" i="1"/>
  <c r="X325" i="1"/>
  <c r="V325" i="1"/>
  <c r="T325" i="1"/>
  <c r="AG321" i="1"/>
  <c r="AE321" i="1"/>
  <c r="AC321" i="1"/>
  <c r="AA321" i="1"/>
  <c r="Y321" i="1"/>
  <c r="W321" i="1"/>
  <c r="U321" i="1"/>
  <c r="AH321" i="1"/>
  <c r="AF321" i="1"/>
  <c r="AD321" i="1"/>
  <c r="AB321" i="1"/>
  <c r="Z321" i="1"/>
  <c r="X321" i="1"/>
  <c r="V321" i="1"/>
  <c r="T321" i="1"/>
  <c r="AG317" i="1"/>
  <c r="AE317" i="1"/>
  <c r="AC317" i="1"/>
  <c r="AA317" i="1"/>
  <c r="Y317" i="1"/>
  <c r="W317" i="1"/>
  <c r="U317" i="1"/>
  <c r="AF317" i="1"/>
  <c r="AB317" i="1"/>
  <c r="X317" i="1"/>
  <c r="T317" i="1"/>
  <c r="AH317" i="1"/>
  <c r="AD317" i="1"/>
  <c r="Z317" i="1"/>
  <c r="V317" i="1"/>
  <c r="AG336" i="1"/>
  <c r="AE336" i="1"/>
  <c r="AC336" i="1"/>
  <c r="AA336" i="1"/>
  <c r="Y336" i="1"/>
  <c r="W336" i="1"/>
  <c r="U336" i="1"/>
  <c r="AH336" i="1"/>
  <c r="AF336" i="1"/>
  <c r="AD336" i="1"/>
  <c r="AB336" i="1"/>
  <c r="Z336" i="1"/>
  <c r="X336" i="1"/>
  <c r="V336" i="1"/>
  <c r="T336" i="1"/>
  <c r="AG332" i="1"/>
  <c r="AE332" i="1"/>
  <c r="AC332" i="1"/>
  <c r="AA332" i="1"/>
  <c r="Y332" i="1"/>
  <c r="W332" i="1"/>
  <c r="U332" i="1"/>
  <c r="AH332" i="1"/>
  <c r="AD332" i="1"/>
  <c r="Z332" i="1"/>
  <c r="V332" i="1"/>
  <c r="AF332" i="1"/>
  <c r="AB332" i="1"/>
  <c r="X332" i="1"/>
  <c r="T332" i="1"/>
  <c r="AG328" i="1"/>
  <c r="AE328" i="1"/>
  <c r="AH328" i="1"/>
  <c r="AD328" i="1"/>
  <c r="AB328" i="1"/>
  <c r="Z328" i="1"/>
  <c r="X328" i="1"/>
  <c r="V328" i="1"/>
  <c r="T328" i="1"/>
  <c r="AF328" i="1"/>
  <c r="AC328" i="1"/>
  <c r="AA328" i="1"/>
  <c r="Y328" i="1"/>
  <c r="W328" i="1"/>
  <c r="U328" i="1"/>
  <c r="AH324" i="1"/>
  <c r="AF324" i="1"/>
  <c r="AD324" i="1"/>
  <c r="AB324" i="1"/>
  <c r="Z324" i="1"/>
  <c r="X324" i="1"/>
  <c r="V324" i="1"/>
  <c r="T324" i="1"/>
  <c r="AG324" i="1"/>
  <c r="AE324" i="1"/>
  <c r="AC324" i="1"/>
  <c r="AA324" i="1"/>
  <c r="Y324" i="1"/>
  <c r="W324" i="1"/>
  <c r="U324" i="1"/>
  <c r="AH320" i="1"/>
  <c r="AF320" i="1"/>
  <c r="AD320" i="1"/>
  <c r="AB320" i="1"/>
  <c r="Z320" i="1"/>
  <c r="X320" i="1"/>
  <c r="V320" i="1"/>
  <c r="T320" i="1"/>
  <c r="AG320" i="1"/>
  <c r="AE320" i="1"/>
  <c r="AC320" i="1"/>
  <c r="AA320" i="1"/>
  <c r="Y320" i="1"/>
  <c r="W320" i="1"/>
  <c r="U320" i="1"/>
  <c r="AH316" i="1"/>
  <c r="AF316" i="1"/>
  <c r="AD316" i="1"/>
  <c r="AB316" i="1"/>
  <c r="Z316" i="1"/>
  <c r="X316" i="1"/>
  <c r="V316" i="1"/>
  <c r="T316" i="1"/>
  <c r="AE316" i="1"/>
  <c r="AA316" i="1"/>
  <c r="W316" i="1"/>
  <c r="AG316" i="1"/>
  <c r="AC316" i="1"/>
  <c r="Y316" i="1"/>
  <c r="U316" i="1"/>
  <c r="AG338" i="1"/>
  <c r="AE338" i="1"/>
  <c r="AC338" i="1"/>
  <c r="AA338" i="1"/>
  <c r="Y338" i="1"/>
  <c r="W338" i="1"/>
  <c r="U338" i="1"/>
  <c r="AH338" i="1"/>
  <c r="AF338" i="1"/>
  <c r="AD338" i="1"/>
  <c r="AB338" i="1"/>
  <c r="Z338" i="1"/>
  <c r="X338" i="1"/>
  <c r="V338" i="1"/>
  <c r="T338" i="1"/>
  <c r="AG334" i="1"/>
  <c r="AE334" i="1"/>
  <c r="AC334" i="1"/>
  <c r="AA334" i="1"/>
  <c r="Y334" i="1"/>
  <c r="W334" i="1"/>
  <c r="U334" i="1"/>
  <c r="AH334" i="1"/>
  <c r="AF334" i="1"/>
  <c r="AD334" i="1"/>
  <c r="AB334" i="1"/>
  <c r="Z334" i="1"/>
  <c r="X334" i="1"/>
  <c r="V334" i="1"/>
  <c r="T334" i="1"/>
  <c r="AG330" i="1"/>
  <c r="AE330" i="1"/>
  <c r="AC330" i="1"/>
  <c r="AA330" i="1"/>
  <c r="Y330" i="1"/>
  <c r="W330" i="1"/>
  <c r="U330" i="1"/>
  <c r="AF330" i="1"/>
  <c r="AB330" i="1"/>
  <c r="X330" i="1"/>
  <c r="T330" i="1"/>
  <c r="AH330" i="1"/>
  <c r="AD330" i="1"/>
  <c r="Z330" i="1"/>
  <c r="V330" i="1"/>
  <c r="AH326" i="1"/>
  <c r="AF326" i="1"/>
  <c r="AD326" i="1"/>
  <c r="AB326" i="1"/>
  <c r="Z326" i="1"/>
  <c r="X326" i="1"/>
  <c r="V326" i="1"/>
  <c r="T326" i="1"/>
  <c r="AG326" i="1"/>
  <c r="AE326" i="1"/>
  <c r="AC326" i="1"/>
  <c r="AA326" i="1"/>
  <c r="Y326" i="1"/>
  <c r="W326" i="1"/>
  <c r="U326" i="1"/>
  <c r="AH322" i="1"/>
  <c r="AF322" i="1"/>
  <c r="AD322" i="1"/>
  <c r="AB322" i="1"/>
  <c r="Z322" i="1"/>
  <c r="X322" i="1"/>
  <c r="V322" i="1"/>
  <c r="T322" i="1"/>
  <c r="AG322" i="1"/>
  <c r="AE322" i="1"/>
  <c r="AC322" i="1"/>
  <c r="AA322" i="1"/>
  <c r="Y322" i="1"/>
  <c r="W322" i="1"/>
  <c r="U322" i="1"/>
  <c r="AH318" i="1"/>
  <c r="AF318" i="1"/>
  <c r="AD318" i="1"/>
  <c r="AB318" i="1"/>
  <c r="Z318" i="1"/>
  <c r="X318" i="1"/>
  <c r="V318" i="1"/>
  <c r="T318" i="1"/>
  <c r="AG318" i="1"/>
  <c r="AC318" i="1"/>
  <c r="Y318" i="1"/>
  <c r="U318" i="1"/>
  <c r="AE318" i="1"/>
  <c r="AA318" i="1"/>
  <c r="W318" i="1"/>
  <c r="AH339" i="1"/>
  <c r="AF339" i="1"/>
  <c r="AD339" i="1"/>
  <c r="AB339" i="1"/>
  <c r="Z339" i="1"/>
  <c r="X339" i="1"/>
  <c r="V339" i="1"/>
  <c r="T339" i="1"/>
  <c r="AG339" i="1"/>
  <c r="AE339" i="1"/>
  <c r="AC339" i="1"/>
  <c r="AA339" i="1"/>
  <c r="Y339" i="1"/>
  <c r="W339" i="1"/>
  <c r="U339" i="1"/>
  <c r="AG303" i="1" l="1"/>
  <c r="AE303" i="1"/>
  <c r="AC303" i="1"/>
  <c r="AA303" i="1"/>
  <c r="Y303" i="1"/>
  <c r="W303" i="1"/>
  <c r="U303" i="1"/>
  <c r="AF303" i="1"/>
  <c r="AB303" i="1"/>
  <c r="X303" i="1"/>
  <c r="T303" i="1"/>
  <c r="AH303" i="1"/>
  <c r="AD303" i="1"/>
  <c r="Z303" i="1"/>
  <c r="V303" i="1"/>
  <c r="AH312" i="1"/>
  <c r="AF312" i="1"/>
  <c r="AD312" i="1"/>
  <c r="AB312" i="1"/>
  <c r="Z312" i="1"/>
  <c r="X312" i="1"/>
  <c r="V312" i="1"/>
  <c r="AE312" i="1"/>
  <c r="AA312" i="1"/>
  <c r="W312" i="1"/>
  <c r="T312" i="1"/>
  <c r="AG312" i="1"/>
  <c r="AC312" i="1"/>
  <c r="Y312" i="1"/>
  <c r="U312" i="1"/>
  <c r="AH302" i="1"/>
  <c r="AF302" i="1"/>
  <c r="AD302" i="1"/>
  <c r="AB302" i="1"/>
  <c r="Z302" i="1"/>
  <c r="X302" i="1"/>
  <c r="V302" i="1"/>
  <c r="T302" i="1"/>
  <c r="AE302" i="1"/>
  <c r="AA302" i="1"/>
  <c r="W302" i="1"/>
  <c r="AG302" i="1"/>
  <c r="AC302" i="1"/>
  <c r="Y302" i="1"/>
  <c r="U302" i="1"/>
  <c r="AH310" i="1"/>
  <c r="AF310" i="1"/>
  <c r="AD310" i="1"/>
  <c r="AB310" i="1"/>
  <c r="Z310" i="1"/>
  <c r="X310" i="1"/>
  <c r="V310" i="1"/>
  <c r="T310" i="1"/>
  <c r="AG310" i="1"/>
  <c r="AE310" i="1"/>
  <c r="AC310" i="1"/>
  <c r="AA310" i="1"/>
  <c r="Y310" i="1"/>
  <c r="W310" i="1"/>
  <c r="U310" i="1"/>
  <c r="AH308" i="1"/>
  <c r="AF308" i="1"/>
  <c r="AD308" i="1"/>
  <c r="AB308" i="1"/>
  <c r="Z308" i="1"/>
  <c r="X308" i="1"/>
  <c r="V308" i="1"/>
  <c r="T308" i="1"/>
  <c r="AG308" i="1"/>
  <c r="AE308" i="1"/>
  <c r="AC308" i="1"/>
  <c r="AA308" i="1"/>
  <c r="Y308" i="1"/>
  <c r="W308" i="1"/>
  <c r="U308" i="1"/>
  <c r="AH300" i="1"/>
  <c r="AF300" i="1"/>
  <c r="AD300" i="1"/>
  <c r="AB300" i="1"/>
  <c r="Z300" i="1"/>
  <c r="X300" i="1"/>
  <c r="V300" i="1"/>
  <c r="T300" i="1"/>
  <c r="AG300" i="1"/>
  <c r="AC300" i="1"/>
  <c r="Y300" i="1"/>
  <c r="U300" i="1"/>
  <c r="AE300" i="1"/>
  <c r="AA300" i="1"/>
  <c r="W300" i="1"/>
  <c r="AG309" i="1"/>
  <c r="AE309" i="1"/>
  <c r="AC309" i="1"/>
  <c r="AA309" i="1"/>
  <c r="Y309" i="1"/>
  <c r="W309" i="1"/>
  <c r="U309" i="1"/>
  <c r="AH309" i="1"/>
  <c r="AF309" i="1"/>
  <c r="AD309" i="1"/>
  <c r="AB309" i="1"/>
  <c r="Z309" i="1"/>
  <c r="X309" i="1"/>
  <c r="V309" i="1"/>
  <c r="T309" i="1"/>
  <c r="AG307" i="1"/>
  <c r="AE307" i="1"/>
  <c r="AC307" i="1"/>
  <c r="AA307" i="1"/>
  <c r="Y307" i="1"/>
  <c r="W307" i="1"/>
  <c r="U307" i="1"/>
  <c r="AH307" i="1"/>
  <c r="AF307" i="1"/>
  <c r="AD307" i="1"/>
  <c r="AB307" i="1"/>
  <c r="Z307" i="1"/>
  <c r="X307" i="1"/>
  <c r="V307" i="1"/>
  <c r="T307" i="1"/>
  <c r="AH306" i="1"/>
  <c r="AF306" i="1"/>
  <c r="AD306" i="1"/>
  <c r="AB306" i="1"/>
  <c r="Z306" i="1"/>
  <c r="X306" i="1"/>
  <c r="V306" i="1"/>
  <c r="T306" i="1"/>
  <c r="AG306" i="1"/>
  <c r="AE306" i="1"/>
  <c r="AC306" i="1"/>
  <c r="AA306" i="1"/>
  <c r="Y306" i="1"/>
  <c r="W306" i="1"/>
  <c r="U306" i="1"/>
  <c r="AG305" i="1"/>
  <c r="AE305" i="1"/>
  <c r="AC305" i="1"/>
  <c r="AA305" i="1"/>
  <c r="Y305" i="1"/>
  <c r="W305" i="1"/>
  <c r="U305" i="1"/>
  <c r="AH305" i="1"/>
  <c r="AF305" i="1"/>
  <c r="AD305" i="1"/>
  <c r="AB305" i="1"/>
  <c r="Z305" i="1"/>
  <c r="X305" i="1"/>
  <c r="V305" i="1"/>
  <c r="T305" i="1"/>
  <c r="AH314" i="1"/>
  <c r="AF314" i="1"/>
  <c r="AD314" i="1"/>
  <c r="AB314" i="1"/>
  <c r="Z314" i="1"/>
  <c r="X314" i="1"/>
  <c r="V314" i="1"/>
  <c r="T314" i="1"/>
  <c r="AG314" i="1"/>
  <c r="AC314" i="1"/>
  <c r="Y314" i="1"/>
  <c r="U314" i="1"/>
  <c r="AE314" i="1"/>
  <c r="AA314" i="1"/>
  <c r="W314" i="1"/>
  <c r="AG301" i="1"/>
  <c r="AE301" i="1"/>
  <c r="AC301" i="1"/>
  <c r="AA301" i="1"/>
  <c r="Y301" i="1"/>
  <c r="W301" i="1"/>
  <c r="U301" i="1"/>
  <c r="AH301" i="1"/>
  <c r="AD301" i="1"/>
  <c r="Z301" i="1"/>
  <c r="V301" i="1"/>
  <c r="AF301" i="1"/>
  <c r="AB301" i="1"/>
  <c r="X301" i="1"/>
  <c r="T301" i="1"/>
  <c r="AG313" i="1"/>
  <c r="AE313" i="1"/>
  <c r="AC313" i="1"/>
  <c r="AA313" i="1"/>
  <c r="Y313" i="1"/>
  <c r="W313" i="1"/>
  <c r="U313" i="1"/>
  <c r="AF313" i="1"/>
  <c r="AB313" i="1"/>
  <c r="X313" i="1"/>
  <c r="T313" i="1"/>
  <c r="AH313" i="1"/>
  <c r="AD313" i="1"/>
  <c r="Z313" i="1"/>
  <c r="V313" i="1"/>
  <c r="AG311" i="1"/>
  <c r="AE311" i="1"/>
  <c r="AC311" i="1"/>
  <c r="AA311" i="1"/>
  <c r="Y311" i="1"/>
  <c r="W311" i="1"/>
  <c r="U311" i="1"/>
  <c r="AH311" i="1"/>
  <c r="AF311" i="1"/>
  <c r="AD311" i="1"/>
  <c r="AB311" i="1"/>
  <c r="Z311" i="1"/>
  <c r="X311" i="1"/>
  <c r="V311" i="1"/>
  <c r="T311" i="1"/>
  <c r="AH304" i="1"/>
  <c r="AF304" i="1"/>
  <c r="AD304" i="1"/>
  <c r="AB304" i="1"/>
  <c r="Z304" i="1"/>
  <c r="X304" i="1"/>
  <c r="V304" i="1"/>
  <c r="T304" i="1"/>
  <c r="AA304" i="1"/>
  <c r="U304" i="1"/>
  <c r="AG304" i="1"/>
  <c r="AE304" i="1"/>
  <c r="AC304" i="1"/>
  <c r="Y304" i="1"/>
  <c r="W304" i="1"/>
  <c r="F34" i="11" l="1"/>
  <c r="H34" i="11"/>
  <c r="J34" i="11"/>
  <c r="L34" i="11"/>
  <c r="N34" i="11"/>
  <c r="P34" i="11"/>
  <c r="R34" i="11"/>
  <c r="T34" i="11"/>
  <c r="V34" i="11"/>
  <c r="G34" i="11"/>
  <c r="I34" i="11"/>
  <c r="K34" i="11"/>
  <c r="M34" i="11"/>
  <c r="O34" i="11"/>
  <c r="Q34" i="11"/>
  <c r="S34" i="11"/>
  <c r="U34" i="11"/>
  <c r="W34" i="11"/>
  <c r="G42" i="11"/>
  <c r="I42" i="11"/>
  <c r="K42" i="11"/>
  <c r="M42" i="11"/>
  <c r="O42" i="11"/>
  <c r="Q42" i="11"/>
  <c r="S42" i="11"/>
  <c r="U42" i="11"/>
  <c r="W42" i="11"/>
  <c r="F42" i="11"/>
  <c r="H42" i="11"/>
  <c r="J42" i="11"/>
  <c r="L42" i="11"/>
  <c r="N42" i="11"/>
  <c r="P42" i="11"/>
  <c r="R42" i="11"/>
  <c r="T42" i="11"/>
  <c r="V42" i="11"/>
  <c r="F36" i="11"/>
  <c r="H36" i="11"/>
  <c r="J36" i="11"/>
  <c r="L36" i="11"/>
  <c r="N36" i="11"/>
  <c r="P36" i="11"/>
  <c r="R36" i="11"/>
  <c r="T36" i="11"/>
  <c r="V36" i="11"/>
  <c r="G36" i="11"/>
  <c r="I36" i="11"/>
  <c r="K36" i="11"/>
  <c r="M36" i="11"/>
  <c r="O36" i="11"/>
  <c r="Q36" i="11"/>
  <c r="S36" i="11"/>
  <c r="U36" i="11"/>
  <c r="W36" i="11"/>
  <c r="G44" i="11"/>
  <c r="I44" i="11"/>
  <c r="K44" i="11"/>
  <c r="M44" i="11"/>
  <c r="O44" i="11"/>
  <c r="Q44" i="11"/>
  <c r="S44" i="11"/>
  <c r="U44" i="11"/>
  <c r="W44" i="11"/>
  <c r="F44" i="11"/>
  <c r="H44" i="11"/>
  <c r="J44" i="11"/>
  <c r="L44" i="11"/>
  <c r="N44" i="11"/>
  <c r="P44" i="11"/>
  <c r="R44" i="11"/>
  <c r="T44" i="11"/>
  <c r="V44" i="11"/>
  <c r="F33" i="11"/>
  <c r="H33" i="11"/>
  <c r="J33" i="11"/>
  <c r="L33" i="11"/>
  <c r="N33" i="11"/>
  <c r="P33" i="11"/>
  <c r="R33" i="11"/>
  <c r="T33" i="11"/>
  <c r="V33" i="11"/>
  <c r="G33" i="11"/>
  <c r="I33" i="11"/>
  <c r="K33" i="11"/>
  <c r="M33" i="11"/>
  <c r="O33" i="11"/>
  <c r="Q33" i="11"/>
  <c r="S33" i="11"/>
  <c r="U33" i="11"/>
  <c r="W33" i="11"/>
  <c r="F37" i="11"/>
  <c r="H37" i="11"/>
  <c r="J37" i="11"/>
  <c r="L37" i="11"/>
  <c r="N37" i="11"/>
  <c r="P37" i="11"/>
  <c r="R37" i="11"/>
  <c r="T37" i="11"/>
  <c r="V37" i="11"/>
  <c r="G37" i="11"/>
  <c r="I37" i="11"/>
  <c r="K37" i="11"/>
  <c r="M37" i="11"/>
  <c r="O37" i="11"/>
  <c r="Q37" i="11"/>
  <c r="S37" i="11"/>
  <c r="U37" i="11"/>
  <c r="W37" i="11"/>
  <c r="G41" i="11"/>
  <c r="I41" i="11"/>
  <c r="K41" i="11"/>
  <c r="M41" i="11"/>
  <c r="O41" i="11"/>
  <c r="Q41" i="11"/>
  <c r="S41" i="11"/>
  <c r="U41" i="11"/>
  <c r="W41" i="11"/>
  <c r="F41" i="11"/>
  <c r="H41" i="11"/>
  <c r="J41" i="11"/>
  <c r="L41" i="11"/>
  <c r="N41" i="11"/>
  <c r="P41" i="11"/>
  <c r="R41" i="11"/>
  <c r="T41" i="11"/>
  <c r="V41" i="11"/>
  <c r="G45" i="11"/>
  <c r="I45" i="11"/>
  <c r="K45" i="11"/>
  <c r="M45" i="11"/>
  <c r="O45" i="11"/>
  <c r="Q45" i="11"/>
  <c r="S45" i="11"/>
  <c r="U45" i="11"/>
  <c r="W45" i="11"/>
  <c r="F45" i="11"/>
  <c r="H45" i="11"/>
  <c r="J45" i="11"/>
  <c r="L45" i="11"/>
  <c r="N45" i="11"/>
  <c r="P45" i="11"/>
  <c r="R45" i="11"/>
  <c r="T45" i="11"/>
  <c r="V45" i="11"/>
  <c r="F38" i="11"/>
  <c r="H38" i="11"/>
  <c r="J38" i="11"/>
  <c r="L38" i="11"/>
  <c r="N38" i="11"/>
  <c r="P38" i="11"/>
  <c r="R38" i="11"/>
  <c r="T38" i="11"/>
  <c r="V38" i="11"/>
  <c r="G38" i="11"/>
  <c r="I38" i="11"/>
  <c r="K38" i="11"/>
  <c r="M38" i="11"/>
  <c r="O38" i="11"/>
  <c r="Q38" i="11"/>
  <c r="S38" i="11"/>
  <c r="U38" i="11"/>
  <c r="W38" i="11"/>
  <c r="F32" i="11"/>
  <c r="H32" i="11"/>
  <c r="J32" i="11"/>
  <c r="L32" i="11"/>
  <c r="N32" i="11"/>
  <c r="P32" i="11"/>
  <c r="R32" i="11"/>
  <c r="T32" i="11"/>
  <c r="V32" i="11"/>
  <c r="G32" i="11"/>
  <c r="I32" i="11"/>
  <c r="K32" i="11"/>
  <c r="M32" i="11"/>
  <c r="O32" i="11"/>
  <c r="Q32" i="11"/>
  <c r="S32" i="11"/>
  <c r="U32" i="11"/>
  <c r="W32" i="11"/>
  <c r="F40" i="11"/>
  <c r="H40" i="11"/>
  <c r="J40" i="11"/>
  <c r="L40" i="11"/>
  <c r="I40" i="11"/>
  <c r="M40" i="11"/>
  <c r="O40" i="11"/>
  <c r="Q40" i="11"/>
  <c r="S40" i="11"/>
  <c r="U40" i="11"/>
  <c r="W40" i="11"/>
  <c r="G40" i="11"/>
  <c r="K40" i="11"/>
  <c r="N40" i="11"/>
  <c r="P40" i="11"/>
  <c r="R40" i="11"/>
  <c r="T40" i="11"/>
  <c r="V40" i="11"/>
  <c r="F31" i="11"/>
  <c r="H31" i="11"/>
  <c r="J31" i="11"/>
  <c r="L31" i="11"/>
  <c r="N31" i="11"/>
  <c r="P31" i="11"/>
  <c r="R31" i="11"/>
  <c r="T31" i="11"/>
  <c r="V31" i="11"/>
  <c r="G31" i="11"/>
  <c r="I31" i="11"/>
  <c r="K31" i="11"/>
  <c r="M31" i="11"/>
  <c r="O31" i="11"/>
  <c r="Q31" i="11"/>
  <c r="S31" i="11"/>
  <c r="U31" i="11"/>
  <c r="W31" i="11"/>
  <c r="F35" i="11"/>
  <c r="H35" i="11"/>
  <c r="J35" i="11"/>
  <c r="L35" i="11"/>
  <c r="N35" i="11"/>
  <c r="P35" i="11"/>
  <c r="R35" i="11"/>
  <c r="T35" i="11"/>
  <c r="V35" i="11"/>
  <c r="G35" i="11"/>
  <c r="I35" i="11"/>
  <c r="K35" i="11"/>
  <c r="M35" i="11"/>
  <c r="O35" i="11"/>
  <c r="Q35" i="11"/>
  <c r="S35" i="11"/>
  <c r="U35" i="11"/>
  <c r="W35" i="11"/>
  <c r="F39" i="11"/>
  <c r="H39" i="11"/>
  <c r="J39" i="11"/>
  <c r="L39" i="11"/>
  <c r="N39" i="11"/>
  <c r="P39" i="11"/>
  <c r="R39" i="11"/>
  <c r="T39" i="11"/>
  <c r="V39" i="11"/>
  <c r="G39" i="11"/>
  <c r="I39" i="11"/>
  <c r="K39" i="11"/>
  <c r="M39" i="11"/>
  <c r="O39" i="11"/>
  <c r="Q39" i="11"/>
  <c r="S39" i="11"/>
  <c r="W39" i="11"/>
  <c r="U39" i="11"/>
  <c r="G43" i="11"/>
  <c r="I43" i="11"/>
  <c r="K43" i="11"/>
  <c r="M43" i="11"/>
  <c r="O43" i="11"/>
  <c r="Q43" i="11"/>
  <c r="S43" i="11"/>
  <c r="U43" i="11"/>
  <c r="W43" i="11"/>
  <c r="F43" i="11"/>
  <c r="H43" i="11"/>
  <c r="J43" i="11"/>
  <c r="L43" i="11"/>
  <c r="N43" i="11"/>
  <c r="P43" i="11"/>
  <c r="R43" i="11"/>
  <c r="T43" i="11"/>
  <c r="V43" i="11"/>
  <c r="E38" i="11"/>
  <c r="D38" i="11"/>
  <c r="E32" i="11"/>
  <c r="D32" i="11"/>
  <c r="E40" i="11"/>
  <c r="D40" i="11"/>
  <c r="D31" i="11"/>
  <c r="E31" i="11"/>
  <c r="E35" i="11"/>
  <c r="D35" i="11"/>
  <c r="D39" i="11"/>
  <c r="E39" i="11"/>
  <c r="D43" i="11"/>
  <c r="E43" i="11"/>
  <c r="E34" i="11"/>
  <c r="D34" i="11"/>
  <c r="E42" i="11"/>
  <c r="D42" i="11"/>
  <c r="E36" i="11"/>
  <c r="D36" i="11"/>
  <c r="E44" i="11"/>
  <c r="D44" i="11"/>
  <c r="E33" i="11"/>
  <c r="D33" i="11"/>
  <c r="D37" i="11"/>
  <c r="E37" i="11"/>
  <c r="D41" i="11"/>
  <c r="E41" i="11"/>
  <c r="D45" i="11"/>
  <c r="E45" i="11"/>
  <c r="W22" i="11" l="1"/>
  <c r="U22" i="11"/>
  <c r="S22" i="11"/>
  <c r="Q22" i="11"/>
  <c r="V22" i="11"/>
  <c r="T22" i="11"/>
  <c r="P22" i="11"/>
  <c r="N22" i="11"/>
  <c r="L22" i="11"/>
  <c r="J22" i="11"/>
  <c r="H22" i="11"/>
  <c r="F22" i="11"/>
  <c r="D22" i="11"/>
  <c r="R22" i="11"/>
  <c r="O22" i="11"/>
  <c r="M22" i="11"/>
  <c r="K22" i="11"/>
  <c r="I22" i="11"/>
  <c r="G22" i="11"/>
  <c r="E22" i="11"/>
  <c r="V11" i="11"/>
  <c r="T11" i="11"/>
  <c r="R11" i="11"/>
  <c r="P11" i="11"/>
  <c r="N11" i="11"/>
  <c r="L11" i="11"/>
  <c r="J11" i="11"/>
  <c r="H11" i="11"/>
  <c r="F11" i="11"/>
  <c r="D11" i="11"/>
  <c r="W11" i="11"/>
  <c r="U11" i="11"/>
  <c r="S11" i="11"/>
  <c r="Q11" i="11"/>
  <c r="O11" i="11"/>
  <c r="M11" i="11"/>
  <c r="K11" i="11"/>
  <c r="I11" i="11"/>
  <c r="G11" i="11"/>
  <c r="E11" i="11"/>
  <c r="V23" i="11"/>
  <c r="T23" i="11"/>
  <c r="R23" i="11"/>
  <c r="P23" i="11"/>
  <c r="W23" i="11"/>
  <c r="U23" i="11"/>
  <c r="S23" i="11"/>
  <c r="Q23" i="11"/>
  <c r="O23" i="11"/>
  <c r="M23" i="11"/>
  <c r="K23" i="11"/>
  <c r="I23" i="11"/>
  <c r="G23" i="11"/>
  <c r="E23" i="11"/>
  <c r="N23" i="11"/>
  <c r="L23" i="11"/>
  <c r="J23" i="11"/>
  <c r="H23" i="11"/>
  <c r="F23" i="11"/>
  <c r="D23" i="11"/>
  <c r="W18" i="11"/>
  <c r="U18" i="11"/>
  <c r="S18" i="11"/>
  <c r="Q18" i="11"/>
  <c r="O18" i="11"/>
  <c r="M18" i="11"/>
  <c r="K18" i="11"/>
  <c r="I18" i="11"/>
  <c r="G18" i="11"/>
  <c r="E18" i="11"/>
  <c r="V18" i="11"/>
  <c r="T18" i="11"/>
  <c r="R18" i="11"/>
  <c r="P18" i="11"/>
  <c r="N18" i="11"/>
  <c r="L18" i="11"/>
  <c r="J18" i="11"/>
  <c r="H18" i="11"/>
  <c r="F18" i="11"/>
  <c r="D18" i="11"/>
  <c r="V10" i="11"/>
  <c r="T10" i="11"/>
  <c r="R10" i="11"/>
  <c r="P10" i="11"/>
  <c r="W10" i="11"/>
  <c r="U10" i="11"/>
  <c r="S10" i="11"/>
  <c r="Q10" i="11"/>
  <c r="O10" i="11"/>
  <c r="M10" i="11"/>
  <c r="K10" i="11"/>
  <c r="I10" i="11"/>
  <c r="G10" i="11"/>
  <c r="E10" i="11"/>
  <c r="N10" i="11"/>
  <c r="L10" i="11"/>
  <c r="J10" i="11"/>
  <c r="H10" i="11"/>
  <c r="F10" i="11"/>
  <c r="D10" i="11"/>
  <c r="W16" i="11"/>
  <c r="U16" i="11"/>
  <c r="S16" i="11"/>
  <c r="Q16" i="11"/>
  <c r="O16" i="11"/>
  <c r="M16" i="11"/>
  <c r="K16" i="11"/>
  <c r="I16" i="11"/>
  <c r="G16" i="11"/>
  <c r="E16" i="11"/>
  <c r="V16" i="11"/>
  <c r="T16" i="11"/>
  <c r="R16" i="11"/>
  <c r="P16" i="11"/>
  <c r="N16" i="11"/>
  <c r="L16" i="11"/>
  <c r="J16" i="11"/>
  <c r="H16" i="11"/>
  <c r="F16" i="11"/>
  <c r="D16" i="11"/>
  <c r="V17" i="11"/>
  <c r="T17" i="11"/>
  <c r="R17" i="11"/>
  <c r="P17" i="11"/>
  <c r="N17" i="11"/>
  <c r="L17" i="11"/>
  <c r="J17" i="11"/>
  <c r="H17" i="11"/>
  <c r="F17" i="11"/>
  <c r="D17" i="11"/>
  <c r="W17" i="11"/>
  <c r="U17" i="11"/>
  <c r="S17" i="11"/>
  <c r="Q17" i="11"/>
  <c r="O17" i="11"/>
  <c r="M17" i="11"/>
  <c r="K17" i="11"/>
  <c r="I17" i="11"/>
  <c r="G17" i="11"/>
  <c r="E17" i="11"/>
  <c r="W21" i="11"/>
  <c r="U21" i="11"/>
  <c r="S21" i="11"/>
  <c r="Q21" i="11"/>
  <c r="O21" i="11"/>
  <c r="M21" i="11"/>
  <c r="K21" i="11"/>
  <c r="I21" i="11"/>
  <c r="G21" i="11"/>
  <c r="E21" i="11"/>
  <c r="V21" i="11"/>
  <c r="T21" i="11"/>
  <c r="R21" i="11"/>
  <c r="P21" i="11"/>
  <c r="N21" i="11"/>
  <c r="L21" i="11"/>
  <c r="J21" i="11"/>
  <c r="H21" i="11"/>
  <c r="F21" i="11"/>
  <c r="D21" i="11"/>
  <c r="W15" i="11"/>
  <c r="U15" i="11"/>
  <c r="S15" i="11"/>
  <c r="Q15" i="11"/>
  <c r="O15" i="11"/>
  <c r="M15" i="11"/>
  <c r="K15" i="11"/>
  <c r="I15" i="11"/>
  <c r="G15" i="11"/>
  <c r="E15" i="11"/>
  <c r="V15" i="11"/>
  <c r="T15" i="11"/>
  <c r="R15" i="11"/>
  <c r="P15" i="11"/>
  <c r="N15" i="11"/>
  <c r="L15" i="11"/>
  <c r="J15" i="11"/>
  <c r="H15" i="11"/>
  <c r="F15" i="11"/>
  <c r="D15" i="11"/>
  <c r="W19" i="11"/>
  <c r="U19" i="11"/>
  <c r="S19" i="11"/>
  <c r="Q19" i="11"/>
  <c r="O19" i="11"/>
  <c r="M19" i="11"/>
  <c r="K19" i="11"/>
  <c r="I19" i="11"/>
  <c r="G19" i="11"/>
  <c r="E19" i="11"/>
  <c r="V19" i="11"/>
  <c r="T19" i="11"/>
  <c r="R19" i="11"/>
  <c r="P19" i="11"/>
  <c r="N19" i="11"/>
  <c r="L19" i="11"/>
  <c r="J19" i="11"/>
  <c r="H19" i="11"/>
  <c r="F19" i="11"/>
  <c r="D19" i="11"/>
  <c r="W12" i="11"/>
  <c r="U12" i="11"/>
  <c r="S12" i="11"/>
  <c r="Q12" i="11"/>
  <c r="O12" i="11"/>
  <c r="V12" i="11"/>
  <c r="T12" i="11"/>
  <c r="R12" i="11"/>
  <c r="P12" i="11"/>
  <c r="N12" i="11"/>
  <c r="L12" i="11"/>
  <c r="J12" i="11"/>
  <c r="H12" i="11"/>
  <c r="F12" i="11"/>
  <c r="D12" i="11"/>
  <c r="M12" i="11"/>
  <c r="K12" i="11"/>
  <c r="I12" i="11"/>
  <c r="G12" i="11"/>
  <c r="E12" i="11"/>
  <c r="V9" i="11"/>
  <c r="T9" i="11"/>
  <c r="R9" i="11"/>
  <c r="P9" i="11"/>
  <c r="N9" i="11"/>
  <c r="L9" i="11"/>
  <c r="J9" i="11"/>
  <c r="H9" i="11"/>
  <c r="F9" i="11"/>
  <c r="D9" i="11"/>
  <c r="W9" i="11"/>
  <c r="U9" i="11"/>
  <c r="S9" i="11"/>
  <c r="Q9" i="11"/>
  <c r="O9" i="11"/>
  <c r="M9" i="11"/>
  <c r="K9" i="11"/>
  <c r="I9" i="11"/>
  <c r="G9" i="11"/>
  <c r="E9" i="11"/>
  <c r="W13" i="11"/>
  <c r="U13" i="11"/>
  <c r="S13" i="11"/>
  <c r="Q13" i="11"/>
  <c r="O13" i="11"/>
  <c r="V13" i="11"/>
  <c r="T13" i="11"/>
  <c r="R13" i="11"/>
  <c r="P13" i="11"/>
  <c r="N13" i="11"/>
  <c r="L13" i="11"/>
  <c r="J13" i="11"/>
  <c r="H13" i="11"/>
  <c r="F13" i="11"/>
  <c r="D13" i="11"/>
  <c r="M13" i="11"/>
  <c r="K13" i="11"/>
  <c r="I13" i="11"/>
  <c r="G13" i="11"/>
  <c r="E13" i="11"/>
  <c r="V20" i="11"/>
  <c r="T20" i="11"/>
  <c r="R20" i="11"/>
  <c r="P20" i="11"/>
  <c r="N20" i="11"/>
  <c r="L20" i="11"/>
  <c r="J20" i="11"/>
  <c r="H20" i="11"/>
  <c r="F20" i="11"/>
  <c r="D20" i="11"/>
  <c r="W20" i="11"/>
  <c r="U20" i="11"/>
  <c r="S20" i="11"/>
  <c r="Q20" i="11"/>
  <c r="O20" i="11"/>
  <c r="M20" i="11"/>
  <c r="K20" i="11"/>
  <c r="I20" i="11"/>
  <c r="G20" i="11"/>
  <c r="E20" i="11"/>
  <c r="V14" i="11"/>
  <c r="T14" i="11"/>
  <c r="R14" i="11"/>
  <c r="P14" i="11"/>
  <c r="N14" i="11"/>
  <c r="L14" i="11"/>
  <c r="J14" i="11"/>
  <c r="H14" i="11"/>
  <c r="F14" i="11"/>
  <c r="D14" i="11"/>
  <c r="W14" i="11"/>
  <c r="U14" i="11"/>
  <c r="S14" i="11"/>
  <c r="Q14" i="11"/>
  <c r="O14" i="11"/>
  <c r="M14" i="11"/>
  <c r="K14" i="11"/>
  <c r="I14" i="11"/>
  <c r="G14" i="11"/>
  <c r="E14" i="11"/>
  <c r="AS24" i="11"/>
  <c r="AR24" i="11"/>
  <c r="A3" i="1"/>
  <c r="A2" i="1"/>
  <c r="A1" i="1"/>
  <c r="AV22" i="11" l="1"/>
  <c r="AU22" i="11"/>
  <c r="AV9" i="11"/>
  <c r="AU9" i="11"/>
  <c r="AV13" i="11"/>
  <c r="AU13" i="11"/>
  <c r="AU11" i="11"/>
  <c r="AV11" i="11"/>
  <c r="AU18" i="11"/>
  <c r="AV18" i="11"/>
  <c r="AU20" i="11"/>
  <c r="AV20" i="11"/>
  <c r="AU10" i="11"/>
  <c r="AV10" i="11"/>
  <c r="AU17" i="11"/>
  <c r="AV17" i="11"/>
  <c r="AV19" i="11"/>
  <c r="AU19" i="11"/>
  <c r="AV15" i="11"/>
  <c r="AU15" i="11"/>
  <c r="AV21" i="11"/>
  <c r="AU21" i="11"/>
  <c r="AV12" i="11"/>
  <c r="AU12" i="11"/>
  <c r="AU14" i="11"/>
  <c r="AV14" i="11"/>
  <c r="AU23" i="11"/>
  <c r="AV23" i="11"/>
  <c r="AU16" i="11"/>
  <c r="C11" i="11"/>
  <c r="C22" i="11"/>
  <c r="C9" i="11"/>
  <c r="C13" i="11"/>
  <c r="C18" i="11"/>
  <c r="C20" i="11"/>
  <c r="C17" i="11"/>
  <c r="C19" i="11"/>
  <c r="C15" i="11"/>
  <c r="C12" i="11"/>
  <c r="C14" i="11"/>
  <c r="C23" i="11"/>
  <c r="AV16" i="11"/>
  <c r="C10" i="11"/>
  <c r="C16" i="11" l="1"/>
  <c r="C21" i="11" l="1"/>
  <c r="A21" i="11" l="1"/>
  <c r="A22" i="11"/>
  <c r="A11" i="11"/>
  <c r="A23" i="11"/>
  <c r="A17" i="11"/>
  <c r="A19" i="11"/>
  <c r="A13" i="11"/>
  <c r="A15" i="11"/>
  <c r="A12" i="11"/>
  <c r="A10" i="11"/>
  <c r="A16" i="11"/>
  <c r="A14" i="11"/>
  <c r="A9" i="11"/>
  <c r="A20" i="11"/>
  <c r="A18" i="11"/>
</calcChain>
</file>

<file path=xl/comments1.xml><?xml version="1.0" encoding="utf-8"?>
<comments xmlns="http://schemas.openxmlformats.org/spreadsheetml/2006/main">
  <authors>
    <author>Author</author>
  </authors>
  <commentList>
    <comment ref="K7" authorId="0">
      <text>
        <r>
          <rPr>
            <b/>
            <sz val="8"/>
            <color indexed="81"/>
            <rFont val="Tahoma"/>
            <family val="2"/>
            <charset val="186"/>
          </rPr>
          <t>Võite omavahelistes mängudes</t>
        </r>
      </text>
    </comment>
    <comment ref="L7" authorId="0">
      <text>
        <r>
          <rPr>
            <b/>
            <sz val="8"/>
            <color indexed="81"/>
            <rFont val="Tahoma"/>
            <family val="2"/>
            <charset val="186"/>
          </rPr>
          <t>Punktide vahe omavahelistes mängudes</t>
        </r>
      </text>
    </comment>
    <comment ref="M7" authorId="0">
      <text>
        <r>
          <rPr>
            <b/>
            <sz val="8"/>
            <color indexed="81"/>
            <rFont val="Tahoma"/>
            <family val="2"/>
            <charset val="186"/>
          </rPr>
          <t>TRUE kui: 
3-ses alagrupis 3 nime ja   6 tulemust või
4-ses alagrupis 4 nime ja 12 tulemust või
5-ses alagrupis 5 nime ja 20 tulemust</t>
        </r>
      </text>
    </comment>
    <comment ref="M35" authorId="0">
      <text>
        <r>
          <rPr>
            <b/>
            <sz val="8"/>
            <color indexed="81"/>
            <rFont val="Tahoma"/>
            <family val="2"/>
            <charset val="186"/>
          </rPr>
          <t>TRUE kui: 
3-ses alagrupis 3 nime ja   6 tulemust või
4-ses alagrupis 4 nime ja 12 tulemust või
5-ses alagrupis 5 nime ja 20 tulemust</t>
        </r>
      </text>
    </comment>
  </commentList>
</comments>
</file>

<file path=xl/comments2.xml><?xml version="1.0" encoding="utf-8"?>
<comments xmlns="http://schemas.openxmlformats.org/spreadsheetml/2006/main">
  <authors>
    <author>Author</author>
  </authors>
  <commentList>
    <comment ref="K7" authorId="0">
      <text>
        <r>
          <rPr>
            <b/>
            <sz val="8"/>
            <color indexed="81"/>
            <rFont val="Tahoma"/>
            <family val="2"/>
            <charset val="186"/>
          </rPr>
          <t>Võite omavahelistes mängudes</t>
        </r>
      </text>
    </comment>
    <comment ref="L7" authorId="0">
      <text>
        <r>
          <rPr>
            <b/>
            <sz val="8"/>
            <color indexed="81"/>
            <rFont val="Tahoma"/>
            <family val="2"/>
            <charset val="186"/>
          </rPr>
          <t>Punktide vahe omavahelistes mängudes</t>
        </r>
      </text>
    </comment>
    <comment ref="M7" authorId="0">
      <text>
        <r>
          <rPr>
            <b/>
            <sz val="8"/>
            <color indexed="81"/>
            <rFont val="Tahoma"/>
            <family val="2"/>
            <charset val="186"/>
          </rPr>
          <t>TRUE kui: 
3-ses alagrupis 3 nime ja   6 tulemust või
4-ses alagrupis 4 nime ja 12 tulemust või
5-ses alagrupis 5 nime ja 20 tulemust</t>
        </r>
      </text>
    </comment>
    <comment ref="M35" authorId="0">
      <text>
        <r>
          <rPr>
            <b/>
            <sz val="8"/>
            <color indexed="81"/>
            <rFont val="Tahoma"/>
            <family val="2"/>
            <charset val="186"/>
          </rPr>
          <t>TRUE kui: 
3-ses alagrupis 3 nime ja   6 tulemust või
4-ses alagrupis 4 nime ja 12 tulemust või
5-ses alagrupis 5 nime ja 20 tulemust</t>
        </r>
      </text>
    </comment>
  </commentList>
</comments>
</file>

<file path=xl/sharedStrings.xml><?xml version="1.0" encoding="utf-8"?>
<sst xmlns="http://schemas.openxmlformats.org/spreadsheetml/2006/main" count="417" uniqueCount="173">
  <si>
    <t>A</t>
  </si>
  <si>
    <t>V-K</t>
  </si>
  <si>
    <t>1. voor</t>
  </si>
  <si>
    <t>1-5</t>
  </si>
  <si>
    <t>2-4</t>
  </si>
  <si>
    <t>2. voor</t>
  </si>
  <si>
    <t>1-3</t>
  </si>
  <si>
    <t>4-5</t>
  </si>
  <si>
    <t>3. voor</t>
  </si>
  <si>
    <t>2-5</t>
  </si>
  <si>
    <t>3-4</t>
  </si>
  <si>
    <t>4. voor</t>
  </si>
  <si>
    <t>2-1</t>
  </si>
  <si>
    <t>3-5</t>
  </si>
  <si>
    <t>5. voor</t>
  </si>
  <si>
    <t>2-3</t>
  </si>
  <si>
    <t>1-4</t>
  </si>
  <si>
    <t>D</t>
  </si>
  <si>
    <t>1-2</t>
  </si>
  <si>
    <t>B</t>
  </si>
  <si>
    <t>A1</t>
  </si>
  <si>
    <t>B2</t>
  </si>
  <si>
    <t>B1</t>
  </si>
  <si>
    <t>A2</t>
  </si>
  <si>
    <t>4. koht</t>
  </si>
  <si>
    <t>A3</t>
  </si>
  <si>
    <t>B3</t>
  </si>
  <si>
    <t>5. koht</t>
  </si>
  <si>
    <t>6. koht</t>
  </si>
  <si>
    <t>A4</t>
  </si>
  <si>
    <t>B4</t>
  </si>
  <si>
    <t>7. koht</t>
  </si>
  <si>
    <t>8. koht</t>
  </si>
  <si>
    <t>9. koht</t>
  </si>
  <si>
    <t>C</t>
  </si>
  <si>
    <t>D2</t>
  </si>
  <si>
    <t>C2</t>
  </si>
  <si>
    <t>D1</t>
  </si>
  <si>
    <t>C1</t>
  </si>
  <si>
    <t>10. koht</t>
  </si>
  <si>
    <t>11. koht</t>
  </si>
  <si>
    <t>12. koht</t>
  </si>
  <si>
    <t>C3</t>
  </si>
  <si>
    <t>C4</t>
  </si>
  <si>
    <t>Kokku</t>
  </si>
  <si>
    <t>Koht</t>
  </si>
  <si>
    <t xml:space="preserve"> </t>
  </si>
  <si>
    <t>Võite</t>
  </si>
  <si>
    <t>Medaleid</t>
  </si>
  <si>
    <t>Kuld</t>
  </si>
  <si>
    <t>Hõbe</t>
  </si>
  <si>
    <t>Pronks</t>
  </si>
  <si>
    <t>Maakonnad</t>
  </si>
  <si>
    <t>Maakond</t>
  </si>
  <si>
    <t>I-Viru</t>
  </si>
  <si>
    <t>Valga</t>
  </si>
  <si>
    <t>Tartu</t>
  </si>
  <si>
    <t>Võru</t>
  </si>
  <si>
    <t>Lääne</t>
  </si>
  <si>
    <t>Saare</t>
  </si>
  <si>
    <t>Viljandi</t>
  </si>
  <si>
    <t>L-Viru</t>
  </si>
  <si>
    <t>Harju</t>
  </si>
  <si>
    <t>Hiiu</t>
  </si>
  <si>
    <t>Jõgeva</t>
  </si>
  <si>
    <t>Järva</t>
  </si>
  <si>
    <t>Põlva</t>
  </si>
  <si>
    <t>Pärnu</t>
  </si>
  <si>
    <t>Rapla</t>
  </si>
  <si>
    <t>1. koht</t>
  </si>
  <si>
    <t>2. koht</t>
  </si>
  <si>
    <t>3. koht</t>
  </si>
  <si>
    <t>D3</t>
  </si>
  <si>
    <t>13. koht</t>
  </si>
  <si>
    <t>Juhend</t>
  </si>
  <si>
    <t>Toimumiskoht: Voka, Metsa tn 2</t>
  </si>
  <si>
    <t>V</t>
  </si>
  <si>
    <t>+/-</t>
  </si>
  <si>
    <t>Peida halli taustaga veerud</t>
  </si>
  <si>
    <t>E</t>
  </si>
  <si>
    <t>F</t>
  </si>
  <si>
    <t>G</t>
  </si>
  <si>
    <t>H</t>
  </si>
  <si>
    <t>14. koht</t>
  </si>
  <si>
    <t>15. koht</t>
  </si>
  <si>
    <t>16. koht</t>
  </si>
  <si>
    <t>D4</t>
  </si>
  <si>
    <r>
      <t>9 - 14 koht</t>
    </r>
    <r>
      <rPr>
        <sz val="10"/>
        <color theme="1"/>
        <rFont val="Arial"/>
        <family val="2"/>
        <charset val="186"/>
      </rPr>
      <t xml:space="preserve"> (alagruppide kolmandad ja neljandad)</t>
    </r>
  </si>
  <si>
    <r>
      <t>5 - 8 koht</t>
    </r>
    <r>
      <rPr>
        <sz val="10"/>
        <color theme="1"/>
        <rFont val="Arial"/>
        <family val="2"/>
        <charset val="186"/>
      </rPr>
      <t xml:space="preserve"> (alagruppide kolmandad ja neljandad)</t>
    </r>
  </si>
  <si>
    <r>
      <t>1 - 8 koht</t>
    </r>
    <r>
      <rPr>
        <sz val="10"/>
        <color theme="1"/>
        <rFont val="Arial"/>
        <family val="2"/>
        <charset val="186"/>
      </rPr>
      <t xml:space="preserve"> (alagruppide esimesed ja teised)</t>
    </r>
  </si>
  <si>
    <r>
      <t>1 - 4 koht</t>
    </r>
    <r>
      <rPr>
        <sz val="10"/>
        <color theme="1"/>
        <rFont val="Arial"/>
        <family val="2"/>
        <charset val="186"/>
      </rPr>
      <t xml:space="preserve"> (alagruppide esimesed ja teised)</t>
    </r>
  </si>
  <si>
    <t>EESTIMAA SPORDILIIT JÕUD MEISTRIVÕISTLUSED PETANGIS 2018</t>
  </si>
  <si>
    <t>Naised</t>
  </si>
  <si>
    <t>VÕRU 2 - Danel Pilv, Jaan Joonas, Jaan Lüitsepp</t>
  </si>
  <si>
    <t>VÕRU 1 - Avo Tagen, Enn Laanemäe, Tõnu Haga</t>
  </si>
  <si>
    <t>VALGA 2 - Mihkel Lillemets, Robert Schmidt, Uudo Blaasen</t>
  </si>
  <si>
    <t>TARTU 1 - Aimar Poom, Anti Alasi, Peeter Zirk, Valmar Pantšenko</t>
  </si>
  <si>
    <t>TARTU 2 - Enn Kivisaar, Enn Tõppan, Igor Kostin, Vello Pluum</t>
  </si>
  <si>
    <t>LÄÄNE 1 - Egert Kingissepp, Kevin Sten Liik, Silver Kingissepp</t>
  </si>
  <si>
    <t>LÄÄNE 2 - Aivar Sein, Margo Peebo, Uku Kollom</t>
  </si>
  <si>
    <t>I-VIRU 2 - Enn Tokman, Jaan Saar, Tarmo Bombe</t>
  </si>
  <si>
    <t>I-VIRU 3 - Jaan Sepp, Mait Metsla, Oskar Sepp</t>
  </si>
  <si>
    <t>I-VIRU 6 - Henri Mitt, Meelis Luud, Oleg Rõndenkov</t>
  </si>
  <si>
    <t>I-VIRU 4 - Aarne Välja, Andres Veski, Viktor Švarõgin</t>
  </si>
  <si>
    <t>I-VIRU 5 - Tõnu Kapper, Tõnu Piik, Vladimir Ogneštšikov</t>
  </si>
  <si>
    <t>I-VIRU 1 - Kenneth Muusikus, Urmas Jõeäär, Ülo Piik</t>
  </si>
  <si>
    <t>I-VIRU 8 - Argo Sepp, Karla Purgats, Lemmit Toomra</t>
  </si>
  <si>
    <t>LÄÄNE - Endla Antsve, Mare Kingissepp, Marge Mägi</t>
  </si>
  <si>
    <t>I-VIRU 2 - Eve Müüdla, Klavdia Piik, Ljudmila Varendi</t>
  </si>
  <si>
    <t>VALGA - Anneli Kattai, Ille Sõrmus, Siiri Baranova</t>
  </si>
  <si>
    <t>TARTU 2 - Jelena Tjurina, Mai Luik, Marika Poom</t>
  </si>
  <si>
    <t>I-VIRU 1 - Joana Taalberg, Oksana Sažina, Svetlana Veski</t>
  </si>
  <si>
    <t>TARTU 1 - Jelena Brakina, Kertu Palm, Marta Ruus</t>
  </si>
  <si>
    <t>-</t>
  </si>
  <si>
    <t>Kõik mängud algasid seisult 1:1</t>
  </si>
  <si>
    <t>Mehed</t>
  </si>
  <si>
    <t>Võistkondi</t>
  </si>
  <si>
    <t>Populariseerida petangi harrastamist Eestimaal. Selgitada EMSL Jõud 2018. aasta meistrid petangis.</t>
  </si>
  <si>
    <t>Võistlused korraldab Eestimaa Spordiliit Jõud koostöös Ida-Virumaa Spordiliiduga, võistlused viib läbi Viru Spordiklubi MTÜ. Võisteldakse vastavalt „Petangispordi ametlikele reeglitele“.</t>
  </si>
  <si>
    <t>Peakohtunik: Juhan Neiland, e-post johannesneiland@gmail.com, tel 5622 8909.</t>
  </si>
  <si>
    <t>Abikohtunik: Kenneth Muusikus.</t>
  </si>
  <si>
    <t>Osa võivad võtta maakondade võistkonnad, kusjuures üks maakond võib olla esindatud piiramatu arvu võistkondadega.</t>
  </si>
  <si>
    <t>Võistlusviis: trio. Võistkonnas võib olla kuni 4 liiget.</t>
  </si>
  <si>
    <t>Võistlusklassid: põhiklass ja naised. Üks võistleja saab võistelda ainult ühes võistlusklassis. Võistkond peab olema ühtses võistlusvormis või T-särkides. Võistlused on võistkondlikud ja läbiviimise süsteem selgub vastavalt võistkondade arvule.</t>
  </si>
  <si>
    <t>Paremusjärjestuse selgitamisel läheb arvesse igal maakonnal 2 parema põhiklassi ja 1 parema naiste võistkonna tulemus. Esikoht mõlemas grupis annab punkte vastavalt osavõtvate võistkondade arvule suuremas grupis, II koht üks punkt vähem, III koht 2 punkti vähem jne. Võrdsete punktide korral on määrav kõrgem koht põhiklassis.</t>
  </si>
  <si>
    <t>I – III kohale tulnud võistkondi mõlemas grupis autasustatakse diplomitega, võistkondade liikmeid vastavalt kuld-, hõbe- või pronksmedali ja diplomitega. Üldvõitjat maakonda autasustatakse karika ja diplomiga, II ja III koha saavutanud maakonda diplomiga.</t>
  </si>
  <si>
    <t>Kõik võistluste läbiviimisega seotud kulud kaetakse EMSL Jõud eelarvest ja laekunud osavõtumaksust. Osavõtumaks 25 eurot võistkonna kohta tasuda Viru Spordiklubi MTÜ arveldusarvele: EE272200221069169004 (Swedbank). Selgitusse märkida petank, maakond. Eelneval kokkuleppel on võimalik osavõtumaksu maksta ka kohapeal sularahas. Võistluste lähetusega seotud kulud kannab osavõtja või lähetav organisatsioon.</t>
  </si>
  <si>
    <t>Võistlustele registreerimine teostada EMSL Jõud koduleheküljel asuva registreerimismooduli http://www.joud.ee/est/g161/ kaudu hiljemalt 30. mai kella 21ks.</t>
  </si>
  <si>
    <t>Võistkondade esindajad, palun tutvuge võistluste registreerimismooduliga. Valmistage ette registreerimisleht, mis on vaja täita ja salvestada oma arvutisse ja registreerige osalejad.</t>
  </si>
  <si>
    <t>Kõik teie poolt registreerimisel esitatud andmed jõuavad Jõudi serverisse ning spordiala korraldajale. Teile tuleb tagasi e-mail tehtud registreerimise andmetega.</t>
  </si>
  <si>
    <t>Kõik antud juhendis määratlemata küsimused lahendab läbiviija.</t>
  </si>
  <si>
    <t>Võistlused toimuvad pühapäeval, 3. juunil 2018 algusega kell 10.00 Vokas, Metsa tn 2 staadionile rajatud petangiväljakutel.</t>
  </si>
  <si>
    <t>Eestimaa Spordiliit Jõud meistrivõistlused petangis 2018</t>
  </si>
  <si>
    <t>1. Eesmärk</t>
  </si>
  <si>
    <t>2. Aeg ja koht</t>
  </si>
  <si>
    <t>3. Võistluste korraldamine</t>
  </si>
  <si>
    <t>4. Osavõtjad</t>
  </si>
  <si>
    <t>5. Maakondade paremusjärjestuse selgitamine</t>
  </si>
  <si>
    <t>6. Autasustamine</t>
  </si>
  <si>
    <t>7. Majandamine</t>
  </si>
  <si>
    <t>8. Registreerimine</t>
  </si>
  <si>
    <t>9. Üldiselt</t>
  </si>
  <si>
    <t>Toimumisaeg: P, 03.06.2018 kell 10:00</t>
  </si>
  <si>
    <t>I-VIRU 7 - Einar Juhkam, Tõnu Kortel, Väino Aul</t>
  </si>
  <si>
    <t>VALGA 1 - Janek Kangur, Tiit Kattai, Tõnu Sõrmus</t>
  </si>
  <si>
    <t>VÕRU - Ljudmilla Lüitsepp, Tiiu Haga, Ülle Rauk</t>
  </si>
  <si>
    <t>EESTIMAA SPORDILIIT JÕUD MEISTRIVÕISTLUSED PETANGIS</t>
  </si>
  <si>
    <t>Võrumaa</t>
  </si>
  <si>
    <t>L-Virumaa</t>
  </si>
  <si>
    <t>Tartumaa</t>
  </si>
  <si>
    <t>Harjumaa</t>
  </si>
  <si>
    <t>Jõgevamaa</t>
  </si>
  <si>
    <t>Valgamaa</t>
  </si>
  <si>
    <t>Viljandimaa</t>
  </si>
  <si>
    <t>Hiiumaa</t>
  </si>
  <si>
    <t>Kärdla</t>
  </si>
  <si>
    <t>Läänemaa</t>
  </si>
  <si>
    <t>Jõhvi</t>
  </si>
  <si>
    <t>Haapsalu</t>
  </si>
  <si>
    <t>Raplamaa</t>
  </si>
  <si>
    <t>Saaremaa</t>
  </si>
  <si>
    <t>Voka</t>
  </si>
  <si>
    <t>K-Nõmme</t>
  </si>
  <si>
    <t>Arvesse läheb 2 paremat</t>
  </si>
  <si>
    <t>Arvesse läheb 1 parem</t>
  </si>
  <si>
    <t>Punktid</t>
  </si>
  <si>
    <t>kokku</t>
  </si>
  <si>
    <t>Maakondlikud paremusjärjestused</t>
  </si>
  <si>
    <t>Ida-Virumaa</t>
  </si>
  <si>
    <t>MAAKONDLIK PAREMUSJÄRJESTUS</t>
  </si>
  <si>
    <t>Meeste punktid</t>
  </si>
  <si>
    <t>Naiste punktid</t>
  </si>
  <si>
    <t>https://webzone.ee/petank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</si>
</sst>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;\-0;;@"/>
    <numFmt numFmtId="165" formatCode="0.000000"/>
    <numFmt numFmtId="166" formatCode="0.0000"/>
  </numFmts>
  <fonts count="52" x14ac:knownFonts="1">
    <font>
      <sz val="10"/>
      <color theme="1"/>
      <name val="Arial"/>
      <family val="2"/>
      <charset val="186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Arial"/>
      <family val="2"/>
      <charset val="204"/>
    </font>
    <font>
      <sz val="10"/>
      <color indexed="8"/>
      <name val="Times New Roman"/>
      <family val="1"/>
      <charset val="186"/>
    </font>
    <font>
      <sz val="11"/>
      <color indexed="8"/>
      <name val="Calibri"/>
      <family val="2"/>
      <charset val="186"/>
    </font>
    <font>
      <sz val="8"/>
      <color indexed="8"/>
      <name val="Arial Narrow"/>
      <family val="2"/>
    </font>
    <font>
      <u/>
      <sz val="11"/>
      <color indexed="12"/>
      <name val="Calibri"/>
      <family val="2"/>
      <charset val="186"/>
    </font>
    <font>
      <sz val="10"/>
      <color theme="1"/>
      <name val="Arial"/>
      <family val="2"/>
      <charset val="186"/>
    </font>
    <font>
      <sz val="11"/>
      <color rgb="FF000000"/>
      <name val="Calibri"/>
      <family val="2"/>
      <charset val="186"/>
    </font>
    <font>
      <b/>
      <sz val="11"/>
      <color rgb="FFFF6600"/>
      <name val="Calibri"/>
      <family val="2"/>
      <charset val="186"/>
    </font>
    <font>
      <b/>
      <sz val="11"/>
      <color rgb="FFFA7D00"/>
      <name val="Calibri"/>
      <family val="2"/>
      <charset val="186"/>
    </font>
    <font>
      <b/>
      <sz val="11"/>
      <color rgb="FFFF9900"/>
      <name val="Calibri"/>
      <family val="2"/>
      <charset val="186"/>
    </font>
    <font>
      <i/>
      <sz val="11"/>
      <color rgb="FF808080"/>
      <name val="Calibri"/>
      <family val="2"/>
      <charset val="186"/>
    </font>
    <font>
      <b/>
      <sz val="15"/>
      <color rgb="FF333399"/>
      <name val="Calibri"/>
      <family val="2"/>
      <charset val="186"/>
    </font>
    <font>
      <b/>
      <sz val="15"/>
      <color rgb="FF1F497D"/>
      <name val="Calibri"/>
      <family val="2"/>
      <charset val="186"/>
    </font>
    <font>
      <b/>
      <sz val="15"/>
      <color rgb="FF003366"/>
      <name val="Calibri"/>
      <family val="2"/>
      <charset val="186"/>
    </font>
    <font>
      <b/>
      <sz val="15"/>
      <color theme="3"/>
      <name val="Calibri"/>
      <family val="2"/>
      <charset val="186"/>
      <scheme val="minor"/>
    </font>
    <font>
      <u/>
      <sz val="11"/>
      <color theme="10"/>
      <name val="Calibri"/>
      <family val="2"/>
      <charset val="186"/>
      <scheme val="minor"/>
    </font>
    <font>
      <u/>
      <sz val="10"/>
      <color theme="10"/>
      <name val="Times New Roman"/>
      <family val="1"/>
      <charset val="186"/>
    </font>
    <font>
      <sz val="11"/>
      <color rgb="FF993300"/>
      <name val="Calibri"/>
      <family val="2"/>
      <charset val="186"/>
    </font>
    <font>
      <sz val="11"/>
      <color rgb="FF9C6500"/>
      <name val="Calibri"/>
      <family val="2"/>
      <charset val="186"/>
    </font>
    <font>
      <sz val="10"/>
      <color rgb="FF000000"/>
      <name val="Times New Roman"/>
      <family val="1"/>
      <charset val="186"/>
    </font>
    <font>
      <sz val="11"/>
      <color theme="1"/>
      <name val="Calibri"/>
      <family val="2"/>
      <charset val="186"/>
      <scheme val="minor"/>
    </font>
    <font>
      <b/>
      <sz val="11"/>
      <color rgb="FF3F3F3F"/>
      <name val="Calibri"/>
      <family val="2"/>
      <charset val="186"/>
    </font>
    <font>
      <b/>
      <sz val="10"/>
      <color theme="1"/>
      <name val="Arial"/>
      <family val="2"/>
      <charset val="186"/>
    </font>
    <font>
      <b/>
      <u/>
      <sz val="10"/>
      <color rgb="FFCC0000"/>
      <name val="Arial"/>
      <family val="2"/>
      <charset val="186"/>
    </font>
    <font>
      <b/>
      <sz val="10"/>
      <color rgb="FFCC0000"/>
      <name val="Arial"/>
      <family val="2"/>
      <charset val="186"/>
    </font>
    <font>
      <b/>
      <u/>
      <sz val="10"/>
      <color rgb="FF0070C0"/>
      <name val="Arial"/>
      <family val="2"/>
      <charset val="186"/>
    </font>
    <font>
      <b/>
      <sz val="10"/>
      <color rgb="FF0070C0"/>
      <name val="Arial"/>
      <family val="2"/>
      <charset val="186"/>
    </font>
    <font>
      <sz val="10"/>
      <color rgb="FF0070C0"/>
      <name val="Arial"/>
      <family val="2"/>
      <charset val="186"/>
    </font>
    <font>
      <sz val="10"/>
      <color rgb="FFCC0000"/>
      <name val="Arial"/>
      <family val="2"/>
      <charset val="186"/>
    </font>
    <font>
      <b/>
      <u/>
      <sz val="10"/>
      <color theme="1"/>
      <name val="Arial"/>
      <family val="2"/>
      <charset val="186"/>
    </font>
    <font>
      <sz val="10"/>
      <color rgb="FF000000"/>
      <name val="Arial"/>
      <family val="2"/>
      <charset val="186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indexed="8"/>
      <name val="Arial"/>
      <family val="2"/>
      <charset val="186"/>
    </font>
    <font>
      <b/>
      <sz val="11"/>
      <color indexed="53"/>
      <name val="Calibri"/>
      <family val="2"/>
      <charset val="186"/>
    </font>
    <font>
      <b/>
      <sz val="11"/>
      <color indexed="52"/>
      <name val="Calibri"/>
      <family val="2"/>
      <charset val="186"/>
    </font>
    <font>
      <i/>
      <sz val="11"/>
      <color indexed="23"/>
      <name val="Calibri"/>
      <family val="2"/>
      <charset val="186"/>
    </font>
    <font>
      <b/>
      <sz val="15"/>
      <color indexed="62"/>
      <name val="Calibri"/>
      <family val="2"/>
      <charset val="186"/>
    </font>
    <font>
      <b/>
      <sz val="15"/>
      <color indexed="56"/>
      <name val="Calibri"/>
      <family val="2"/>
      <charset val="186"/>
    </font>
    <font>
      <u/>
      <sz val="10"/>
      <color indexed="12"/>
      <name val="Times New Roman"/>
      <family val="1"/>
      <charset val="186"/>
    </font>
    <font>
      <sz val="11"/>
      <color indexed="60"/>
      <name val="Calibri"/>
      <family val="2"/>
      <charset val="186"/>
    </font>
    <font>
      <b/>
      <sz val="11"/>
      <color indexed="63"/>
      <name val="Calibri"/>
      <family val="2"/>
      <charset val="186"/>
    </font>
    <font>
      <sz val="10"/>
      <color theme="0"/>
      <name val="Arial"/>
      <family val="2"/>
      <charset val="186"/>
    </font>
    <font>
      <b/>
      <sz val="8"/>
      <color indexed="81"/>
      <name val="Tahoma"/>
      <family val="2"/>
      <charset val="186"/>
    </font>
    <font>
      <sz val="10"/>
      <color theme="0" tint="-0.34998626667073579"/>
      <name val="Arial"/>
      <family val="2"/>
      <charset val="186"/>
    </font>
    <font>
      <i/>
      <sz val="10"/>
      <color theme="1"/>
      <name val="Arial"/>
      <family val="2"/>
      <charset val="186"/>
    </font>
    <font>
      <u/>
      <sz val="10"/>
      <color theme="10"/>
      <name val="Arial"/>
      <family val="2"/>
      <charset val="186"/>
    </font>
  </fonts>
  <fills count="26">
    <fill>
      <patternFill patternType="none"/>
    </fill>
    <fill>
      <patternFill patternType="gray125"/>
    </fill>
    <fill>
      <patternFill patternType="solid">
        <fgColor rgb="FFCCCCFF"/>
        <bgColor rgb="FF000000"/>
      </patternFill>
    </fill>
    <fill>
      <patternFill patternType="solid">
        <fgColor rgb="FFDBE5F1"/>
        <bgColor rgb="FF000000"/>
      </patternFill>
    </fill>
    <fill>
      <patternFill patternType="solid">
        <fgColor rgb="FFCCCCFF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2F2F2"/>
        <bgColor rgb="FF000000"/>
      </patternFill>
    </fill>
    <fill>
      <patternFill patternType="solid">
        <fgColor rgb="FFC0C0C0"/>
        <bgColor indexed="64"/>
      </patternFill>
    </fill>
    <fill>
      <patternFill patternType="solid">
        <fgColor rgb="FFFFFF99"/>
        <bgColor rgb="FF000000"/>
      </patternFill>
    </fill>
    <fill>
      <patternFill patternType="solid">
        <fgColor rgb="FFFFEB9C"/>
        <bgColor rgb="FF000000"/>
      </patternFill>
    </fill>
    <fill>
      <patternFill patternType="solid">
        <fgColor rgb="FFD9D9D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9"/>
        <bgColor indexed="26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indexed="6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03">
    <xf numFmtId="0" fontId="0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0" applyNumberFormat="0" applyAlignment="0" applyProtection="0"/>
    <xf numFmtId="0" fontId="13" fillId="6" borderId="0" applyNumberFormat="0" applyAlignment="0" applyProtection="0"/>
    <xf numFmtId="0" fontId="14" fillId="7" borderId="0" applyNumberFormat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Alignment="0" applyProtection="0"/>
    <xf numFmtId="0" fontId="17" fillId="0" borderId="0" applyNumberFormat="0" applyFill="0" applyAlignment="0" applyProtection="0"/>
    <xf numFmtId="0" fontId="18" fillId="0" borderId="0" applyNumberFormat="0" applyFill="0" applyAlignment="0" applyProtection="0"/>
    <xf numFmtId="0" fontId="19" fillId="0" borderId="8" applyNumberFormat="0" applyFill="0" applyAlignment="0" applyProtection="0"/>
    <xf numFmtId="0" fontId="19" fillId="0" borderId="8" applyNumberFormat="0" applyFill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8" borderId="0" applyNumberFormat="0" applyBorder="0" applyAlignment="0" applyProtection="0"/>
    <xf numFmtId="0" fontId="23" fillId="9" borderId="0" applyNumberFormat="0" applyBorder="0" applyAlignment="0" applyProtection="0"/>
    <xf numFmtId="0" fontId="5" fillId="0" borderId="0"/>
    <xf numFmtId="0" fontId="24" fillId="0" borderId="0"/>
    <xf numFmtId="0" fontId="5" fillId="0" borderId="0"/>
    <xf numFmtId="0" fontId="5" fillId="0" borderId="0"/>
    <xf numFmtId="0" fontId="6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5" fillId="0" borderId="0"/>
    <xf numFmtId="0" fontId="4" fillId="0" borderId="0"/>
    <xf numFmtId="0" fontId="7" fillId="0" borderId="0"/>
    <xf numFmtId="0" fontId="7" fillId="0" borderId="0"/>
    <xf numFmtId="0" fontId="4" fillId="0" borderId="0"/>
    <xf numFmtId="0" fontId="25" fillId="0" borderId="0"/>
    <xf numFmtId="0" fontId="25" fillId="0" borderId="0"/>
    <xf numFmtId="0" fontId="10" fillId="0" borderId="0"/>
    <xf numFmtId="0" fontId="26" fillId="6" borderId="0" applyNumberFormat="0" applyAlignment="0" applyProtection="0"/>
    <xf numFmtId="49" fontId="8" fillId="10" borderId="0" applyBorder="0" applyProtection="0">
      <alignment horizontal="left" vertical="top" wrapText="1"/>
    </xf>
    <xf numFmtId="0" fontId="25" fillId="0" borderId="0"/>
    <xf numFmtId="0" fontId="10" fillId="0" borderId="0"/>
    <xf numFmtId="0" fontId="20" fillId="0" borderId="0" applyNumberFormat="0" applyFill="0" applyBorder="0" applyAlignment="0" applyProtection="0"/>
    <xf numFmtId="0" fontId="24" fillId="0" borderId="0"/>
    <xf numFmtId="0" fontId="24" fillId="0" borderId="0"/>
    <xf numFmtId="0" fontId="35" fillId="0" borderId="0"/>
    <xf numFmtId="0" fontId="6" fillId="0" borderId="0"/>
    <xf numFmtId="0" fontId="7" fillId="0" borderId="0"/>
    <xf numFmtId="0" fontId="36" fillId="0" borderId="0"/>
    <xf numFmtId="0" fontId="7" fillId="0" borderId="0"/>
    <xf numFmtId="0" fontId="7" fillId="0" borderId="0"/>
    <xf numFmtId="0" fontId="24" fillId="0" borderId="0"/>
    <xf numFmtId="0" fontId="7" fillId="0" borderId="0"/>
    <xf numFmtId="0" fontId="7" fillId="0" borderId="0"/>
    <xf numFmtId="0" fontId="37" fillId="0" borderId="0"/>
    <xf numFmtId="0" fontId="7" fillId="0" borderId="0"/>
    <xf numFmtId="0" fontId="10" fillId="0" borderId="0"/>
    <xf numFmtId="0" fontId="10" fillId="0" borderId="0"/>
    <xf numFmtId="0" fontId="20" fillId="0" borderId="0" applyNumberFormat="0" applyFill="0" applyBorder="0" applyAlignment="0" applyProtection="0"/>
    <xf numFmtId="0" fontId="6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8" fillId="0" borderId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18" borderId="0" applyNumberFormat="0" applyBorder="0" applyAlignment="0" applyProtection="0"/>
    <xf numFmtId="0" fontId="39" fillId="19" borderId="0" applyNumberFormat="0" applyAlignment="0" applyProtection="0"/>
    <xf numFmtId="0" fontId="40" fillId="20" borderId="0" applyNumberFormat="0" applyAlignment="0" applyProtection="0"/>
    <xf numFmtId="0" fontId="40" fillId="20" borderId="0" applyNumberFormat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Alignment="0" applyProtection="0"/>
    <xf numFmtId="0" fontId="43" fillId="0" borderId="0" applyNumberFormat="0" applyFill="0" applyAlignment="0" applyProtection="0"/>
    <xf numFmtId="0" fontId="43" fillId="0" borderId="0" applyNumberFormat="0" applyFill="0" applyAlignment="0" applyProtection="0"/>
    <xf numFmtId="0" fontId="43" fillId="0" borderId="26" applyNumberFormat="0" applyFill="0" applyAlignment="0" applyProtection="0"/>
    <xf numFmtId="0" fontId="43" fillId="0" borderId="26" applyNumberFormat="0" applyFill="0" applyAlignment="0" applyProtection="0"/>
    <xf numFmtId="0" fontId="9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38" fillId="0" borderId="0"/>
    <xf numFmtId="0" fontId="6" fillId="0" borderId="0"/>
    <xf numFmtId="0" fontId="7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38" fillId="0" borderId="0"/>
    <xf numFmtId="0" fontId="46" fillId="20" borderId="0" applyNumberForma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51" fillId="0" borderId="0" applyNumberFormat="0" applyFill="0" applyBorder="0" applyAlignment="0" applyProtection="0"/>
  </cellStyleXfs>
  <cellXfs count="214">
    <xf numFmtId="0" fontId="0" fillId="0" borderId="0" xfId="0"/>
    <xf numFmtId="0" fontId="0" fillId="0" borderId="0" xfId="0"/>
    <xf numFmtId="0" fontId="0" fillId="0" borderId="0" xfId="0" applyFont="1" applyBorder="1"/>
    <xf numFmtId="0" fontId="0" fillId="0" borderId="0" xfId="0"/>
    <xf numFmtId="0" fontId="27" fillId="0" borderId="0" xfId="32" applyFont="1"/>
    <xf numFmtId="0" fontId="0" fillId="0" borderId="0" xfId="0" applyFont="1" applyFill="1"/>
    <xf numFmtId="0" fontId="27" fillId="0" borderId="1" xfId="0" applyFont="1" applyBorder="1" applyAlignment="1">
      <alignment horizontal="center"/>
    </xf>
    <xf numFmtId="0" fontId="27" fillId="0" borderId="0" xfId="0" applyFont="1" applyFill="1"/>
    <xf numFmtId="0" fontId="0" fillId="0" borderId="0" xfId="0" applyFill="1"/>
    <xf numFmtId="0" fontId="10" fillId="0" borderId="0" xfId="32" applyFont="1"/>
    <xf numFmtId="0" fontId="10" fillId="0" borderId="0" xfId="32" applyFont="1" applyAlignment="1">
      <alignment horizontal="center"/>
    </xf>
    <xf numFmtId="0" fontId="10" fillId="0" borderId="0" xfId="32" applyFont="1" applyAlignment="1"/>
    <xf numFmtId="0" fontId="30" fillId="0" borderId="0" xfId="0" applyFont="1" applyFill="1"/>
    <xf numFmtId="0" fontId="29" fillId="0" borderId="1" xfId="32" applyFont="1" applyBorder="1" applyAlignment="1">
      <alignment horizontal="center"/>
    </xf>
    <xf numFmtId="0" fontId="0" fillId="0" borderId="0" xfId="32" applyFont="1" applyAlignment="1">
      <alignment horizontal="center"/>
    </xf>
    <xf numFmtId="164" fontId="10" fillId="0" borderId="0" xfId="32" applyNumberFormat="1" applyFont="1" applyAlignment="1">
      <alignment horizontal="center"/>
    </xf>
    <xf numFmtId="0" fontId="27" fillId="11" borderId="0" xfId="27" applyFont="1" applyFill="1" applyAlignment="1"/>
    <xf numFmtId="0" fontId="10" fillId="12" borderId="0" xfId="27" applyFont="1" applyFill="1" applyAlignment="1"/>
    <xf numFmtId="0" fontId="10" fillId="13" borderId="0" xfId="27" applyFont="1" applyFill="1" applyAlignment="1"/>
    <xf numFmtId="0" fontId="27" fillId="0" borderId="6" xfId="32" applyFont="1" applyBorder="1" applyAlignment="1">
      <alignment horizontal="center"/>
    </xf>
    <xf numFmtId="0" fontId="27" fillId="0" borderId="6" xfId="32" applyFont="1" applyBorder="1" applyAlignment="1">
      <alignment horizontal="center"/>
    </xf>
    <xf numFmtId="0" fontId="31" fillId="0" borderId="9" xfId="32" applyFont="1" applyBorder="1" applyAlignment="1">
      <alignment horizontal="center"/>
    </xf>
    <xf numFmtId="0" fontId="27" fillId="0" borderId="10" xfId="32" applyFont="1" applyBorder="1" applyAlignment="1">
      <alignment horizontal="center"/>
    </xf>
    <xf numFmtId="0" fontId="10" fillId="0" borderId="10" xfId="32" applyFont="1" applyFill="1" applyBorder="1" applyAlignment="1"/>
    <xf numFmtId="0" fontId="0" fillId="0" borderId="10" xfId="32" applyFont="1" applyFill="1" applyBorder="1" applyAlignment="1"/>
    <xf numFmtId="0" fontId="27" fillId="0" borderId="6" xfId="0" applyFont="1" applyBorder="1" applyAlignment="1">
      <alignment horizontal="center"/>
    </xf>
    <xf numFmtId="0" fontId="27" fillId="0" borderId="13" xfId="32" applyFont="1" applyBorder="1" applyAlignment="1"/>
    <xf numFmtId="0" fontId="27" fillId="0" borderId="14" xfId="32" applyFont="1" applyBorder="1" applyAlignment="1"/>
    <xf numFmtId="0" fontId="27" fillId="0" borderId="7" xfId="32" applyFont="1" applyBorder="1" applyAlignment="1">
      <alignment horizontal="center"/>
    </xf>
    <xf numFmtId="1" fontId="27" fillId="0" borderId="13" xfId="32" applyNumberFormat="1" applyFont="1" applyFill="1" applyBorder="1" applyAlignment="1">
      <alignment horizontal="center"/>
    </xf>
    <xf numFmtId="0" fontId="27" fillId="17" borderId="13" xfId="32" applyFont="1" applyFill="1" applyBorder="1" applyAlignment="1"/>
    <xf numFmtId="0" fontId="27" fillId="17" borderId="7" xfId="32" applyFont="1" applyFill="1" applyBorder="1" applyAlignment="1"/>
    <xf numFmtId="164" fontId="33" fillId="0" borderId="1" xfId="32" applyNumberFormat="1" applyFont="1" applyBorder="1" applyAlignment="1">
      <alignment horizontal="center"/>
    </xf>
    <xf numFmtId="164" fontId="32" fillId="0" borderId="9" xfId="32" applyNumberFormat="1" applyFont="1" applyBorder="1" applyAlignment="1">
      <alignment horizontal="center"/>
    </xf>
    <xf numFmtId="164" fontId="27" fillId="0" borderId="1" xfId="32" applyNumberFormat="1" applyFont="1" applyBorder="1" applyAlignment="1">
      <alignment horizontal="center"/>
    </xf>
    <xf numFmtId="0" fontId="27" fillId="0" borderId="1" xfId="32" applyFont="1" applyBorder="1" applyAlignment="1">
      <alignment horizontal="center"/>
    </xf>
    <xf numFmtId="0" fontId="0" fillId="0" borderId="0" xfId="0"/>
    <xf numFmtId="0" fontId="27" fillId="0" borderId="0" xfId="32" applyFont="1"/>
    <xf numFmtId="0" fontId="10" fillId="0" borderId="0" xfId="32" applyFont="1"/>
    <xf numFmtId="0" fontId="10" fillId="0" borderId="0" xfId="32" applyFont="1" applyAlignment="1"/>
    <xf numFmtId="0" fontId="27" fillId="0" borderId="0" xfId="32" applyFont="1" applyBorder="1" applyAlignment="1"/>
    <xf numFmtId="0" fontId="10" fillId="0" borderId="0" xfId="32" applyFont="1" applyBorder="1" applyAlignment="1">
      <alignment horizontal="center"/>
    </xf>
    <xf numFmtId="0" fontId="10" fillId="0" borderId="0" xfId="32" applyFont="1" applyFill="1" applyBorder="1" applyAlignment="1">
      <alignment horizontal="center"/>
    </xf>
    <xf numFmtId="49" fontId="10" fillId="0" borderId="0" xfId="32" applyNumberFormat="1" applyFont="1" applyBorder="1" applyAlignment="1">
      <alignment horizontal="center"/>
    </xf>
    <xf numFmtId="0" fontId="10" fillId="0" borderId="0" xfId="32" applyFont="1" applyBorder="1"/>
    <xf numFmtId="0" fontId="27" fillId="0" borderId="0" xfId="32" applyFont="1" applyFill="1" applyBorder="1" applyAlignment="1">
      <alignment horizontal="right"/>
    </xf>
    <xf numFmtId="0" fontId="27" fillId="0" borderId="0" xfId="32" applyFont="1" applyAlignment="1">
      <alignment horizontal="right"/>
    </xf>
    <xf numFmtId="0" fontId="10" fillId="0" borderId="4" xfId="32" applyFont="1" applyBorder="1" applyAlignment="1">
      <alignment horizontal="left"/>
    </xf>
    <xf numFmtId="0" fontId="10" fillId="0" borderId="22" xfId="32" applyFont="1" applyBorder="1"/>
    <xf numFmtId="0" fontId="10" fillId="0" borderId="5" xfId="32" applyFont="1" applyBorder="1"/>
    <xf numFmtId="0" fontId="10" fillId="0" borderId="0" xfId="32" applyFont="1" applyBorder="1" applyAlignment="1">
      <alignment horizontal="left"/>
    </xf>
    <xf numFmtId="0" fontId="10" fillId="0" borderId="21" xfId="32" applyFont="1" applyBorder="1"/>
    <xf numFmtId="0" fontId="10" fillId="0" borderId="2" xfId="32" applyFont="1" applyBorder="1"/>
    <xf numFmtId="0" fontId="10" fillId="0" borderId="0" xfId="32" applyFont="1" applyAlignment="1">
      <alignment horizontal="left"/>
    </xf>
    <xf numFmtId="0" fontId="27" fillId="0" borderId="0" xfId="32" applyFont="1" applyBorder="1"/>
    <xf numFmtId="0" fontId="0" fillId="0" borderId="2" xfId="32" applyFont="1" applyBorder="1"/>
    <xf numFmtId="0" fontId="10" fillId="0" borderId="0" xfId="32" applyFont="1" applyBorder="1" applyAlignment="1">
      <alignment horizontal="right"/>
    </xf>
    <xf numFmtId="0" fontId="34" fillId="0" borderId="0" xfId="32" applyFont="1" applyBorder="1"/>
    <xf numFmtId="0" fontId="10" fillId="0" borderId="24" xfId="32" applyFont="1" applyBorder="1"/>
    <xf numFmtId="0" fontId="0" fillId="0" borderId="0" xfId="32" applyFont="1" applyBorder="1"/>
    <xf numFmtId="0" fontId="10" fillId="0" borderId="22" xfId="32" applyFont="1" applyBorder="1" applyAlignment="1">
      <alignment horizontal="left"/>
    </xf>
    <xf numFmtId="0" fontId="10" fillId="0" borderId="5" xfId="32" applyFont="1" applyBorder="1" applyAlignment="1">
      <alignment horizontal="left"/>
    </xf>
    <xf numFmtId="0" fontId="10" fillId="0" borderId="16" xfId="32" applyFont="1" applyBorder="1"/>
    <xf numFmtId="0" fontId="27" fillId="0" borderId="16" xfId="32" applyFont="1" applyBorder="1"/>
    <xf numFmtId="0" fontId="0" fillId="0" borderId="20" xfId="32" applyFont="1" applyBorder="1"/>
    <xf numFmtId="0" fontId="0" fillId="0" borderId="3" xfId="32" applyFont="1" applyBorder="1"/>
    <xf numFmtId="49" fontId="10" fillId="0" borderId="0" xfId="32" applyNumberFormat="1" applyFont="1" applyFill="1" applyBorder="1" applyAlignment="1">
      <alignment horizontal="center"/>
    </xf>
    <xf numFmtId="0" fontId="0" fillId="0" borderId="0" xfId="32" applyFont="1" applyFill="1"/>
    <xf numFmtId="0" fontId="10" fillId="0" borderId="19" xfId="32" applyFont="1" applyFill="1" applyBorder="1"/>
    <xf numFmtId="0" fontId="0" fillId="0" borderId="21" xfId="32" applyFont="1" applyFill="1" applyBorder="1"/>
    <xf numFmtId="0" fontId="10" fillId="0" borderId="0" xfId="32" applyFont="1" applyFill="1"/>
    <xf numFmtId="0" fontId="10" fillId="0" borderId="21" xfId="32" applyFont="1" applyBorder="1" applyAlignment="1">
      <alignment horizontal="left"/>
    </xf>
    <xf numFmtId="0" fontId="10" fillId="0" borderId="0" xfId="32" applyFont="1" applyFill="1" applyBorder="1" applyAlignment="1"/>
    <xf numFmtId="0" fontId="0" fillId="0" borderId="20" xfId="32" applyFont="1" applyFill="1" applyBorder="1"/>
    <xf numFmtId="0" fontId="10" fillId="0" borderId="15" xfId="32" applyFont="1" applyBorder="1" applyAlignment="1">
      <alignment horizontal="left"/>
    </xf>
    <xf numFmtId="0" fontId="10" fillId="0" borderId="15" xfId="32" applyFont="1" applyBorder="1"/>
    <xf numFmtId="49" fontId="0" fillId="0" borderId="0" xfId="32" applyNumberFormat="1" applyFont="1" applyFill="1" applyBorder="1" applyAlignment="1">
      <alignment horizontal="center"/>
    </xf>
    <xf numFmtId="0" fontId="0" fillId="0" borderId="0" xfId="0"/>
    <xf numFmtId="0" fontId="0" fillId="0" borderId="0" xfId="0" applyFont="1"/>
    <xf numFmtId="0" fontId="27" fillId="0" borderId="17" xfId="0" applyFont="1" applyBorder="1" applyAlignment="1">
      <alignment horizontal="center"/>
    </xf>
    <xf numFmtId="0" fontId="0" fillId="0" borderId="0" xfId="0" applyFont="1" applyFill="1"/>
    <xf numFmtId="0" fontId="27" fillId="0" borderId="0" xfId="0" applyFont="1" applyFill="1"/>
    <xf numFmtId="0" fontId="0" fillId="0" borderId="0" xfId="0" applyFill="1"/>
    <xf numFmtId="0" fontId="28" fillId="0" borderId="0" xfId="0" applyFont="1" applyFill="1"/>
    <xf numFmtId="0" fontId="27" fillId="0" borderId="0" xfId="0" applyFont="1" applyAlignment="1">
      <alignment wrapText="1"/>
    </xf>
    <xf numFmtId="0" fontId="0" fillId="0" borderId="0" xfId="0" applyAlignment="1">
      <alignment wrapText="1"/>
    </xf>
    <xf numFmtId="0" fontId="27" fillId="16" borderId="17" xfId="0" applyFont="1" applyFill="1" applyBorder="1" applyAlignment="1">
      <alignment horizontal="center"/>
    </xf>
    <xf numFmtId="0" fontId="27" fillId="0" borderId="17" xfId="32" applyFont="1" applyFill="1" applyBorder="1" applyAlignment="1"/>
    <xf numFmtId="0" fontId="27" fillId="15" borderId="17" xfId="32" applyFont="1" applyFill="1" applyBorder="1" applyAlignment="1"/>
    <xf numFmtId="0" fontId="0" fillId="12" borderId="17" xfId="0" applyFont="1" applyFill="1" applyBorder="1"/>
    <xf numFmtId="165" fontId="0" fillId="0" borderId="17" xfId="0" applyNumberFormat="1" applyFont="1" applyBorder="1"/>
    <xf numFmtId="0" fontId="10" fillId="0" borderId="0" xfId="99" applyFont="1" applyFill="1"/>
    <xf numFmtId="0" fontId="27" fillId="12" borderId="0" xfId="0" applyFont="1" applyFill="1"/>
    <xf numFmtId="0" fontId="10" fillId="0" borderId="0" xfId="99" applyFont="1"/>
    <xf numFmtId="0" fontId="10" fillId="12" borderId="0" xfId="99" applyFont="1" applyFill="1"/>
    <xf numFmtId="0" fontId="49" fillId="0" borderId="0" xfId="32" applyFont="1" applyAlignment="1">
      <alignment horizontal="center"/>
    </xf>
    <xf numFmtId="0" fontId="27" fillId="0" borderId="0" xfId="42" applyFont="1" applyFill="1" applyAlignment="1">
      <alignment horizontal="center"/>
    </xf>
    <xf numFmtId="0" fontId="27" fillId="0" borderId="0" xfId="32" quotePrefix="1" applyFont="1" applyAlignment="1">
      <alignment horizontal="center"/>
    </xf>
    <xf numFmtId="0" fontId="49" fillId="0" borderId="0" xfId="32" applyFont="1" applyFill="1" applyBorder="1" applyAlignment="1">
      <alignment horizontal="center"/>
    </xf>
    <xf numFmtId="1" fontId="49" fillId="0" borderId="0" xfId="32" applyNumberFormat="1" applyFont="1" applyFill="1" applyBorder="1" applyAlignment="1">
      <alignment horizontal="center"/>
    </xf>
    <xf numFmtId="0" fontId="47" fillId="0" borderId="0" xfId="42" applyFont="1" applyFill="1"/>
    <xf numFmtId="16" fontId="10" fillId="0" borderId="0" xfId="32" applyNumberFormat="1" applyFont="1" applyBorder="1" applyAlignment="1">
      <alignment horizontal="center"/>
    </xf>
    <xf numFmtId="0" fontId="47" fillId="0" borderId="0" xfId="32" applyFont="1" applyFill="1" applyAlignment="1"/>
    <xf numFmtId="0" fontId="10" fillId="0" borderId="0" xfId="42" applyFont="1" applyFill="1"/>
    <xf numFmtId="0" fontId="10" fillId="0" borderId="0" xfId="42" applyFont="1" applyFill="1" applyAlignment="1">
      <alignment horizontal="center"/>
    </xf>
    <xf numFmtId="0" fontId="10" fillId="0" borderId="0" xfId="42" applyFont="1" applyFill="1" applyAlignment="1">
      <alignment horizontal="right"/>
    </xf>
    <xf numFmtId="0" fontId="49" fillId="0" borderId="0" xfId="32" applyFont="1" applyFill="1" applyAlignment="1">
      <alignment horizontal="center"/>
    </xf>
    <xf numFmtId="0" fontId="27" fillId="0" borderId="0" xfId="32" quotePrefix="1" applyFont="1" applyFill="1" applyAlignment="1">
      <alignment horizontal="center"/>
    </xf>
    <xf numFmtId="0" fontId="10" fillId="0" borderId="0" xfId="32" applyFont="1" applyFill="1" applyAlignment="1"/>
    <xf numFmtId="0" fontId="0" fillId="0" borderId="0" xfId="42" applyFont="1" applyFill="1" applyAlignment="1">
      <alignment horizontal="center"/>
    </xf>
    <xf numFmtId="0" fontId="10" fillId="0" borderId="0" xfId="48" applyFont="1"/>
    <xf numFmtId="49" fontId="10" fillId="0" borderId="0" xfId="32" applyNumberFormat="1" applyFont="1" applyFill="1" applyAlignment="1">
      <alignment horizontal="center"/>
    </xf>
    <xf numFmtId="0" fontId="10" fillId="0" borderId="0" xfId="32" applyFont="1" applyFill="1" applyAlignment="1">
      <alignment horizontal="center"/>
    </xf>
    <xf numFmtId="0" fontId="10" fillId="0" borderId="0" xfId="48" applyFont="1" applyFill="1"/>
    <xf numFmtId="0" fontId="10" fillId="0" borderId="0" xfId="48" applyFont="1" applyFill="1" applyAlignment="1">
      <alignment horizontal="right"/>
    </xf>
    <xf numFmtId="0" fontId="10" fillId="0" borderId="0" xfId="32" applyFont="1" applyBorder="1" applyAlignment="1"/>
    <xf numFmtId="0" fontId="4" fillId="0" borderId="0" xfId="32" applyFont="1" applyFill="1" applyBorder="1" applyAlignment="1">
      <alignment horizontal="center"/>
    </xf>
    <xf numFmtId="0" fontId="10" fillId="0" borderId="0" xfId="32" applyFont="1" applyFill="1" applyAlignment="1">
      <alignment horizontal="right"/>
    </xf>
    <xf numFmtId="0" fontId="27" fillId="17" borderId="23" xfId="32" applyFont="1" applyFill="1" applyBorder="1" applyAlignment="1"/>
    <xf numFmtId="0" fontId="27" fillId="17" borderId="12" xfId="32" applyFont="1" applyFill="1" applyBorder="1" applyAlignment="1"/>
    <xf numFmtId="0" fontId="0" fillId="12" borderId="0" xfId="0" applyFont="1" applyFill="1"/>
    <xf numFmtId="0" fontId="10" fillId="0" borderId="25" xfId="32" applyFont="1" applyBorder="1"/>
    <xf numFmtId="0" fontId="10" fillId="0" borderId="25" xfId="32" applyFont="1" applyBorder="1" applyAlignment="1">
      <alignment horizontal="left"/>
    </xf>
    <xf numFmtId="0" fontId="0" fillId="0" borderId="4" xfId="32" applyFont="1" applyBorder="1"/>
    <xf numFmtId="0" fontId="10" fillId="0" borderId="24" xfId="32" applyFont="1" applyBorder="1" applyAlignment="1">
      <alignment horizontal="left"/>
    </xf>
    <xf numFmtId="0" fontId="0" fillId="0" borderId="25" xfId="0" applyFont="1" applyBorder="1"/>
    <xf numFmtId="0" fontId="0" fillId="0" borderId="20" xfId="0" applyFont="1" applyBorder="1"/>
    <xf numFmtId="0" fontId="50" fillId="0" borderId="0" xfId="22" applyFont="1" applyAlignment="1">
      <alignment horizontal="right"/>
    </xf>
    <xf numFmtId="0" fontId="10" fillId="22" borderId="4" xfId="32" applyFont="1" applyFill="1" applyBorder="1" applyAlignment="1">
      <alignment horizontal="left"/>
    </xf>
    <xf numFmtId="0" fontId="10" fillId="22" borderId="0" xfId="32" applyFont="1" applyFill="1" applyAlignment="1">
      <alignment horizontal="left"/>
    </xf>
    <xf numFmtId="0" fontId="47" fillId="0" borderId="0" xfId="42" applyFont="1" applyFill="1" applyAlignment="1">
      <alignment wrapText="1"/>
    </xf>
    <xf numFmtId="0" fontId="10" fillId="0" borderId="0" xfId="32" applyFont="1" applyFill="1" applyAlignment="1">
      <alignment wrapText="1"/>
    </xf>
    <xf numFmtId="0" fontId="0" fillId="0" borderId="17" xfId="32" applyFont="1" applyBorder="1" applyAlignment="1">
      <alignment vertical="center" wrapText="1"/>
    </xf>
    <xf numFmtId="0" fontId="10" fillId="14" borderId="17" xfId="32" applyFont="1" applyFill="1" applyBorder="1" applyAlignment="1">
      <alignment horizontal="center" vertical="center"/>
    </xf>
    <xf numFmtId="0" fontId="10" fillId="0" borderId="17" xfId="32" applyFont="1" applyFill="1" applyBorder="1" applyAlignment="1">
      <alignment horizontal="center" vertical="center"/>
    </xf>
    <xf numFmtId="0" fontId="0" fillId="0" borderId="17" xfId="32" applyNumberFormat="1" applyFont="1" applyFill="1" applyBorder="1" applyAlignment="1">
      <alignment horizontal="center" vertical="center"/>
    </xf>
    <xf numFmtId="0" fontId="49" fillId="0" borderId="0" xfId="32" applyFont="1" applyFill="1" applyBorder="1" applyAlignment="1">
      <alignment horizontal="center" vertical="center"/>
    </xf>
    <xf numFmtId="164" fontId="10" fillId="0" borderId="0" xfId="42" applyNumberFormat="1" applyFont="1" applyFill="1" applyAlignment="1">
      <alignment horizontal="center" vertical="center"/>
    </xf>
    <xf numFmtId="0" fontId="10" fillId="0" borderId="0" xfId="32" applyFont="1" applyFill="1" applyBorder="1" applyAlignment="1">
      <alignment horizontal="right" vertical="center"/>
    </xf>
    <xf numFmtId="0" fontId="0" fillId="0" borderId="17" xfId="0" applyBorder="1" applyAlignment="1">
      <alignment vertical="center" wrapText="1"/>
    </xf>
    <xf numFmtId="164" fontId="10" fillId="0" borderId="0" xfId="48" applyNumberFormat="1" applyFont="1" applyFill="1" applyAlignment="1">
      <alignment horizontal="center" vertical="center"/>
    </xf>
    <xf numFmtId="0" fontId="4" fillId="0" borderId="17" xfId="32" applyFont="1" applyFill="1" applyBorder="1" applyAlignment="1">
      <alignment horizontal="center" vertical="center"/>
    </xf>
    <xf numFmtId="0" fontId="0" fillId="0" borderId="17" xfId="0" applyFill="1" applyBorder="1" applyAlignment="1">
      <alignment vertical="center" wrapText="1"/>
    </xf>
    <xf numFmtId="0" fontId="10" fillId="0" borderId="17" xfId="32" applyFont="1" applyBorder="1" applyAlignment="1">
      <alignment horizontal="center" vertical="center"/>
    </xf>
    <xf numFmtId="164" fontId="31" fillId="0" borderId="9" xfId="32" applyNumberFormat="1" applyFont="1" applyFill="1" applyBorder="1" applyAlignment="1">
      <alignment horizontal="center"/>
    </xf>
    <xf numFmtId="164" fontId="31" fillId="0" borderId="11" xfId="32" applyNumberFormat="1" applyFont="1" applyFill="1" applyBorder="1" applyAlignment="1">
      <alignment horizontal="center"/>
    </xf>
    <xf numFmtId="164" fontId="0" fillId="0" borderId="0" xfId="0" applyNumberFormat="1"/>
    <xf numFmtId="0" fontId="0" fillId="0" borderId="0" xfId="32" applyFont="1" applyAlignment="1">
      <alignment horizontal="right"/>
    </xf>
    <xf numFmtId="0" fontId="27" fillId="0" borderId="1" xfId="0" applyFont="1" applyBorder="1" applyAlignment="1">
      <alignment vertical="center"/>
    </xf>
    <xf numFmtId="0" fontId="0" fillId="11" borderId="6" xfId="0" applyFont="1" applyFill="1" applyBorder="1" applyAlignment="1">
      <alignment vertical="center" wrapText="1"/>
    </xf>
    <xf numFmtId="0" fontId="10" fillId="0" borderId="1" xfId="0" applyNumberFormat="1" applyFont="1" applyBorder="1" applyAlignment="1">
      <alignment horizontal="center" vertical="center"/>
    </xf>
    <xf numFmtId="0" fontId="0" fillId="12" borderId="6" xfId="0" applyFont="1" applyFill="1" applyBorder="1" applyAlignment="1">
      <alignment vertical="center" wrapText="1"/>
    </xf>
    <xf numFmtId="0" fontId="0" fillId="13" borderId="6" xfId="0" applyFont="1" applyFill="1" applyBorder="1" applyAlignment="1">
      <alignment vertical="center" wrapText="1"/>
    </xf>
    <xf numFmtId="0" fontId="0" fillId="0" borderId="6" xfId="0" applyFont="1" applyFill="1" applyBorder="1" applyAlignment="1">
      <alignment vertical="center" wrapText="1"/>
    </xf>
    <xf numFmtId="0" fontId="10" fillId="0" borderId="0" xfId="101" applyFont="1"/>
    <xf numFmtId="0" fontId="0" fillId="0" borderId="0" xfId="101" applyFont="1"/>
    <xf numFmtId="0" fontId="32" fillId="0" borderId="0" xfId="63" applyFont="1"/>
    <xf numFmtId="166" fontId="10" fillId="0" borderId="17" xfId="101" applyNumberFormat="1" applyFont="1" applyBorder="1"/>
    <xf numFmtId="166" fontId="10" fillId="0" borderId="9" xfId="101" applyNumberFormat="1" applyFont="1" applyBorder="1"/>
    <xf numFmtId="0" fontId="31" fillId="23" borderId="13" xfId="32" applyFont="1" applyFill="1" applyBorder="1" applyAlignment="1"/>
    <xf numFmtId="0" fontId="31" fillId="23" borderId="7" xfId="32" applyFont="1" applyFill="1" applyBorder="1" applyAlignment="1"/>
    <xf numFmtId="0" fontId="27" fillId="23" borderId="7" xfId="32" applyFont="1" applyFill="1" applyBorder="1" applyAlignment="1"/>
    <xf numFmtId="0" fontId="29" fillId="23" borderId="23" xfId="32" applyFont="1" applyFill="1" applyBorder="1" applyAlignment="1"/>
    <xf numFmtId="0" fontId="29" fillId="23" borderId="12" xfId="32" applyFont="1" applyFill="1" applyBorder="1" applyAlignment="1"/>
    <xf numFmtId="0" fontId="29" fillId="24" borderId="23" xfId="32" applyFont="1" applyFill="1" applyBorder="1" applyAlignment="1"/>
    <xf numFmtId="0" fontId="27" fillId="24" borderId="7" xfId="32" applyFont="1" applyFill="1" applyBorder="1" applyAlignment="1"/>
    <xf numFmtId="0" fontId="27" fillId="24" borderId="23" xfId="32" applyFont="1" applyFill="1" applyBorder="1" applyAlignment="1"/>
    <xf numFmtId="0" fontId="27" fillId="24" borderId="12" xfId="32" applyFont="1" applyFill="1" applyBorder="1" applyAlignment="1"/>
    <xf numFmtId="164" fontId="27" fillId="0" borderId="0" xfId="32" applyNumberFormat="1" applyFont="1" applyAlignment="1">
      <alignment horizontal="center"/>
    </xf>
    <xf numFmtId="164" fontId="31" fillId="0" borderId="0" xfId="32" applyNumberFormat="1" applyFont="1" applyAlignment="1">
      <alignment horizontal="center"/>
    </xf>
    <xf numFmtId="164" fontId="29" fillId="0" borderId="0" xfId="32" applyNumberFormat="1" applyFont="1" applyAlignment="1">
      <alignment horizontal="center"/>
    </xf>
    <xf numFmtId="0" fontId="29" fillId="24" borderId="13" xfId="32" applyFont="1" applyFill="1" applyBorder="1" applyAlignment="1"/>
    <xf numFmtId="164" fontId="32" fillId="0" borderId="17" xfId="32" applyNumberFormat="1" applyFont="1" applyFill="1" applyBorder="1" applyAlignment="1">
      <alignment horizontal="center"/>
    </xf>
    <xf numFmtId="164" fontId="32" fillId="0" borderId="11" xfId="32" applyNumberFormat="1" applyFont="1" applyFill="1" applyBorder="1" applyAlignment="1">
      <alignment horizontal="center"/>
    </xf>
    <xf numFmtId="164" fontId="33" fillId="0" borderId="17" xfId="32" applyNumberFormat="1" applyFont="1" applyFill="1" applyBorder="1" applyAlignment="1">
      <alignment horizontal="center"/>
    </xf>
    <xf numFmtId="164" fontId="33" fillId="0" borderId="11" xfId="32" applyNumberFormat="1" applyFont="1" applyFill="1" applyBorder="1" applyAlignment="1">
      <alignment horizontal="center"/>
    </xf>
    <xf numFmtId="164" fontId="32" fillId="0" borderId="18" xfId="32" applyNumberFormat="1" applyFont="1" applyFill="1" applyBorder="1" applyAlignment="1">
      <alignment horizontal="center"/>
    </xf>
    <xf numFmtId="164" fontId="33" fillId="0" borderId="18" xfId="32" applyNumberFormat="1" applyFont="1" applyFill="1" applyBorder="1" applyAlignment="1">
      <alignment horizontal="center"/>
    </xf>
    <xf numFmtId="164" fontId="29" fillId="0" borderId="10" xfId="32" applyNumberFormat="1" applyFont="1" applyFill="1" applyBorder="1" applyAlignment="1">
      <alignment horizontal="center"/>
    </xf>
    <xf numFmtId="0" fontId="27" fillId="0" borderId="0" xfId="0" applyFont="1" applyAlignment="1"/>
    <xf numFmtId="0" fontId="0" fillId="0" borderId="0" xfId="0" applyAlignment="1"/>
    <xf numFmtId="0" fontId="27" fillId="0" borderId="17" xfId="0" applyFont="1" applyBorder="1" applyAlignment="1">
      <alignment horizontal="center" vertical="center"/>
    </xf>
    <xf numFmtId="0" fontId="51" fillId="0" borderId="17" xfId="102" applyBorder="1" applyAlignment="1">
      <alignment horizontal="center" vertical="center"/>
    </xf>
    <xf numFmtId="0" fontId="0" fillId="0" borderId="17" xfId="0" applyBorder="1" applyAlignment="1">
      <alignment vertical="center"/>
    </xf>
    <xf numFmtId="0" fontId="51" fillId="0" borderId="17" xfId="102" applyFill="1" applyBorder="1" applyAlignment="1">
      <alignment horizontal="center" vertical="center"/>
    </xf>
    <xf numFmtId="0" fontId="27" fillId="0" borderId="27" xfId="32" applyFont="1" applyBorder="1" applyAlignment="1">
      <alignment horizontal="center"/>
    </xf>
    <xf numFmtId="0" fontId="27" fillId="0" borderId="28" xfId="32" applyFont="1" applyBorder="1" applyAlignment="1">
      <alignment horizontal="center"/>
    </xf>
    <xf numFmtId="0" fontId="27" fillId="11" borderId="17" xfId="0" applyFont="1" applyFill="1" applyBorder="1" applyAlignment="1">
      <alignment horizontal="center" vertical="center"/>
    </xf>
    <xf numFmtId="0" fontId="27" fillId="13" borderId="17" xfId="0" applyFont="1" applyFill="1" applyBorder="1" applyAlignment="1">
      <alignment horizontal="center" vertical="center"/>
    </xf>
    <xf numFmtId="0" fontId="27" fillId="12" borderId="17" xfId="0" applyFont="1" applyFill="1" applyBorder="1" applyAlignment="1">
      <alignment horizontal="center" vertical="center"/>
    </xf>
    <xf numFmtId="0" fontId="51" fillId="0" borderId="0" xfId="102"/>
    <xf numFmtId="0" fontId="27" fillId="0" borderId="10" xfId="32" applyFont="1" applyFill="1" applyBorder="1" applyAlignment="1"/>
    <xf numFmtId="0" fontId="10" fillId="25" borderId="17" xfId="32" applyFont="1" applyFill="1" applyBorder="1" applyAlignment="1">
      <alignment horizontal="center" vertical="center"/>
    </xf>
    <xf numFmtId="0" fontId="4" fillId="25" borderId="17" xfId="32" applyFont="1" applyFill="1" applyBorder="1" applyAlignment="1">
      <alignment horizontal="center" vertical="center"/>
    </xf>
    <xf numFmtId="0" fontId="10" fillId="23" borderId="17" xfId="32" applyFont="1" applyFill="1" applyBorder="1" applyAlignment="1">
      <alignment horizontal="center" vertical="center"/>
    </xf>
    <xf numFmtId="0" fontId="4" fillId="23" borderId="17" xfId="32" applyFont="1" applyFill="1" applyBorder="1" applyAlignment="1">
      <alignment horizontal="center" vertical="center"/>
    </xf>
    <xf numFmtId="0" fontId="47" fillId="0" borderId="0" xfId="32" applyFont="1" applyFill="1" applyBorder="1" applyAlignment="1">
      <alignment horizontal="right" vertical="center"/>
    </xf>
    <xf numFmtId="0" fontId="27" fillId="0" borderId="1" xfId="0" applyFont="1" applyBorder="1" applyAlignment="1">
      <alignment horizontal="center" vertical="center"/>
    </xf>
    <xf numFmtId="0" fontId="27" fillId="12" borderId="17" xfId="32" applyFont="1" applyFill="1" applyBorder="1"/>
    <xf numFmtId="0" fontId="27" fillId="12" borderId="17" xfId="32" applyFont="1" applyFill="1" applyBorder="1" applyAlignment="1">
      <alignment horizontal="center"/>
    </xf>
    <xf numFmtId="0" fontId="27" fillId="12" borderId="17" xfId="32" applyFont="1" applyFill="1" applyBorder="1" applyAlignment="1">
      <alignment vertical="center"/>
    </xf>
    <xf numFmtId="0" fontId="27" fillId="12" borderId="17" xfId="32" applyFont="1" applyFill="1" applyBorder="1" applyAlignment="1">
      <alignment horizontal="center" wrapText="1"/>
    </xf>
    <xf numFmtId="0" fontId="10" fillId="0" borderId="0" xfId="42" applyFont="1" applyFill="1" applyAlignment="1"/>
    <xf numFmtId="0" fontId="27" fillId="0" borderId="0" xfId="32" applyFont="1" applyBorder="1" applyAlignment="1">
      <alignment vertical="center"/>
    </xf>
    <xf numFmtId="0" fontId="47" fillId="0" borderId="0" xfId="42" applyFont="1" applyFill="1" applyAlignment="1">
      <alignment vertical="center"/>
    </xf>
    <xf numFmtId="0" fontId="10" fillId="0" borderId="0" xfId="32" applyFont="1" applyBorder="1" applyAlignment="1">
      <alignment horizontal="center" vertical="center"/>
    </xf>
    <xf numFmtId="16" fontId="10" fillId="0" borderId="0" xfId="32" applyNumberFormat="1" applyFont="1" applyBorder="1" applyAlignment="1">
      <alignment horizontal="center" vertical="center"/>
    </xf>
    <xf numFmtId="0" fontId="10" fillId="0" borderId="0" xfId="32" applyFont="1" applyFill="1" applyBorder="1" applyAlignment="1">
      <alignment horizontal="center" vertical="center"/>
    </xf>
    <xf numFmtId="0" fontId="10" fillId="0" borderId="0" xfId="32" applyFont="1" applyAlignment="1">
      <alignment vertical="center"/>
    </xf>
    <xf numFmtId="49" fontId="10" fillId="0" borderId="0" xfId="32" applyNumberFormat="1" applyFont="1" applyFill="1" applyBorder="1" applyAlignment="1">
      <alignment horizontal="center" vertical="center"/>
    </xf>
    <xf numFmtId="0" fontId="47" fillId="0" borderId="0" xfId="32" applyFont="1" applyFill="1" applyAlignment="1">
      <alignment vertical="center"/>
    </xf>
    <xf numFmtId="0" fontId="10" fillId="0" borderId="0" xfId="42" applyFont="1" applyFill="1" applyAlignment="1">
      <alignment vertical="center"/>
    </xf>
    <xf numFmtId="0" fontId="0" fillId="0" borderId="0" xfId="42" applyFont="1" applyFill="1" applyAlignment="1">
      <alignment horizontal="center" vertical="center"/>
    </xf>
    <xf numFmtId="0" fontId="10" fillId="0" borderId="0" xfId="42" applyFont="1" applyFill="1" applyAlignment="1">
      <alignment horizontal="right" vertical="center"/>
    </xf>
  </cellXfs>
  <cellStyles count="103">
    <cellStyle name="20% - Accent1 2" xfId="1"/>
    <cellStyle name="20% - Accent1 2 2" xfId="68"/>
    <cellStyle name="20% - Accent1 3" xfId="2"/>
    <cellStyle name="20% - Accent1 3 2" xfId="69"/>
    <cellStyle name="20% - Accent1 4" xfId="3"/>
    <cellStyle name="20% - Accent1 4 2" xfId="70"/>
    <cellStyle name="Calculation 2" xfId="4"/>
    <cellStyle name="Calculation 2 2" xfId="71"/>
    <cellStyle name="Calculation 3" xfId="5"/>
    <cellStyle name="Calculation 3 2" xfId="72"/>
    <cellStyle name="Calculation 4" xfId="6"/>
    <cellStyle name="Calculation 4 2" xfId="73"/>
    <cellStyle name="Excel_BuiltIn_Explanatory Text 1" xfId="7"/>
    <cellStyle name="Explanatory Text 2" xfId="8"/>
    <cellStyle name="Explanatory Text 2 2" xfId="74"/>
    <cellStyle name="Heading 1 2" xfId="9"/>
    <cellStyle name="Heading 1 2 2" xfId="75"/>
    <cellStyle name="Heading 1 3" xfId="10"/>
    <cellStyle name="Heading 1 3 2" xfId="76"/>
    <cellStyle name="Heading 1 4" xfId="11"/>
    <cellStyle name="Heading 1 4 2" xfId="77"/>
    <cellStyle name="Heading 1 5" xfId="12"/>
    <cellStyle name="Heading 1 5 2" xfId="78"/>
    <cellStyle name="Heading 1 6" xfId="13"/>
    <cellStyle name="Heading 1 6 2" xfId="79"/>
    <cellStyle name="Hyperlink" xfId="102" builtinId="8"/>
    <cellStyle name="Hyperlink 2" xfId="14"/>
    <cellStyle name="Hyperlink 2 2" xfId="15"/>
    <cellStyle name="Hyperlink 2 2 2" xfId="80"/>
    <cellStyle name="Hyperlink 2 3" xfId="16"/>
    <cellStyle name="Hyperlink 2 3 2" xfId="81"/>
    <cellStyle name="Hyperlink 2 4" xfId="17"/>
    <cellStyle name="Hyperlink 2 5" xfId="60"/>
    <cellStyle name="Hyperlink 3" xfId="18"/>
    <cellStyle name="Hyperlink 3 2" xfId="19"/>
    <cellStyle name="Hyperlink 3 2 2" xfId="83"/>
    <cellStyle name="Hyperlink 3 3" xfId="44"/>
    <cellStyle name="Hyperlink 3 4" xfId="82"/>
    <cellStyle name="Neutral 2" xfId="20"/>
    <cellStyle name="Neutral 2 2" xfId="84"/>
    <cellStyle name="Neutral 3" xfId="21"/>
    <cellStyle name="Neutral 3 2" xfId="85"/>
    <cellStyle name="Normal" xfId="0" builtinId="0"/>
    <cellStyle name="Normal 10" xfId="59"/>
    <cellStyle name="Normal 11" xfId="43"/>
    <cellStyle name="Normal 11 2" xfId="86"/>
    <cellStyle name="Normal 12" xfId="67"/>
    <cellStyle name="Normal 13" xfId="95"/>
    <cellStyle name="Normal 14" xfId="100"/>
    <cellStyle name="Normal 2" xfId="22"/>
    <cellStyle name="Normal 2 2" xfId="23"/>
    <cellStyle name="Normal 2 2 2" xfId="24"/>
    <cellStyle name="Normal 2 2 2 2" xfId="25"/>
    <cellStyle name="Normal 2 2 2 3" xfId="45"/>
    <cellStyle name="Normal 2 2 3" xfId="46"/>
    <cellStyle name="Normal 2 2 4" xfId="47"/>
    <cellStyle name="Normal 2 2 5" xfId="87"/>
    <cellStyle name="Normal 2 3" xfId="26"/>
    <cellStyle name="Normal 2 3 2" xfId="27"/>
    <cellStyle name="Normal 2 3 3" xfId="61"/>
    <cellStyle name="Normal 2 4" xfId="28"/>
    <cellStyle name="Normal 2 4 2" xfId="48"/>
    <cellStyle name="Normal 2 5" xfId="42"/>
    <cellStyle name="Normal 2 5 2" xfId="66"/>
    <cellStyle name="Normal 2 5 3" xfId="88"/>
    <cellStyle name="Normal 2 5 4" xfId="99"/>
    <cellStyle name="Normal 3" xfId="29"/>
    <cellStyle name="Normal 3 2" xfId="30"/>
    <cellStyle name="Normal 3 3" xfId="50"/>
    <cellStyle name="Normal 3 4" xfId="51"/>
    <cellStyle name="Normal 3 5" xfId="49"/>
    <cellStyle name="Normal 4" xfId="31"/>
    <cellStyle name="Normal 4 2" xfId="53"/>
    <cellStyle name="Normal 4 3" xfId="54"/>
    <cellStyle name="Normal 4 4" xfId="52"/>
    <cellStyle name="Normal 4 5" xfId="89"/>
    <cellStyle name="Normal 5" xfId="32"/>
    <cellStyle name="Normal 5 2" xfId="33"/>
    <cellStyle name="Normal 5 3" xfId="63"/>
    <cellStyle name="Normal 5 4" xfId="90"/>
    <cellStyle name="Normal 5 5" xfId="96"/>
    <cellStyle name="Normal 5 6" xfId="101"/>
    <cellStyle name="Normal 6" xfId="34"/>
    <cellStyle name="Normal 6 2" xfId="35"/>
    <cellStyle name="Normal 6 2 2" xfId="55"/>
    <cellStyle name="Normal 6 3" xfId="56"/>
    <cellStyle name="Normal 6 4" xfId="57"/>
    <cellStyle name="Normal 7" xfId="36"/>
    <cellStyle name="Normal 7 2" xfId="37"/>
    <cellStyle name="Normal 7 2 2" xfId="64"/>
    <cellStyle name="Normal 7 2 3" xfId="91"/>
    <cellStyle name="Normal 7 2 4" xfId="97"/>
    <cellStyle name="Normal 7 3" xfId="62"/>
    <cellStyle name="Normal 7 4" xfId="58"/>
    <cellStyle name="Normal 8" xfId="38"/>
    <cellStyle name="Normal 8 2" xfId="65"/>
    <cellStyle name="Normal 8 3" xfId="92"/>
    <cellStyle name="Normal 8 4" xfId="98"/>
    <cellStyle name="Normal 9" xfId="39"/>
    <cellStyle name="Normal 9 2" xfId="93"/>
    <cellStyle name="Output 2" xfId="40"/>
    <cellStyle name="Output 2 2" xfId="94"/>
    <cellStyle name="WinCalendar_BlankCells_35" xfId="41"/>
  </cellStyles>
  <dxfs count="406"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theme="0" tint="-4.9989318521683403E-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ont>
        <b/>
        <i val="0"/>
      </font>
    </dxf>
    <dxf>
      <font>
        <b/>
        <i val="0"/>
      </font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theme="0" tint="-4.9989318521683403E-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theme="0" tint="-4.9989318521683403E-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ont>
        <b/>
        <i val="0"/>
      </font>
    </dxf>
    <dxf>
      <font>
        <b/>
        <i val="0"/>
      </font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rgb="FFFFCC99"/>
        </patternFill>
      </fill>
    </dxf>
    <dxf>
      <fill>
        <patternFill>
          <bgColor theme="0" tint="-0.14996795556505021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ill>
        <patternFill>
          <bgColor rgb="FFFFCC99"/>
        </patternFill>
      </fill>
    </dxf>
    <dxf>
      <fill>
        <patternFill>
          <bgColor rgb="FFCCFFCC"/>
        </patternFill>
      </fill>
    </dxf>
  </dxfs>
  <tableStyles count="0" defaultTableStyle="TableStyleMedium2" defaultPivotStyle="PivotStyleLight16"/>
  <colors>
    <mruColors>
      <color rgb="FFFFCC99"/>
      <color rgb="FFFFFF99"/>
      <color rgb="FFCC0000"/>
      <color rgb="FFCCFFCC"/>
      <color rgb="FFFFFFCC"/>
      <color rgb="FFFF99FF"/>
      <color rgb="FF800000"/>
      <color rgb="FF660033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19051</xdr:rowOff>
    </xdr:from>
    <xdr:to>
      <xdr:col>1</xdr:col>
      <xdr:colOff>3750</xdr:colOff>
      <xdr:row>2</xdr:row>
      <xdr:rowOff>119868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19051"/>
          <a:ext cx="327600" cy="424667"/>
        </a:xfrm>
        <a:prstGeom prst="rect">
          <a:avLst/>
        </a:prstGeom>
      </xdr:spPr>
    </xdr:pic>
    <xdr:clientData/>
  </xdr:twoCellAnchor>
  <xdr:twoCellAnchor editAs="oneCell">
    <xdr:from>
      <xdr:col>0</xdr:col>
      <xdr:colOff>19051</xdr:colOff>
      <xdr:row>23</xdr:row>
      <xdr:rowOff>152401</xdr:rowOff>
    </xdr:from>
    <xdr:to>
      <xdr:col>1</xdr:col>
      <xdr:colOff>3751</xdr:colOff>
      <xdr:row>25</xdr:row>
      <xdr:rowOff>156151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1" y="2257426"/>
          <a:ext cx="327600" cy="3276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5086350</xdr:colOff>
      <xdr:row>0</xdr:row>
      <xdr:rowOff>19050</xdr:rowOff>
    </xdr:from>
    <xdr:to>
      <xdr:col>0</xdr:col>
      <xdr:colOff>5415563</xdr:colOff>
      <xdr:row>2</xdr:row>
      <xdr:rowOff>121957</xdr:rowOff>
    </xdr:to>
    <xdr:pic>
      <xdr:nvPicPr>
        <xdr:cNvPr id="15" name="Picture 1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86350" y="19050"/>
          <a:ext cx="329213" cy="4267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ebzone.ee/petank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://joud.ee/est/g79s2801" TargetMode="External"/><Relationship Id="rId13" Type="http://schemas.openxmlformats.org/officeDocument/2006/relationships/hyperlink" Target="https://kaart.delfi.ee/?bookmark=037591353bf9698628b723dab6c5e799" TargetMode="External"/><Relationship Id="rId18" Type="http://schemas.openxmlformats.org/officeDocument/2006/relationships/hyperlink" Target="http://www.joud.ee/est/g79s4447" TargetMode="External"/><Relationship Id="rId3" Type="http://schemas.openxmlformats.org/officeDocument/2006/relationships/hyperlink" Target="http://kaart.delfi.ee/?bookmark=037591353bf9698628b723dab6c5e799" TargetMode="External"/><Relationship Id="rId7" Type="http://schemas.openxmlformats.org/officeDocument/2006/relationships/hyperlink" Target="http://kaart.delfi.ee/?bookmark=4c0b1b0c24ff9f4919899a9546bf50f1" TargetMode="External"/><Relationship Id="rId12" Type="http://schemas.openxmlformats.org/officeDocument/2006/relationships/hyperlink" Target="http://joud.ee/est/g79s3823" TargetMode="External"/><Relationship Id="rId17" Type="http://schemas.openxmlformats.org/officeDocument/2006/relationships/hyperlink" Target="http://kaart.delfi.ee/?bookmark=cbdf4b201f5aaaaa02aeb4168f4fe060" TargetMode="External"/><Relationship Id="rId2" Type="http://schemas.openxmlformats.org/officeDocument/2006/relationships/hyperlink" Target="http://joud.ee/est/g79s1300" TargetMode="External"/><Relationship Id="rId16" Type="http://schemas.openxmlformats.org/officeDocument/2006/relationships/hyperlink" Target="http://kaart.delfi.ee/?bookmark=ebd616e171f4882941c876d5ba118858" TargetMode="External"/><Relationship Id="rId1" Type="http://schemas.openxmlformats.org/officeDocument/2006/relationships/hyperlink" Target="http://joud.ee/est/g79s973" TargetMode="External"/><Relationship Id="rId6" Type="http://schemas.openxmlformats.org/officeDocument/2006/relationships/hyperlink" Target="http://joud.ee/est/g79s2306" TargetMode="External"/><Relationship Id="rId11" Type="http://schemas.openxmlformats.org/officeDocument/2006/relationships/hyperlink" Target="http://kaart.delfi.ee/?bookmark=65e8369c9ead3bea2b8f66fded5efa4e" TargetMode="External"/><Relationship Id="rId5" Type="http://schemas.openxmlformats.org/officeDocument/2006/relationships/hyperlink" Target="http://kaart.delfi.ee/?bookmark=0eb4bf4e7fb4b30009b7d7543818abd1" TargetMode="External"/><Relationship Id="rId15" Type="http://schemas.openxmlformats.org/officeDocument/2006/relationships/hyperlink" Target="https://kaart.delfi.ee/?bookmark=037591353bf9698628b723dab6c5e799" TargetMode="External"/><Relationship Id="rId10" Type="http://schemas.openxmlformats.org/officeDocument/2006/relationships/hyperlink" Target="http://joud.ee/est/g79s3159" TargetMode="External"/><Relationship Id="rId19" Type="http://schemas.openxmlformats.org/officeDocument/2006/relationships/printerSettings" Target="../printerSettings/printerSettings4.bin"/><Relationship Id="rId4" Type="http://schemas.openxmlformats.org/officeDocument/2006/relationships/hyperlink" Target="http://joud.ee/est/g79s1572" TargetMode="External"/><Relationship Id="rId9" Type="http://schemas.openxmlformats.org/officeDocument/2006/relationships/hyperlink" Target="https://kaart.delfi.ee/?bookmark=5a81e54c961b6d8c1e86869dd7b7595a" TargetMode="External"/><Relationship Id="rId14" Type="http://schemas.openxmlformats.org/officeDocument/2006/relationships/hyperlink" Target="http://joud.ee/est/g79s4103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CC00"/>
    <pageSetUpPr fitToPage="1"/>
  </sheetPr>
  <dimension ref="A1:AZ46"/>
  <sheetViews>
    <sheetView showGridLines="0" showRowColHeaders="0" tabSelected="1" zoomScaleNormal="100" workbookViewId="0">
      <selection activeCell="AS1" sqref="AS1"/>
    </sheetView>
  </sheetViews>
  <sheetFormatPr defaultRowHeight="12.75" x14ac:dyDescent="0.2"/>
  <cols>
    <col min="1" max="1" width="5.140625" style="9" bestFit="1" customWidth="1"/>
    <col min="2" max="2" width="11.7109375" style="9" customWidth="1"/>
    <col min="3" max="3" width="7.85546875" style="9" bestFit="1" customWidth="1"/>
    <col min="4" max="6" width="3" style="9" customWidth="1"/>
    <col min="7" max="11" width="3" style="38" customWidth="1"/>
    <col min="12" max="23" width="3" style="38" hidden="1" customWidth="1"/>
    <col min="24" max="31" width="3" style="38" customWidth="1"/>
    <col min="32" max="32" width="3" style="38" hidden="1" customWidth="1"/>
    <col min="33" max="34" width="3" style="9" hidden="1" customWidth="1"/>
    <col min="35" max="38" width="3" style="38" hidden="1" customWidth="1"/>
    <col min="39" max="43" width="3" style="9" hidden="1" customWidth="1"/>
    <col min="44" max="45" width="7.140625" style="9" bestFit="1" customWidth="1"/>
    <col min="46" max="46" width="6.5703125" style="9" bestFit="1" customWidth="1"/>
    <col min="47" max="47" width="5.28515625" style="9" bestFit="1" customWidth="1"/>
    <col min="48" max="48" width="8.42578125" style="9" bestFit="1" customWidth="1"/>
    <col min="49" max="49" width="8.42578125" style="38" customWidth="1"/>
    <col min="50" max="16384" width="9.140625" style="9"/>
  </cols>
  <sheetData>
    <row r="1" spans="1:49" x14ac:dyDescent="0.2">
      <c r="A1" s="77"/>
      <c r="B1" s="81" t="s">
        <v>91</v>
      </c>
      <c r="C1" s="77"/>
      <c r="D1" s="80"/>
      <c r="E1" s="80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  <c r="AA1" s="77"/>
      <c r="AB1" s="77"/>
      <c r="AC1" s="77"/>
      <c r="AD1" s="77"/>
      <c r="AE1" s="77"/>
      <c r="AF1" s="77"/>
      <c r="AG1" s="80"/>
      <c r="AH1" s="77"/>
      <c r="AI1" s="77"/>
      <c r="AJ1" s="77"/>
      <c r="AK1" s="77"/>
      <c r="AL1" s="77"/>
      <c r="AM1" s="77"/>
      <c r="AN1" s="80"/>
      <c r="AO1" s="77"/>
      <c r="AP1" s="77"/>
      <c r="AQ1" s="38"/>
      <c r="AV1" s="16" t="s">
        <v>49</v>
      </c>
      <c r="AW1" s="77"/>
    </row>
    <row r="2" spans="1:49" s="3" customFormat="1" x14ac:dyDescent="0.2">
      <c r="A2" s="77"/>
      <c r="B2" s="80" t="s">
        <v>142</v>
      </c>
      <c r="C2" s="82"/>
      <c r="D2" s="77"/>
      <c r="E2" s="80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77"/>
      <c r="AA2" s="77"/>
      <c r="AB2" s="77"/>
      <c r="AC2" s="77"/>
      <c r="AD2" s="77"/>
      <c r="AE2" s="77"/>
      <c r="AF2" s="77"/>
      <c r="AG2" s="77"/>
      <c r="AH2" s="77"/>
      <c r="AI2" s="77"/>
      <c r="AJ2" s="77"/>
      <c r="AK2" s="77"/>
      <c r="AL2" s="77"/>
      <c r="AM2" s="77"/>
      <c r="AN2" s="77"/>
      <c r="AO2" s="77"/>
      <c r="AP2" s="77"/>
      <c r="AQ2" s="77"/>
      <c r="AV2" s="17" t="s">
        <v>50</v>
      </c>
      <c r="AW2" s="77"/>
    </row>
    <row r="3" spans="1:49" s="3" customFormat="1" x14ac:dyDescent="0.2">
      <c r="A3" s="77"/>
      <c r="B3" s="80" t="s">
        <v>75</v>
      </c>
      <c r="C3" s="82"/>
      <c r="D3" s="77"/>
      <c r="E3" s="80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  <c r="AB3" s="77"/>
      <c r="AC3" s="77"/>
      <c r="AD3" s="77"/>
      <c r="AE3" s="77"/>
      <c r="AF3" s="77"/>
      <c r="AG3" s="77"/>
      <c r="AH3" s="77"/>
      <c r="AI3" s="77"/>
      <c r="AJ3" s="77"/>
      <c r="AK3" s="77"/>
      <c r="AL3" s="77"/>
      <c r="AM3" s="77"/>
      <c r="AN3" s="77"/>
      <c r="AO3" s="77"/>
      <c r="AP3" s="77"/>
      <c r="AQ3" s="77"/>
      <c r="AV3" s="18" t="s">
        <v>51</v>
      </c>
      <c r="AW3" s="77"/>
    </row>
    <row r="4" spans="1:49" s="3" customFormat="1" x14ac:dyDescent="0.2">
      <c r="A4" s="77"/>
      <c r="B4" s="80"/>
      <c r="C4" s="82"/>
      <c r="D4" s="77"/>
      <c r="E4" s="80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146"/>
      <c r="Z4" s="77"/>
      <c r="AA4" s="77"/>
      <c r="AB4" s="77"/>
      <c r="AC4" s="77"/>
      <c r="AD4" s="77"/>
      <c r="AE4" s="77"/>
      <c r="AF4" s="77"/>
      <c r="AG4" s="77"/>
      <c r="AH4" s="77"/>
      <c r="AI4" s="77"/>
      <c r="AJ4" s="77"/>
      <c r="AK4" s="77"/>
      <c r="AL4" s="77"/>
      <c r="AM4" s="77"/>
      <c r="AN4" s="77"/>
      <c r="AO4" s="77"/>
      <c r="AP4" s="77"/>
      <c r="AQ4" s="77"/>
      <c r="AW4" s="77"/>
    </row>
    <row r="5" spans="1:49" x14ac:dyDescent="0.2">
      <c r="A5" s="4" t="s">
        <v>169</v>
      </c>
    </row>
    <row r="6" spans="1:49" x14ac:dyDescent="0.2">
      <c r="A6" s="11"/>
      <c r="B6" s="11"/>
      <c r="C6" s="11"/>
      <c r="D6" s="11"/>
      <c r="E6" s="11"/>
      <c r="F6" s="11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11"/>
      <c r="AH6" s="11"/>
      <c r="AI6" s="39"/>
      <c r="AJ6" s="39"/>
      <c r="AK6" s="39"/>
      <c r="AL6" s="39"/>
      <c r="AM6" s="11"/>
      <c r="AN6" s="11"/>
      <c r="AO6" s="11"/>
      <c r="AP6" s="11"/>
      <c r="AQ6" s="11"/>
    </row>
    <row r="7" spans="1:49" x14ac:dyDescent="0.2">
      <c r="A7" s="19" t="s">
        <v>46</v>
      </c>
      <c r="B7" s="22" t="s">
        <v>46</v>
      </c>
      <c r="C7" s="185" t="s">
        <v>165</v>
      </c>
      <c r="D7" s="30" t="s">
        <v>163</v>
      </c>
      <c r="E7" s="31"/>
      <c r="F7" s="31"/>
      <c r="G7" s="118"/>
      <c r="H7" s="118"/>
      <c r="I7" s="118"/>
      <c r="J7" s="118"/>
      <c r="K7" s="118"/>
      <c r="L7" s="118"/>
      <c r="M7" s="118"/>
      <c r="N7" s="118"/>
      <c r="O7" s="118"/>
      <c r="P7" s="118"/>
      <c r="Q7" s="118"/>
      <c r="R7" s="118"/>
      <c r="S7" s="118"/>
      <c r="T7" s="118"/>
      <c r="U7" s="118"/>
      <c r="V7" s="118"/>
      <c r="W7" s="119"/>
      <c r="X7" s="30" t="s">
        <v>164</v>
      </c>
      <c r="Y7" s="118"/>
      <c r="Z7" s="118"/>
      <c r="AA7" s="118"/>
      <c r="AB7" s="118"/>
      <c r="AC7" s="118"/>
      <c r="AD7" s="118"/>
      <c r="AE7" s="118"/>
      <c r="AF7" s="118"/>
      <c r="AG7" s="31"/>
      <c r="AH7" s="31"/>
      <c r="AI7" s="118"/>
      <c r="AJ7" s="118"/>
      <c r="AK7" s="118"/>
      <c r="AL7" s="118"/>
      <c r="AM7" s="31"/>
      <c r="AN7" s="31"/>
      <c r="AO7" s="118"/>
      <c r="AP7" s="118"/>
      <c r="AQ7" s="119"/>
      <c r="AR7" s="26"/>
      <c r="AS7" s="28" t="s">
        <v>116</v>
      </c>
      <c r="AT7" s="27"/>
      <c r="AU7" s="10"/>
      <c r="AV7" s="10"/>
    </row>
    <row r="8" spans="1:49" x14ac:dyDescent="0.2">
      <c r="A8" s="19" t="s">
        <v>45</v>
      </c>
      <c r="B8" s="22" t="s">
        <v>52</v>
      </c>
      <c r="C8" s="186" t="s">
        <v>166</v>
      </c>
      <c r="D8" s="159" t="s">
        <v>170</v>
      </c>
      <c r="E8" s="160"/>
      <c r="F8" s="161"/>
      <c r="G8" s="162"/>
      <c r="H8" s="162"/>
      <c r="I8" s="162"/>
      <c r="J8" s="162"/>
      <c r="K8" s="162"/>
      <c r="L8" s="162"/>
      <c r="M8" s="162"/>
      <c r="N8" s="162"/>
      <c r="O8" s="162"/>
      <c r="P8" s="162"/>
      <c r="Q8" s="162"/>
      <c r="R8" s="162"/>
      <c r="S8" s="162"/>
      <c r="T8" s="162"/>
      <c r="U8" s="162"/>
      <c r="V8" s="162"/>
      <c r="W8" s="163"/>
      <c r="X8" s="171" t="s">
        <v>171</v>
      </c>
      <c r="Y8" s="164"/>
      <c r="Z8" s="164"/>
      <c r="AA8" s="164"/>
      <c r="AB8" s="164"/>
      <c r="AC8" s="164"/>
      <c r="AD8" s="164"/>
      <c r="AE8" s="164"/>
      <c r="AF8" s="164"/>
      <c r="AG8" s="165"/>
      <c r="AH8" s="165"/>
      <c r="AI8" s="166"/>
      <c r="AJ8" s="166"/>
      <c r="AK8" s="166"/>
      <c r="AL8" s="166"/>
      <c r="AM8" s="165"/>
      <c r="AN8" s="165"/>
      <c r="AO8" s="166"/>
      <c r="AP8" s="166"/>
      <c r="AQ8" s="167"/>
      <c r="AR8" s="21" t="s">
        <v>115</v>
      </c>
      <c r="AS8" s="13" t="s">
        <v>92</v>
      </c>
      <c r="AT8" s="35" t="s">
        <v>44</v>
      </c>
      <c r="AU8" s="14" t="s">
        <v>47</v>
      </c>
      <c r="AV8" s="14" t="s">
        <v>48</v>
      </c>
    </row>
    <row r="9" spans="1:49" x14ac:dyDescent="0.2">
      <c r="A9" s="19">
        <f t="shared" ref="A9:A23" si="0">RANK(C9,C$9:C$23,0)</f>
        <v>1</v>
      </c>
      <c r="B9" s="191" t="s">
        <v>58</v>
      </c>
      <c r="C9" s="29">
        <f t="shared" ref="C9:C23" si="1">D9+E9+X9</f>
        <v>44.012</v>
      </c>
      <c r="D9" s="144">
        <f t="shared" ref="D9:W9" si="2">IFERROR(LARGE($D$37:$W$37,D$29),0)</f>
        <v>15.004</v>
      </c>
      <c r="E9" s="145">
        <f t="shared" si="2"/>
        <v>13.004</v>
      </c>
      <c r="F9" s="176">
        <f t="shared" si="2"/>
        <v>0</v>
      </c>
      <c r="G9" s="172">
        <f t="shared" si="2"/>
        <v>0</v>
      </c>
      <c r="H9" s="172">
        <f t="shared" si="2"/>
        <v>0</v>
      </c>
      <c r="I9" s="172">
        <f t="shared" si="2"/>
        <v>0</v>
      </c>
      <c r="J9" s="172">
        <f t="shared" si="2"/>
        <v>0</v>
      </c>
      <c r="K9" s="172">
        <f t="shared" si="2"/>
        <v>0</v>
      </c>
      <c r="L9" s="172">
        <f t="shared" si="2"/>
        <v>0</v>
      </c>
      <c r="M9" s="172">
        <f t="shared" si="2"/>
        <v>0</v>
      </c>
      <c r="N9" s="172">
        <f t="shared" si="2"/>
        <v>0</v>
      </c>
      <c r="O9" s="172">
        <f t="shared" si="2"/>
        <v>0</v>
      </c>
      <c r="P9" s="172">
        <f t="shared" si="2"/>
        <v>0</v>
      </c>
      <c r="Q9" s="172">
        <f t="shared" si="2"/>
        <v>0</v>
      </c>
      <c r="R9" s="172">
        <f t="shared" si="2"/>
        <v>0</v>
      </c>
      <c r="S9" s="172">
        <f t="shared" si="2"/>
        <v>0</v>
      </c>
      <c r="T9" s="172">
        <f t="shared" si="2"/>
        <v>0</v>
      </c>
      <c r="U9" s="172">
        <f t="shared" si="2"/>
        <v>0</v>
      </c>
      <c r="V9" s="172">
        <f t="shared" si="2"/>
        <v>0</v>
      </c>
      <c r="W9" s="173">
        <f t="shared" si="2"/>
        <v>0</v>
      </c>
      <c r="X9" s="178">
        <f t="shared" ref="X9:AQ9" si="3">IFERROR(LARGE($X$37:$AQ$37,X$29),0)</f>
        <v>16.004000000000001</v>
      </c>
      <c r="Y9" s="177">
        <f t="shared" si="3"/>
        <v>0</v>
      </c>
      <c r="Z9" s="174">
        <f t="shared" si="3"/>
        <v>0</v>
      </c>
      <c r="AA9" s="174">
        <f t="shared" si="3"/>
        <v>0</v>
      </c>
      <c r="AB9" s="174">
        <f t="shared" si="3"/>
        <v>0</v>
      </c>
      <c r="AC9" s="174">
        <f t="shared" si="3"/>
        <v>0</v>
      </c>
      <c r="AD9" s="174">
        <f t="shared" si="3"/>
        <v>0</v>
      </c>
      <c r="AE9" s="174">
        <f t="shared" si="3"/>
        <v>0</v>
      </c>
      <c r="AF9" s="174">
        <f t="shared" si="3"/>
        <v>0</v>
      </c>
      <c r="AG9" s="174">
        <f t="shared" si="3"/>
        <v>0</v>
      </c>
      <c r="AH9" s="174">
        <f t="shared" si="3"/>
        <v>0</v>
      </c>
      <c r="AI9" s="174">
        <f t="shared" si="3"/>
        <v>0</v>
      </c>
      <c r="AJ9" s="174">
        <f t="shared" si="3"/>
        <v>0</v>
      </c>
      <c r="AK9" s="174">
        <f t="shared" si="3"/>
        <v>0</v>
      </c>
      <c r="AL9" s="174">
        <f t="shared" si="3"/>
        <v>0</v>
      </c>
      <c r="AM9" s="174">
        <f t="shared" si="3"/>
        <v>0</v>
      </c>
      <c r="AN9" s="174">
        <f t="shared" si="3"/>
        <v>0</v>
      </c>
      <c r="AO9" s="174">
        <f t="shared" si="3"/>
        <v>0</v>
      </c>
      <c r="AP9" s="174">
        <f t="shared" si="3"/>
        <v>0</v>
      </c>
      <c r="AQ9" s="175">
        <f t="shared" si="3"/>
        <v>0</v>
      </c>
      <c r="AR9" s="33">
        <f>COUNTIF(Mehed!B$6:B$61,B9&amp;"*")</f>
        <v>2</v>
      </c>
      <c r="AS9" s="32">
        <f>COUNTIF(Naised!B$6:B$61,B9&amp;"*")</f>
        <v>1</v>
      </c>
      <c r="AT9" s="34">
        <f t="shared" ref="AT9:AT23" si="4">AR9+AS9</f>
        <v>3</v>
      </c>
      <c r="AU9" s="15">
        <f>COUNTIF(D9:AQ9,"&gt;="&amp;MAX(COUNTA(Mehed!B$6:B$61),COUNTA(Naised!B$6:B$61)))</f>
        <v>1</v>
      </c>
      <c r="AV9" s="15">
        <f>COUNTIF(D9:AQ9,"&gt;="&amp;MAX(COUNTA(Mehed!B$6:B$61),COUNTA(Naised!B$6:B$61))-2)</f>
        <v>2</v>
      </c>
    </row>
    <row r="10" spans="1:49" x14ac:dyDescent="0.2">
      <c r="A10" s="20">
        <f t="shared" si="0"/>
        <v>2</v>
      </c>
      <c r="B10" s="24" t="s">
        <v>56</v>
      </c>
      <c r="C10" s="29">
        <f t="shared" si="1"/>
        <v>43.012</v>
      </c>
      <c r="D10" s="144">
        <f t="shared" ref="D10:W10" si="5">IFERROR(LARGE($D$42:$W$42,D$29),0)</f>
        <v>16.004000000000001</v>
      </c>
      <c r="E10" s="145">
        <f t="shared" si="5"/>
        <v>12.004</v>
      </c>
      <c r="F10" s="176">
        <f t="shared" si="5"/>
        <v>11.004</v>
      </c>
      <c r="G10" s="172">
        <f t="shared" si="5"/>
        <v>6.0039999999999996</v>
      </c>
      <c r="H10" s="172">
        <f t="shared" si="5"/>
        <v>4.0039999999999996</v>
      </c>
      <c r="I10" s="172">
        <f t="shared" si="5"/>
        <v>2.004</v>
      </c>
      <c r="J10" s="172">
        <f t="shared" si="5"/>
        <v>0</v>
      </c>
      <c r="K10" s="172">
        <f t="shared" si="5"/>
        <v>0</v>
      </c>
      <c r="L10" s="172">
        <f t="shared" si="5"/>
        <v>0</v>
      </c>
      <c r="M10" s="172">
        <f t="shared" si="5"/>
        <v>0</v>
      </c>
      <c r="N10" s="172">
        <f t="shared" si="5"/>
        <v>0</v>
      </c>
      <c r="O10" s="172">
        <f t="shared" si="5"/>
        <v>0</v>
      </c>
      <c r="P10" s="172">
        <f t="shared" si="5"/>
        <v>0</v>
      </c>
      <c r="Q10" s="172">
        <f t="shared" si="5"/>
        <v>0</v>
      </c>
      <c r="R10" s="172">
        <f t="shared" si="5"/>
        <v>0</v>
      </c>
      <c r="S10" s="172">
        <f t="shared" si="5"/>
        <v>0</v>
      </c>
      <c r="T10" s="172">
        <f t="shared" si="5"/>
        <v>0</v>
      </c>
      <c r="U10" s="172">
        <f t="shared" si="5"/>
        <v>0</v>
      </c>
      <c r="V10" s="172">
        <f t="shared" si="5"/>
        <v>0</v>
      </c>
      <c r="W10" s="173">
        <f t="shared" si="5"/>
        <v>0</v>
      </c>
      <c r="X10" s="178">
        <f t="shared" ref="X10:AQ10" si="6">IFERROR(LARGE($X$42:$AQ$42,X$29),0)</f>
        <v>15.004</v>
      </c>
      <c r="Y10" s="177">
        <f t="shared" si="6"/>
        <v>13.004</v>
      </c>
      <c r="Z10" s="174">
        <f t="shared" si="6"/>
        <v>12.004</v>
      </c>
      <c r="AA10" s="174">
        <f t="shared" si="6"/>
        <v>11.004</v>
      </c>
      <c r="AB10" s="174">
        <f t="shared" si="6"/>
        <v>0</v>
      </c>
      <c r="AC10" s="174">
        <f t="shared" si="6"/>
        <v>0</v>
      </c>
      <c r="AD10" s="174">
        <f t="shared" si="6"/>
        <v>0</v>
      </c>
      <c r="AE10" s="174">
        <f t="shared" si="6"/>
        <v>0</v>
      </c>
      <c r="AF10" s="174">
        <f t="shared" si="6"/>
        <v>0</v>
      </c>
      <c r="AG10" s="174">
        <f t="shared" si="6"/>
        <v>0</v>
      </c>
      <c r="AH10" s="174">
        <f t="shared" si="6"/>
        <v>0</v>
      </c>
      <c r="AI10" s="174">
        <f t="shared" si="6"/>
        <v>0</v>
      </c>
      <c r="AJ10" s="174">
        <f t="shared" si="6"/>
        <v>0</v>
      </c>
      <c r="AK10" s="174">
        <f t="shared" si="6"/>
        <v>0</v>
      </c>
      <c r="AL10" s="174">
        <f t="shared" si="6"/>
        <v>0</v>
      </c>
      <c r="AM10" s="174">
        <f t="shared" si="6"/>
        <v>0</v>
      </c>
      <c r="AN10" s="174">
        <f t="shared" si="6"/>
        <v>0</v>
      </c>
      <c r="AO10" s="174">
        <f t="shared" si="6"/>
        <v>0</v>
      </c>
      <c r="AP10" s="174">
        <f t="shared" si="6"/>
        <v>0</v>
      </c>
      <c r="AQ10" s="175">
        <f t="shared" si="6"/>
        <v>0</v>
      </c>
      <c r="AR10" s="33">
        <f>COUNTIF(Mehed!B$6:B$61,B10&amp;"*")</f>
        <v>2</v>
      </c>
      <c r="AS10" s="32">
        <f>COUNTIF(Naised!B$6:B$61,B10&amp;"*")</f>
        <v>2</v>
      </c>
      <c r="AT10" s="34">
        <f t="shared" si="4"/>
        <v>4</v>
      </c>
      <c r="AU10" s="15">
        <f>COUNTIF(D10:AQ10,"&gt;="&amp;MAX(COUNTA(Mehed!B$6:B$61),COUNTA(Naised!B$6:B$61)))</f>
        <v>1</v>
      </c>
      <c r="AV10" s="15">
        <f>COUNTIF(D10:AQ10,"&gt;="&amp;MAX(COUNTA(Mehed!B$6:B$61),COUNTA(Naised!B$6:B$61))-2)</f>
        <v>2</v>
      </c>
    </row>
    <row r="11" spans="1:49" x14ac:dyDescent="0.2">
      <c r="A11" s="20">
        <f t="shared" si="0"/>
        <v>3</v>
      </c>
      <c r="B11" s="24" t="s">
        <v>54</v>
      </c>
      <c r="C11" s="29">
        <f t="shared" si="1"/>
        <v>38.012</v>
      </c>
      <c r="D11" s="144">
        <f t="shared" ref="D11:W11" si="7">IFERROR(LARGE($D$33:$W$33,D$29),0)</f>
        <v>14.004</v>
      </c>
      <c r="E11" s="145">
        <f t="shared" si="7"/>
        <v>10.004</v>
      </c>
      <c r="F11" s="176">
        <f t="shared" si="7"/>
        <v>9.0039999999999996</v>
      </c>
      <c r="G11" s="172">
        <f t="shared" si="7"/>
        <v>8.0039999999999996</v>
      </c>
      <c r="H11" s="172">
        <f t="shared" si="7"/>
        <v>7.0039999999999996</v>
      </c>
      <c r="I11" s="172">
        <f t="shared" si="7"/>
        <v>5.0039999999999996</v>
      </c>
      <c r="J11" s="172">
        <f t="shared" si="7"/>
        <v>3.004</v>
      </c>
      <c r="K11" s="172">
        <f t="shared" si="7"/>
        <v>1.004</v>
      </c>
      <c r="L11" s="172">
        <f t="shared" si="7"/>
        <v>0</v>
      </c>
      <c r="M11" s="172">
        <f t="shared" si="7"/>
        <v>0</v>
      </c>
      <c r="N11" s="172">
        <f t="shared" si="7"/>
        <v>0</v>
      </c>
      <c r="O11" s="172">
        <f t="shared" si="7"/>
        <v>0</v>
      </c>
      <c r="P11" s="172">
        <f t="shared" si="7"/>
        <v>0</v>
      </c>
      <c r="Q11" s="172">
        <f t="shared" si="7"/>
        <v>0</v>
      </c>
      <c r="R11" s="172">
        <f t="shared" si="7"/>
        <v>0</v>
      </c>
      <c r="S11" s="172">
        <f t="shared" si="7"/>
        <v>0</v>
      </c>
      <c r="T11" s="172">
        <f t="shared" si="7"/>
        <v>0</v>
      </c>
      <c r="U11" s="172">
        <f t="shared" si="7"/>
        <v>0</v>
      </c>
      <c r="V11" s="172">
        <f t="shared" si="7"/>
        <v>0</v>
      </c>
      <c r="W11" s="173">
        <f t="shared" si="7"/>
        <v>0</v>
      </c>
      <c r="X11" s="178">
        <f t="shared" ref="X11:AQ11" si="8">IFERROR(LARGE($X$33:$AQ$33,X$29),0)</f>
        <v>14.004</v>
      </c>
      <c r="Y11" s="177">
        <f t="shared" si="8"/>
        <v>10.004</v>
      </c>
      <c r="Z11" s="174">
        <f t="shared" si="8"/>
        <v>0</v>
      </c>
      <c r="AA11" s="174">
        <f t="shared" si="8"/>
        <v>0</v>
      </c>
      <c r="AB11" s="174">
        <f t="shared" si="8"/>
        <v>0</v>
      </c>
      <c r="AC11" s="174">
        <f t="shared" si="8"/>
        <v>0</v>
      </c>
      <c r="AD11" s="174">
        <f t="shared" si="8"/>
        <v>0</v>
      </c>
      <c r="AE11" s="174">
        <f t="shared" si="8"/>
        <v>0</v>
      </c>
      <c r="AF11" s="174">
        <f t="shared" si="8"/>
        <v>0</v>
      </c>
      <c r="AG11" s="174">
        <f t="shared" si="8"/>
        <v>0</v>
      </c>
      <c r="AH11" s="174">
        <f t="shared" si="8"/>
        <v>0</v>
      </c>
      <c r="AI11" s="174">
        <f t="shared" si="8"/>
        <v>0</v>
      </c>
      <c r="AJ11" s="174">
        <f t="shared" si="8"/>
        <v>0</v>
      </c>
      <c r="AK11" s="174">
        <f t="shared" si="8"/>
        <v>0</v>
      </c>
      <c r="AL11" s="174">
        <f t="shared" si="8"/>
        <v>0</v>
      </c>
      <c r="AM11" s="174">
        <f t="shared" si="8"/>
        <v>0</v>
      </c>
      <c r="AN11" s="174">
        <f t="shared" si="8"/>
        <v>0</v>
      </c>
      <c r="AO11" s="174">
        <f t="shared" si="8"/>
        <v>0</v>
      </c>
      <c r="AP11" s="174">
        <f t="shared" si="8"/>
        <v>0</v>
      </c>
      <c r="AQ11" s="175">
        <f t="shared" si="8"/>
        <v>0</v>
      </c>
      <c r="AR11" s="33">
        <f>COUNTIF(Mehed!B$6:B$61,B11&amp;"*")</f>
        <v>8</v>
      </c>
      <c r="AS11" s="32">
        <f>COUNTIF(Naised!B$6:B$61,B11&amp;"*")</f>
        <v>2</v>
      </c>
      <c r="AT11" s="34">
        <f t="shared" si="4"/>
        <v>10</v>
      </c>
      <c r="AU11" s="15">
        <f>COUNTIF(D11:AQ11,"&gt;="&amp;MAX(COUNTA(Mehed!B$6:B$61),COUNTA(Naised!B$6:B$61)))</f>
        <v>0</v>
      </c>
      <c r="AV11" s="15">
        <f>COUNTIF(D11:AQ11,"&gt;="&amp;MAX(COUNTA(Mehed!B$6:B$61),COUNTA(Naised!B$6:B$61))-2)</f>
        <v>2</v>
      </c>
    </row>
    <row r="12" spans="1:49" x14ac:dyDescent="0.2">
      <c r="A12" s="20">
        <f t="shared" si="0"/>
        <v>4</v>
      </c>
      <c r="B12" s="24" t="s">
        <v>57</v>
      </c>
      <c r="C12" s="29">
        <f t="shared" si="1"/>
        <v>28.012</v>
      </c>
      <c r="D12" s="144">
        <f t="shared" ref="D12:W12" si="9">IFERROR(LARGE($D$45:$W$45,D$29),0)</f>
        <v>12.004</v>
      </c>
      <c r="E12" s="145">
        <f t="shared" si="9"/>
        <v>4.0039999999999996</v>
      </c>
      <c r="F12" s="176">
        <f t="shared" si="9"/>
        <v>0</v>
      </c>
      <c r="G12" s="172">
        <f t="shared" si="9"/>
        <v>0</v>
      </c>
      <c r="H12" s="172">
        <f t="shared" si="9"/>
        <v>0</v>
      </c>
      <c r="I12" s="172">
        <f t="shared" si="9"/>
        <v>0</v>
      </c>
      <c r="J12" s="172">
        <f t="shared" si="9"/>
        <v>0</v>
      </c>
      <c r="K12" s="172">
        <f t="shared" si="9"/>
        <v>0</v>
      </c>
      <c r="L12" s="172">
        <f t="shared" si="9"/>
        <v>0</v>
      </c>
      <c r="M12" s="172">
        <f t="shared" si="9"/>
        <v>0</v>
      </c>
      <c r="N12" s="172">
        <f t="shared" si="9"/>
        <v>0</v>
      </c>
      <c r="O12" s="172">
        <f t="shared" si="9"/>
        <v>0</v>
      </c>
      <c r="P12" s="172">
        <f t="shared" si="9"/>
        <v>0</v>
      </c>
      <c r="Q12" s="172">
        <f t="shared" si="9"/>
        <v>0</v>
      </c>
      <c r="R12" s="172">
        <f t="shared" si="9"/>
        <v>0</v>
      </c>
      <c r="S12" s="172">
        <f t="shared" si="9"/>
        <v>0</v>
      </c>
      <c r="T12" s="172">
        <f t="shared" si="9"/>
        <v>0</v>
      </c>
      <c r="U12" s="172">
        <f t="shared" si="9"/>
        <v>0</v>
      </c>
      <c r="V12" s="172">
        <f t="shared" si="9"/>
        <v>0</v>
      </c>
      <c r="W12" s="173">
        <f t="shared" si="9"/>
        <v>0</v>
      </c>
      <c r="X12" s="178">
        <f t="shared" ref="X12:AQ12" si="10">IFERROR(LARGE($X$45:$AQ$45,X$29),0)</f>
        <v>12.004</v>
      </c>
      <c r="Y12" s="177">
        <f t="shared" si="10"/>
        <v>0</v>
      </c>
      <c r="Z12" s="174">
        <f t="shared" si="10"/>
        <v>0</v>
      </c>
      <c r="AA12" s="174">
        <f t="shared" si="10"/>
        <v>0</v>
      </c>
      <c r="AB12" s="174">
        <f t="shared" si="10"/>
        <v>0</v>
      </c>
      <c r="AC12" s="174">
        <f t="shared" si="10"/>
        <v>0</v>
      </c>
      <c r="AD12" s="174">
        <f t="shared" si="10"/>
        <v>0</v>
      </c>
      <c r="AE12" s="174">
        <f t="shared" si="10"/>
        <v>0</v>
      </c>
      <c r="AF12" s="174">
        <f t="shared" si="10"/>
        <v>0</v>
      </c>
      <c r="AG12" s="174">
        <f t="shared" si="10"/>
        <v>0</v>
      </c>
      <c r="AH12" s="174">
        <f t="shared" si="10"/>
        <v>0</v>
      </c>
      <c r="AI12" s="174">
        <f t="shared" si="10"/>
        <v>0</v>
      </c>
      <c r="AJ12" s="174">
        <f t="shared" si="10"/>
        <v>0</v>
      </c>
      <c r="AK12" s="174">
        <f t="shared" si="10"/>
        <v>0</v>
      </c>
      <c r="AL12" s="174">
        <f t="shared" si="10"/>
        <v>0</v>
      </c>
      <c r="AM12" s="174">
        <f t="shared" si="10"/>
        <v>0</v>
      </c>
      <c r="AN12" s="174">
        <f t="shared" si="10"/>
        <v>0</v>
      </c>
      <c r="AO12" s="174">
        <f t="shared" si="10"/>
        <v>0</v>
      </c>
      <c r="AP12" s="174">
        <f t="shared" si="10"/>
        <v>0</v>
      </c>
      <c r="AQ12" s="175">
        <f t="shared" si="10"/>
        <v>0</v>
      </c>
      <c r="AR12" s="33">
        <f>COUNTIF(Mehed!B$6:B$61,B12&amp;"*")</f>
        <v>2</v>
      </c>
      <c r="AS12" s="32">
        <f>COUNTIF(Naised!B$6:B$61,B12&amp;"*")</f>
        <v>1</v>
      </c>
      <c r="AT12" s="34">
        <f t="shared" si="4"/>
        <v>3</v>
      </c>
      <c r="AU12" s="15">
        <f>COUNTIF(D12:AQ12,"&gt;="&amp;MAX(COUNTA(Mehed!B$6:B$61),COUNTA(Naised!B$6:B$61)))</f>
        <v>0</v>
      </c>
      <c r="AV12" s="15">
        <f>COUNTIF(D12:AQ12,"&gt;="&amp;MAX(COUNTA(Mehed!B$6:B$61),COUNTA(Naised!B$6:B$61))-2)</f>
        <v>0</v>
      </c>
    </row>
    <row r="13" spans="1:49" x14ac:dyDescent="0.2">
      <c r="A13" s="20">
        <f t="shared" si="0"/>
        <v>5</v>
      </c>
      <c r="B13" s="24" t="s">
        <v>55</v>
      </c>
      <c r="C13" s="29">
        <f t="shared" si="1"/>
        <v>19.012</v>
      </c>
      <c r="D13" s="144">
        <f t="shared" ref="D13:W13" si="11">IFERROR(LARGE($D$43:$W$43,D$29),0)</f>
        <v>6.0039999999999996</v>
      </c>
      <c r="E13" s="145">
        <f t="shared" si="11"/>
        <v>2.004</v>
      </c>
      <c r="F13" s="176">
        <f t="shared" si="11"/>
        <v>0</v>
      </c>
      <c r="G13" s="172">
        <f t="shared" si="11"/>
        <v>0</v>
      </c>
      <c r="H13" s="172">
        <f t="shared" si="11"/>
        <v>0</v>
      </c>
      <c r="I13" s="172">
        <f t="shared" si="11"/>
        <v>0</v>
      </c>
      <c r="J13" s="172">
        <f t="shared" si="11"/>
        <v>0</v>
      </c>
      <c r="K13" s="172">
        <f t="shared" si="11"/>
        <v>0</v>
      </c>
      <c r="L13" s="172">
        <f t="shared" si="11"/>
        <v>0</v>
      </c>
      <c r="M13" s="172">
        <f t="shared" si="11"/>
        <v>0</v>
      </c>
      <c r="N13" s="172">
        <f t="shared" si="11"/>
        <v>0</v>
      </c>
      <c r="O13" s="172">
        <f t="shared" si="11"/>
        <v>0</v>
      </c>
      <c r="P13" s="172">
        <f t="shared" si="11"/>
        <v>0</v>
      </c>
      <c r="Q13" s="172">
        <f t="shared" si="11"/>
        <v>0</v>
      </c>
      <c r="R13" s="172">
        <f t="shared" si="11"/>
        <v>0</v>
      </c>
      <c r="S13" s="172">
        <f t="shared" si="11"/>
        <v>0</v>
      </c>
      <c r="T13" s="172">
        <f t="shared" si="11"/>
        <v>0</v>
      </c>
      <c r="U13" s="172">
        <f t="shared" si="11"/>
        <v>0</v>
      </c>
      <c r="V13" s="172">
        <f t="shared" si="11"/>
        <v>0</v>
      </c>
      <c r="W13" s="173">
        <f t="shared" si="11"/>
        <v>0</v>
      </c>
      <c r="X13" s="178">
        <f t="shared" ref="X13:AQ13" si="12">IFERROR(LARGE($X$43:$AQ$43,X$29),0)</f>
        <v>11.004</v>
      </c>
      <c r="Y13" s="177">
        <f t="shared" si="12"/>
        <v>0</v>
      </c>
      <c r="Z13" s="174">
        <f t="shared" si="12"/>
        <v>0</v>
      </c>
      <c r="AA13" s="174">
        <f t="shared" si="12"/>
        <v>0</v>
      </c>
      <c r="AB13" s="174">
        <f t="shared" si="12"/>
        <v>0</v>
      </c>
      <c r="AC13" s="174">
        <f t="shared" si="12"/>
        <v>0</v>
      </c>
      <c r="AD13" s="174">
        <f t="shared" si="12"/>
        <v>0</v>
      </c>
      <c r="AE13" s="174">
        <f t="shared" si="12"/>
        <v>0</v>
      </c>
      <c r="AF13" s="174">
        <f t="shared" si="12"/>
        <v>0</v>
      </c>
      <c r="AG13" s="174">
        <f t="shared" si="12"/>
        <v>0</v>
      </c>
      <c r="AH13" s="174">
        <f t="shared" si="12"/>
        <v>0</v>
      </c>
      <c r="AI13" s="174">
        <f t="shared" si="12"/>
        <v>0</v>
      </c>
      <c r="AJ13" s="174">
        <f t="shared" si="12"/>
        <v>0</v>
      </c>
      <c r="AK13" s="174">
        <f t="shared" si="12"/>
        <v>0</v>
      </c>
      <c r="AL13" s="174">
        <f t="shared" si="12"/>
        <v>0</v>
      </c>
      <c r="AM13" s="174">
        <f t="shared" si="12"/>
        <v>0</v>
      </c>
      <c r="AN13" s="174">
        <f t="shared" si="12"/>
        <v>0</v>
      </c>
      <c r="AO13" s="174">
        <f t="shared" si="12"/>
        <v>0</v>
      </c>
      <c r="AP13" s="174">
        <f t="shared" si="12"/>
        <v>0</v>
      </c>
      <c r="AQ13" s="175">
        <f t="shared" si="12"/>
        <v>0</v>
      </c>
      <c r="AR13" s="33">
        <f>COUNTIF(Mehed!B$6:B$61,B13&amp;"*")</f>
        <v>2</v>
      </c>
      <c r="AS13" s="32">
        <f>COUNTIF(Naised!B$6:B$61,B13&amp;"*")</f>
        <v>1</v>
      </c>
      <c r="AT13" s="34">
        <f t="shared" si="4"/>
        <v>3</v>
      </c>
      <c r="AU13" s="15">
        <f>COUNTIF(D13:AQ13,"&gt;="&amp;MAX(COUNTA(Mehed!B$6:B$61),COUNTA(Naised!B$6:B$61)))</f>
        <v>0</v>
      </c>
      <c r="AV13" s="15">
        <f>COUNTIF(D13:AQ13,"&gt;="&amp;MAX(COUNTA(Mehed!B$6:B$61),COUNTA(Naised!B$6:B$61))-2)</f>
        <v>0</v>
      </c>
    </row>
    <row r="14" spans="1:49" hidden="1" x14ac:dyDescent="0.2">
      <c r="A14" s="20">
        <f t="shared" si="0"/>
        <v>6</v>
      </c>
      <c r="B14" s="23" t="s">
        <v>62</v>
      </c>
      <c r="C14" s="29">
        <f t="shared" si="1"/>
        <v>0</v>
      </c>
      <c r="D14" s="144">
        <f t="shared" ref="D14:W14" si="13">IFERROR(LARGE($D$31:$W$31,D$29),0)</f>
        <v>0</v>
      </c>
      <c r="E14" s="145">
        <f t="shared" si="13"/>
        <v>0</v>
      </c>
      <c r="F14" s="176">
        <f t="shared" si="13"/>
        <v>0</v>
      </c>
      <c r="G14" s="172">
        <f t="shared" si="13"/>
        <v>0</v>
      </c>
      <c r="H14" s="172">
        <f t="shared" si="13"/>
        <v>0</v>
      </c>
      <c r="I14" s="172">
        <f t="shared" si="13"/>
        <v>0</v>
      </c>
      <c r="J14" s="172">
        <f t="shared" si="13"/>
        <v>0</v>
      </c>
      <c r="K14" s="172">
        <f t="shared" si="13"/>
        <v>0</v>
      </c>
      <c r="L14" s="172">
        <f t="shared" si="13"/>
        <v>0</v>
      </c>
      <c r="M14" s="172">
        <f t="shared" si="13"/>
        <v>0</v>
      </c>
      <c r="N14" s="172">
        <f t="shared" si="13"/>
        <v>0</v>
      </c>
      <c r="O14" s="172">
        <f t="shared" si="13"/>
        <v>0</v>
      </c>
      <c r="P14" s="172">
        <f t="shared" si="13"/>
        <v>0</v>
      </c>
      <c r="Q14" s="172">
        <f t="shared" si="13"/>
        <v>0</v>
      </c>
      <c r="R14" s="172">
        <f t="shared" si="13"/>
        <v>0</v>
      </c>
      <c r="S14" s="172">
        <f t="shared" si="13"/>
        <v>0</v>
      </c>
      <c r="T14" s="172">
        <f t="shared" si="13"/>
        <v>0</v>
      </c>
      <c r="U14" s="172">
        <f t="shared" si="13"/>
        <v>0</v>
      </c>
      <c r="V14" s="172">
        <f t="shared" si="13"/>
        <v>0</v>
      </c>
      <c r="W14" s="173">
        <f t="shared" si="13"/>
        <v>0</v>
      </c>
      <c r="X14" s="178">
        <f t="shared" ref="X14:AQ14" si="14">IFERROR(LARGE($X$31:$AQ$31,X$29),0)</f>
        <v>0</v>
      </c>
      <c r="Y14" s="177">
        <f t="shared" si="14"/>
        <v>0</v>
      </c>
      <c r="Z14" s="174">
        <f t="shared" si="14"/>
        <v>0</v>
      </c>
      <c r="AA14" s="174">
        <f t="shared" si="14"/>
        <v>0</v>
      </c>
      <c r="AB14" s="174">
        <f t="shared" si="14"/>
        <v>0</v>
      </c>
      <c r="AC14" s="174">
        <f t="shared" si="14"/>
        <v>0</v>
      </c>
      <c r="AD14" s="174">
        <f t="shared" si="14"/>
        <v>0</v>
      </c>
      <c r="AE14" s="174">
        <f t="shared" si="14"/>
        <v>0</v>
      </c>
      <c r="AF14" s="174">
        <f t="shared" si="14"/>
        <v>0</v>
      </c>
      <c r="AG14" s="174">
        <f t="shared" si="14"/>
        <v>0</v>
      </c>
      <c r="AH14" s="174">
        <f t="shared" si="14"/>
        <v>0</v>
      </c>
      <c r="AI14" s="174">
        <f t="shared" si="14"/>
        <v>0</v>
      </c>
      <c r="AJ14" s="174">
        <f t="shared" si="14"/>
        <v>0</v>
      </c>
      <c r="AK14" s="174">
        <f t="shared" si="14"/>
        <v>0</v>
      </c>
      <c r="AL14" s="174">
        <f t="shared" si="14"/>
        <v>0</v>
      </c>
      <c r="AM14" s="174">
        <f t="shared" si="14"/>
        <v>0</v>
      </c>
      <c r="AN14" s="174">
        <f t="shared" si="14"/>
        <v>0</v>
      </c>
      <c r="AO14" s="174">
        <f t="shared" si="14"/>
        <v>0</v>
      </c>
      <c r="AP14" s="174">
        <f t="shared" si="14"/>
        <v>0</v>
      </c>
      <c r="AQ14" s="175">
        <f t="shared" si="14"/>
        <v>0</v>
      </c>
      <c r="AR14" s="33">
        <f>COUNTIF(Mehed!B$6:B$61,B14&amp;"*")</f>
        <v>0</v>
      </c>
      <c r="AS14" s="32">
        <f>COUNTIF(Naised!B$6:B$61,B14&amp;"*")</f>
        <v>0</v>
      </c>
      <c r="AT14" s="34">
        <f t="shared" si="4"/>
        <v>0</v>
      </c>
      <c r="AU14" s="15">
        <f>COUNTIF(D14:AQ14,"&gt;="&amp;MAX(COUNTA(Mehed!B$6:B$61),COUNTA(Naised!B$6:B$61)))</f>
        <v>0</v>
      </c>
      <c r="AV14" s="15">
        <f>COUNTIF(D14:AQ14,"&gt;="&amp;MAX(COUNTA(Mehed!B$6:B$61),COUNTA(Naised!B$6:B$61))-2)</f>
        <v>0</v>
      </c>
    </row>
    <row r="15" spans="1:49" hidden="1" x14ac:dyDescent="0.2">
      <c r="A15" s="20">
        <f t="shared" si="0"/>
        <v>6</v>
      </c>
      <c r="B15" s="24" t="s">
        <v>63</v>
      </c>
      <c r="C15" s="29">
        <f t="shared" si="1"/>
        <v>0</v>
      </c>
      <c r="D15" s="144">
        <f t="shared" ref="D15:W15" si="15">IFERROR(LARGE($D$32:$W$32,D$29),0)</f>
        <v>0</v>
      </c>
      <c r="E15" s="145">
        <f t="shared" si="15"/>
        <v>0</v>
      </c>
      <c r="F15" s="176">
        <f t="shared" si="15"/>
        <v>0</v>
      </c>
      <c r="G15" s="172">
        <f t="shared" si="15"/>
        <v>0</v>
      </c>
      <c r="H15" s="172">
        <f t="shared" si="15"/>
        <v>0</v>
      </c>
      <c r="I15" s="172">
        <f t="shared" si="15"/>
        <v>0</v>
      </c>
      <c r="J15" s="172">
        <f t="shared" si="15"/>
        <v>0</v>
      </c>
      <c r="K15" s="172">
        <f t="shared" si="15"/>
        <v>0</v>
      </c>
      <c r="L15" s="172">
        <f t="shared" si="15"/>
        <v>0</v>
      </c>
      <c r="M15" s="172">
        <f t="shared" si="15"/>
        <v>0</v>
      </c>
      <c r="N15" s="172">
        <f t="shared" si="15"/>
        <v>0</v>
      </c>
      <c r="O15" s="172">
        <f t="shared" si="15"/>
        <v>0</v>
      </c>
      <c r="P15" s="172">
        <f t="shared" si="15"/>
        <v>0</v>
      </c>
      <c r="Q15" s="172">
        <f t="shared" si="15"/>
        <v>0</v>
      </c>
      <c r="R15" s="172">
        <f t="shared" si="15"/>
        <v>0</v>
      </c>
      <c r="S15" s="172">
        <f t="shared" si="15"/>
        <v>0</v>
      </c>
      <c r="T15" s="172">
        <f t="shared" si="15"/>
        <v>0</v>
      </c>
      <c r="U15" s="172">
        <f t="shared" si="15"/>
        <v>0</v>
      </c>
      <c r="V15" s="172">
        <f t="shared" si="15"/>
        <v>0</v>
      </c>
      <c r="W15" s="173">
        <f t="shared" si="15"/>
        <v>0</v>
      </c>
      <c r="X15" s="178">
        <f t="shared" ref="X15:AQ15" si="16">IFERROR(LARGE($X$32:$AQ$32,X$29),0)</f>
        <v>0</v>
      </c>
      <c r="Y15" s="177">
        <f t="shared" si="16"/>
        <v>0</v>
      </c>
      <c r="Z15" s="174">
        <f t="shared" si="16"/>
        <v>0</v>
      </c>
      <c r="AA15" s="174">
        <f t="shared" si="16"/>
        <v>0</v>
      </c>
      <c r="AB15" s="174">
        <f t="shared" si="16"/>
        <v>0</v>
      </c>
      <c r="AC15" s="174">
        <f t="shared" si="16"/>
        <v>0</v>
      </c>
      <c r="AD15" s="174">
        <f t="shared" si="16"/>
        <v>0</v>
      </c>
      <c r="AE15" s="174">
        <f t="shared" si="16"/>
        <v>0</v>
      </c>
      <c r="AF15" s="174">
        <f t="shared" si="16"/>
        <v>0</v>
      </c>
      <c r="AG15" s="174">
        <f t="shared" si="16"/>
        <v>0</v>
      </c>
      <c r="AH15" s="174">
        <f t="shared" si="16"/>
        <v>0</v>
      </c>
      <c r="AI15" s="174">
        <f t="shared" si="16"/>
        <v>0</v>
      </c>
      <c r="AJ15" s="174">
        <f t="shared" si="16"/>
        <v>0</v>
      </c>
      <c r="AK15" s="174">
        <f t="shared" si="16"/>
        <v>0</v>
      </c>
      <c r="AL15" s="174">
        <f t="shared" si="16"/>
        <v>0</v>
      </c>
      <c r="AM15" s="174">
        <f t="shared" si="16"/>
        <v>0</v>
      </c>
      <c r="AN15" s="174">
        <f t="shared" si="16"/>
        <v>0</v>
      </c>
      <c r="AO15" s="174">
        <f t="shared" si="16"/>
        <v>0</v>
      </c>
      <c r="AP15" s="174">
        <f t="shared" si="16"/>
        <v>0</v>
      </c>
      <c r="AQ15" s="175">
        <f t="shared" si="16"/>
        <v>0</v>
      </c>
      <c r="AR15" s="33">
        <f>COUNTIF(Mehed!B$6:B$61,B15&amp;"*")</f>
        <v>0</v>
      </c>
      <c r="AS15" s="32">
        <f>COUNTIF(Naised!B$6:B$61,B15&amp;"*")</f>
        <v>0</v>
      </c>
      <c r="AT15" s="34">
        <f t="shared" si="4"/>
        <v>0</v>
      </c>
      <c r="AU15" s="15">
        <f>COUNTIF(D15:AQ15,"&gt;="&amp;MAX(COUNTA(Mehed!B$6:B$61),COUNTA(Naised!B$6:B$61)))</f>
        <v>0</v>
      </c>
      <c r="AV15" s="15">
        <f>COUNTIF(D15:AQ15,"&gt;="&amp;MAX(COUNTA(Mehed!B$6:B$61),COUNTA(Naised!B$6:B$61))-2)</f>
        <v>0</v>
      </c>
    </row>
    <row r="16" spans="1:49" hidden="1" x14ac:dyDescent="0.2">
      <c r="A16" s="20">
        <f t="shared" si="0"/>
        <v>6</v>
      </c>
      <c r="B16" s="23" t="s">
        <v>64</v>
      </c>
      <c r="C16" s="29">
        <f t="shared" si="1"/>
        <v>0</v>
      </c>
      <c r="D16" s="144">
        <f t="shared" ref="D16:W16" si="17">IFERROR(LARGE($D$34:$W$34,D$29),0)</f>
        <v>0</v>
      </c>
      <c r="E16" s="145">
        <f t="shared" si="17"/>
        <v>0</v>
      </c>
      <c r="F16" s="176">
        <f t="shared" si="17"/>
        <v>0</v>
      </c>
      <c r="G16" s="172">
        <f t="shared" si="17"/>
        <v>0</v>
      </c>
      <c r="H16" s="172">
        <f t="shared" si="17"/>
        <v>0</v>
      </c>
      <c r="I16" s="172">
        <f t="shared" si="17"/>
        <v>0</v>
      </c>
      <c r="J16" s="172">
        <f t="shared" si="17"/>
        <v>0</v>
      </c>
      <c r="K16" s="172">
        <f t="shared" si="17"/>
        <v>0</v>
      </c>
      <c r="L16" s="172">
        <f t="shared" si="17"/>
        <v>0</v>
      </c>
      <c r="M16" s="172">
        <f t="shared" si="17"/>
        <v>0</v>
      </c>
      <c r="N16" s="172">
        <f t="shared" si="17"/>
        <v>0</v>
      </c>
      <c r="O16" s="172">
        <f t="shared" si="17"/>
        <v>0</v>
      </c>
      <c r="P16" s="172">
        <f t="shared" si="17"/>
        <v>0</v>
      </c>
      <c r="Q16" s="172">
        <f t="shared" si="17"/>
        <v>0</v>
      </c>
      <c r="R16" s="172">
        <f t="shared" si="17"/>
        <v>0</v>
      </c>
      <c r="S16" s="172">
        <f t="shared" si="17"/>
        <v>0</v>
      </c>
      <c r="T16" s="172">
        <f t="shared" si="17"/>
        <v>0</v>
      </c>
      <c r="U16" s="172">
        <f t="shared" si="17"/>
        <v>0</v>
      </c>
      <c r="V16" s="172">
        <f t="shared" si="17"/>
        <v>0</v>
      </c>
      <c r="W16" s="173">
        <f t="shared" si="17"/>
        <v>0</v>
      </c>
      <c r="X16" s="178">
        <f t="shared" ref="X16:AQ16" si="18">IFERROR(LARGE($X$34:$AQ$34,X$29),0)</f>
        <v>0</v>
      </c>
      <c r="Y16" s="177">
        <f t="shared" si="18"/>
        <v>0</v>
      </c>
      <c r="Z16" s="174">
        <f t="shared" si="18"/>
        <v>0</v>
      </c>
      <c r="AA16" s="174">
        <f t="shared" si="18"/>
        <v>0</v>
      </c>
      <c r="AB16" s="174">
        <f t="shared" si="18"/>
        <v>0</v>
      </c>
      <c r="AC16" s="174">
        <f t="shared" si="18"/>
        <v>0</v>
      </c>
      <c r="AD16" s="174">
        <f t="shared" si="18"/>
        <v>0</v>
      </c>
      <c r="AE16" s="174">
        <f t="shared" si="18"/>
        <v>0</v>
      </c>
      <c r="AF16" s="174">
        <f t="shared" si="18"/>
        <v>0</v>
      </c>
      <c r="AG16" s="174">
        <f t="shared" si="18"/>
        <v>0</v>
      </c>
      <c r="AH16" s="174">
        <f t="shared" si="18"/>
        <v>0</v>
      </c>
      <c r="AI16" s="174">
        <f t="shared" si="18"/>
        <v>0</v>
      </c>
      <c r="AJ16" s="174">
        <f t="shared" si="18"/>
        <v>0</v>
      </c>
      <c r="AK16" s="174">
        <f t="shared" si="18"/>
        <v>0</v>
      </c>
      <c r="AL16" s="174">
        <f t="shared" si="18"/>
        <v>0</v>
      </c>
      <c r="AM16" s="174">
        <f t="shared" si="18"/>
        <v>0</v>
      </c>
      <c r="AN16" s="174">
        <f t="shared" si="18"/>
        <v>0</v>
      </c>
      <c r="AO16" s="174">
        <f t="shared" si="18"/>
        <v>0</v>
      </c>
      <c r="AP16" s="174">
        <f t="shared" si="18"/>
        <v>0</v>
      </c>
      <c r="AQ16" s="175">
        <f t="shared" si="18"/>
        <v>0</v>
      </c>
      <c r="AR16" s="33">
        <f>COUNTIF(Mehed!B$6:B$61,B16&amp;"*")</f>
        <v>0</v>
      </c>
      <c r="AS16" s="32">
        <f>COUNTIF(Naised!B$6:B$61,B16&amp;"*")</f>
        <v>0</v>
      </c>
      <c r="AT16" s="34">
        <f t="shared" si="4"/>
        <v>0</v>
      </c>
      <c r="AU16" s="15">
        <f>COUNTIF(D16:AQ16,"&gt;="&amp;MAX(COUNTA(Mehed!B$6:B$61),COUNTA(Naised!B$6:B$61)))</f>
        <v>0</v>
      </c>
      <c r="AV16" s="15">
        <f>COUNTIF(D16:AQ16,"&gt;="&amp;MAX(COUNTA(Mehed!B$6:B$61),COUNTA(Naised!B$6:B$61))-2)</f>
        <v>0</v>
      </c>
    </row>
    <row r="17" spans="1:52" hidden="1" x14ac:dyDescent="0.2">
      <c r="A17" s="20">
        <f t="shared" si="0"/>
        <v>6</v>
      </c>
      <c r="B17" s="24" t="s">
        <v>65</v>
      </c>
      <c r="C17" s="29">
        <f t="shared" si="1"/>
        <v>0</v>
      </c>
      <c r="D17" s="144">
        <f t="shared" ref="D17:W17" si="19">IFERROR(LARGE($D$35:$W$35,D$29),0)</f>
        <v>0</v>
      </c>
      <c r="E17" s="145">
        <f t="shared" si="19"/>
        <v>0</v>
      </c>
      <c r="F17" s="176">
        <f t="shared" si="19"/>
        <v>0</v>
      </c>
      <c r="G17" s="172">
        <f t="shared" si="19"/>
        <v>0</v>
      </c>
      <c r="H17" s="172">
        <f t="shared" si="19"/>
        <v>0</v>
      </c>
      <c r="I17" s="172">
        <f t="shared" si="19"/>
        <v>0</v>
      </c>
      <c r="J17" s="172">
        <f t="shared" si="19"/>
        <v>0</v>
      </c>
      <c r="K17" s="172">
        <f t="shared" si="19"/>
        <v>0</v>
      </c>
      <c r="L17" s="172">
        <f t="shared" si="19"/>
        <v>0</v>
      </c>
      <c r="M17" s="172">
        <f t="shared" si="19"/>
        <v>0</v>
      </c>
      <c r="N17" s="172">
        <f t="shared" si="19"/>
        <v>0</v>
      </c>
      <c r="O17" s="172">
        <f t="shared" si="19"/>
        <v>0</v>
      </c>
      <c r="P17" s="172">
        <f t="shared" si="19"/>
        <v>0</v>
      </c>
      <c r="Q17" s="172">
        <f t="shared" si="19"/>
        <v>0</v>
      </c>
      <c r="R17" s="172">
        <f t="shared" si="19"/>
        <v>0</v>
      </c>
      <c r="S17" s="172">
        <f t="shared" si="19"/>
        <v>0</v>
      </c>
      <c r="T17" s="172">
        <f t="shared" si="19"/>
        <v>0</v>
      </c>
      <c r="U17" s="172">
        <f t="shared" si="19"/>
        <v>0</v>
      </c>
      <c r="V17" s="172">
        <f t="shared" si="19"/>
        <v>0</v>
      </c>
      <c r="W17" s="173">
        <f t="shared" si="19"/>
        <v>0</v>
      </c>
      <c r="X17" s="178">
        <f t="shared" ref="X17:AQ17" si="20">IFERROR(LARGE($X$35:$AQ$35,X$29),0)</f>
        <v>0</v>
      </c>
      <c r="Y17" s="177">
        <f t="shared" si="20"/>
        <v>0</v>
      </c>
      <c r="Z17" s="174">
        <f t="shared" si="20"/>
        <v>0</v>
      </c>
      <c r="AA17" s="174">
        <f t="shared" si="20"/>
        <v>0</v>
      </c>
      <c r="AB17" s="174">
        <f t="shared" si="20"/>
        <v>0</v>
      </c>
      <c r="AC17" s="174">
        <f t="shared" si="20"/>
        <v>0</v>
      </c>
      <c r="AD17" s="174">
        <f t="shared" si="20"/>
        <v>0</v>
      </c>
      <c r="AE17" s="174">
        <f t="shared" si="20"/>
        <v>0</v>
      </c>
      <c r="AF17" s="174">
        <f t="shared" si="20"/>
        <v>0</v>
      </c>
      <c r="AG17" s="174">
        <f t="shared" si="20"/>
        <v>0</v>
      </c>
      <c r="AH17" s="174">
        <f t="shared" si="20"/>
        <v>0</v>
      </c>
      <c r="AI17" s="174">
        <f t="shared" si="20"/>
        <v>0</v>
      </c>
      <c r="AJ17" s="174">
        <f t="shared" si="20"/>
        <v>0</v>
      </c>
      <c r="AK17" s="174">
        <f t="shared" si="20"/>
        <v>0</v>
      </c>
      <c r="AL17" s="174">
        <f t="shared" si="20"/>
        <v>0</v>
      </c>
      <c r="AM17" s="174">
        <f t="shared" si="20"/>
        <v>0</v>
      </c>
      <c r="AN17" s="174">
        <f t="shared" si="20"/>
        <v>0</v>
      </c>
      <c r="AO17" s="174">
        <f t="shared" si="20"/>
        <v>0</v>
      </c>
      <c r="AP17" s="174">
        <f t="shared" si="20"/>
        <v>0</v>
      </c>
      <c r="AQ17" s="175">
        <f t="shared" si="20"/>
        <v>0</v>
      </c>
      <c r="AR17" s="33">
        <f>COUNTIF(Mehed!B$6:B$61,B17&amp;"*")</f>
        <v>0</v>
      </c>
      <c r="AS17" s="32">
        <f>COUNTIF(Naised!B$6:B$61,B17&amp;"*")</f>
        <v>0</v>
      </c>
      <c r="AT17" s="34">
        <f t="shared" si="4"/>
        <v>0</v>
      </c>
      <c r="AU17" s="15">
        <f>COUNTIF(D17:AQ17,"&gt;="&amp;MAX(COUNTA(Mehed!B$6:B$61),COUNTA(Naised!B$6:B$61)))</f>
        <v>0</v>
      </c>
      <c r="AV17" s="15">
        <f>COUNTIF(D17:AQ17,"&gt;="&amp;MAX(COUNTA(Mehed!B$6:B$61),COUNTA(Naised!B$6:B$61))-2)</f>
        <v>0</v>
      </c>
    </row>
    <row r="18" spans="1:52" hidden="1" x14ac:dyDescent="0.2">
      <c r="A18" s="20">
        <f t="shared" si="0"/>
        <v>6</v>
      </c>
      <c r="B18" s="23" t="s">
        <v>61</v>
      </c>
      <c r="C18" s="29">
        <f t="shared" si="1"/>
        <v>0</v>
      </c>
      <c r="D18" s="144">
        <f t="shared" ref="D18:W18" si="21">IFERROR(LARGE($D$36:$W$36,D$29),0)</f>
        <v>0</v>
      </c>
      <c r="E18" s="145">
        <f t="shared" si="21"/>
        <v>0</v>
      </c>
      <c r="F18" s="176">
        <f t="shared" si="21"/>
        <v>0</v>
      </c>
      <c r="G18" s="172">
        <f t="shared" si="21"/>
        <v>0</v>
      </c>
      <c r="H18" s="172">
        <f t="shared" si="21"/>
        <v>0</v>
      </c>
      <c r="I18" s="172">
        <f t="shared" si="21"/>
        <v>0</v>
      </c>
      <c r="J18" s="172">
        <f t="shared" si="21"/>
        <v>0</v>
      </c>
      <c r="K18" s="172">
        <f t="shared" si="21"/>
        <v>0</v>
      </c>
      <c r="L18" s="172">
        <f t="shared" si="21"/>
        <v>0</v>
      </c>
      <c r="M18" s="172">
        <f t="shared" si="21"/>
        <v>0</v>
      </c>
      <c r="N18" s="172">
        <f t="shared" si="21"/>
        <v>0</v>
      </c>
      <c r="O18" s="172">
        <f t="shared" si="21"/>
        <v>0</v>
      </c>
      <c r="P18" s="172">
        <f t="shared" si="21"/>
        <v>0</v>
      </c>
      <c r="Q18" s="172">
        <f t="shared" si="21"/>
        <v>0</v>
      </c>
      <c r="R18" s="172">
        <f t="shared" si="21"/>
        <v>0</v>
      </c>
      <c r="S18" s="172">
        <f t="shared" si="21"/>
        <v>0</v>
      </c>
      <c r="T18" s="172">
        <f t="shared" si="21"/>
        <v>0</v>
      </c>
      <c r="U18" s="172">
        <f t="shared" si="21"/>
        <v>0</v>
      </c>
      <c r="V18" s="172">
        <f t="shared" si="21"/>
        <v>0</v>
      </c>
      <c r="W18" s="173">
        <f t="shared" si="21"/>
        <v>0</v>
      </c>
      <c r="X18" s="178">
        <f t="shared" ref="X18:AQ18" si="22">IFERROR(LARGE($X$36:$AQ$36,X$29),0)</f>
        <v>0</v>
      </c>
      <c r="Y18" s="177">
        <f t="shared" si="22"/>
        <v>0</v>
      </c>
      <c r="Z18" s="174">
        <f t="shared" si="22"/>
        <v>0</v>
      </c>
      <c r="AA18" s="174">
        <f t="shared" si="22"/>
        <v>0</v>
      </c>
      <c r="AB18" s="174">
        <f t="shared" si="22"/>
        <v>0</v>
      </c>
      <c r="AC18" s="174">
        <f t="shared" si="22"/>
        <v>0</v>
      </c>
      <c r="AD18" s="174">
        <f t="shared" si="22"/>
        <v>0</v>
      </c>
      <c r="AE18" s="174">
        <f t="shared" si="22"/>
        <v>0</v>
      </c>
      <c r="AF18" s="174">
        <f t="shared" si="22"/>
        <v>0</v>
      </c>
      <c r="AG18" s="174">
        <f t="shared" si="22"/>
        <v>0</v>
      </c>
      <c r="AH18" s="174">
        <f t="shared" si="22"/>
        <v>0</v>
      </c>
      <c r="AI18" s="174">
        <f t="shared" si="22"/>
        <v>0</v>
      </c>
      <c r="AJ18" s="174">
        <f t="shared" si="22"/>
        <v>0</v>
      </c>
      <c r="AK18" s="174">
        <f t="shared" si="22"/>
        <v>0</v>
      </c>
      <c r="AL18" s="174">
        <f t="shared" si="22"/>
        <v>0</v>
      </c>
      <c r="AM18" s="174">
        <f t="shared" si="22"/>
        <v>0</v>
      </c>
      <c r="AN18" s="174">
        <f t="shared" si="22"/>
        <v>0</v>
      </c>
      <c r="AO18" s="174">
        <f t="shared" si="22"/>
        <v>0</v>
      </c>
      <c r="AP18" s="174">
        <f t="shared" si="22"/>
        <v>0</v>
      </c>
      <c r="AQ18" s="175">
        <f t="shared" si="22"/>
        <v>0</v>
      </c>
      <c r="AR18" s="33">
        <f>COUNTIF(Mehed!B$6:B$61,B18&amp;"*")</f>
        <v>0</v>
      </c>
      <c r="AS18" s="32">
        <f>COUNTIF(Naised!B$6:B$61,B18&amp;"*")</f>
        <v>0</v>
      </c>
      <c r="AT18" s="34">
        <f t="shared" si="4"/>
        <v>0</v>
      </c>
      <c r="AU18" s="15">
        <f>COUNTIF(D18:AQ18,"&gt;="&amp;MAX(COUNTA(Mehed!B$6:B$61),COUNTA(Naised!B$6:B$61)))</f>
        <v>0</v>
      </c>
      <c r="AV18" s="15">
        <f>COUNTIF(D18:AQ18,"&gt;="&amp;MAX(COUNTA(Mehed!B$6:B$61),COUNTA(Naised!B$6:B$61))-2)</f>
        <v>0</v>
      </c>
    </row>
    <row r="19" spans="1:52" hidden="1" x14ac:dyDescent="0.2">
      <c r="A19" s="20">
        <f t="shared" si="0"/>
        <v>6</v>
      </c>
      <c r="B19" s="23" t="s">
        <v>66</v>
      </c>
      <c r="C19" s="29">
        <f t="shared" si="1"/>
        <v>0</v>
      </c>
      <c r="D19" s="144">
        <f t="shared" ref="D19:W19" si="23">IFERROR(LARGE($D$38:$W$38,D$29),0)</f>
        <v>0</v>
      </c>
      <c r="E19" s="145">
        <f t="shared" si="23"/>
        <v>0</v>
      </c>
      <c r="F19" s="176">
        <f t="shared" si="23"/>
        <v>0</v>
      </c>
      <c r="G19" s="172">
        <f t="shared" si="23"/>
        <v>0</v>
      </c>
      <c r="H19" s="172">
        <f t="shared" si="23"/>
        <v>0</v>
      </c>
      <c r="I19" s="172">
        <f t="shared" si="23"/>
        <v>0</v>
      </c>
      <c r="J19" s="172">
        <f t="shared" si="23"/>
        <v>0</v>
      </c>
      <c r="K19" s="172">
        <f t="shared" si="23"/>
        <v>0</v>
      </c>
      <c r="L19" s="172">
        <f t="shared" si="23"/>
        <v>0</v>
      </c>
      <c r="M19" s="172">
        <f t="shared" si="23"/>
        <v>0</v>
      </c>
      <c r="N19" s="172">
        <f t="shared" si="23"/>
        <v>0</v>
      </c>
      <c r="O19" s="172">
        <f t="shared" si="23"/>
        <v>0</v>
      </c>
      <c r="P19" s="172">
        <f t="shared" si="23"/>
        <v>0</v>
      </c>
      <c r="Q19" s="172">
        <f t="shared" si="23"/>
        <v>0</v>
      </c>
      <c r="R19" s="172">
        <f t="shared" si="23"/>
        <v>0</v>
      </c>
      <c r="S19" s="172">
        <f t="shared" si="23"/>
        <v>0</v>
      </c>
      <c r="T19" s="172">
        <f t="shared" si="23"/>
        <v>0</v>
      </c>
      <c r="U19" s="172">
        <f t="shared" si="23"/>
        <v>0</v>
      </c>
      <c r="V19" s="172">
        <f t="shared" si="23"/>
        <v>0</v>
      </c>
      <c r="W19" s="173">
        <f t="shared" si="23"/>
        <v>0</v>
      </c>
      <c r="X19" s="178">
        <f t="shared" ref="X19:AQ19" si="24">IFERROR(LARGE($X$38:$AQ$38,X$29),0)</f>
        <v>0</v>
      </c>
      <c r="Y19" s="177">
        <f t="shared" si="24"/>
        <v>0</v>
      </c>
      <c r="Z19" s="174">
        <f t="shared" si="24"/>
        <v>0</v>
      </c>
      <c r="AA19" s="174">
        <f t="shared" si="24"/>
        <v>0</v>
      </c>
      <c r="AB19" s="174">
        <f t="shared" si="24"/>
        <v>0</v>
      </c>
      <c r="AC19" s="174">
        <f t="shared" si="24"/>
        <v>0</v>
      </c>
      <c r="AD19" s="174">
        <f t="shared" si="24"/>
        <v>0</v>
      </c>
      <c r="AE19" s="174">
        <f t="shared" si="24"/>
        <v>0</v>
      </c>
      <c r="AF19" s="174">
        <f t="shared" si="24"/>
        <v>0</v>
      </c>
      <c r="AG19" s="174">
        <f t="shared" si="24"/>
        <v>0</v>
      </c>
      <c r="AH19" s="174">
        <f t="shared" si="24"/>
        <v>0</v>
      </c>
      <c r="AI19" s="174">
        <f t="shared" si="24"/>
        <v>0</v>
      </c>
      <c r="AJ19" s="174">
        <f t="shared" si="24"/>
        <v>0</v>
      </c>
      <c r="AK19" s="174">
        <f t="shared" si="24"/>
        <v>0</v>
      </c>
      <c r="AL19" s="174">
        <f t="shared" si="24"/>
        <v>0</v>
      </c>
      <c r="AM19" s="174">
        <f t="shared" si="24"/>
        <v>0</v>
      </c>
      <c r="AN19" s="174">
        <f t="shared" si="24"/>
        <v>0</v>
      </c>
      <c r="AO19" s="174">
        <f t="shared" si="24"/>
        <v>0</v>
      </c>
      <c r="AP19" s="174">
        <f t="shared" si="24"/>
        <v>0</v>
      </c>
      <c r="AQ19" s="175">
        <f t="shared" si="24"/>
        <v>0</v>
      </c>
      <c r="AR19" s="33">
        <f>COUNTIF(Mehed!B$6:B$61,B19&amp;"*")</f>
        <v>0</v>
      </c>
      <c r="AS19" s="32">
        <f>COUNTIF(Naised!B$6:B$61,B19&amp;"*")</f>
        <v>0</v>
      </c>
      <c r="AT19" s="34">
        <f t="shared" si="4"/>
        <v>0</v>
      </c>
      <c r="AU19" s="15">
        <f>COUNTIF(D19:AQ19,"&gt;="&amp;MAX(COUNTA(Mehed!B$6:B$61),COUNTA(Naised!B$6:B$61)))</f>
        <v>0</v>
      </c>
      <c r="AV19" s="15">
        <f>COUNTIF(D19:AQ19,"&gt;="&amp;MAX(COUNTA(Mehed!B$6:B$61),COUNTA(Naised!B$6:B$61))-2)</f>
        <v>0</v>
      </c>
    </row>
    <row r="20" spans="1:52" hidden="1" x14ac:dyDescent="0.2">
      <c r="A20" s="20">
        <f t="shared" si="0"/>
        <v>6</v>
      </c>
      <c r="B20" s="23" t="s">
        <v>67</v>
      </c>
      <c r="C20" s="29">
        <f t="shared" si="1"/>
        <v>0</v>
      </c>
      <c r="D20" s="144">
        <f t="shared" ref="D20:W20" si="25">IFERROR(LARGE($D$39:$W$39,D$29),0)</f>
        <v>0</v>
      </c>
      <c r="E20" s="145">
        <f t="shared" si="25"/>
        <v>0</v>
      </c>
      <c r="F20" s="176">
        <f t="shared" si="25"/>
        <v>0</v>
      </c>
      <c r="G20" s="172">
        <f t="shared" si="25"/>
        <v>0</v>
      </c>
      <c r="H20" s="172">
        <f t="shared" si="25"/>
        <v>0</v>
      </c>
      <c r="I20" s="172">
        <f t="shared" si="25"/>
        <v>0</v>
      </c>
      <c r="J20" s="172">
        <f t="shared" si="25"/>
        <v>0</v>
      </c>
      <c r="K20" s="172">
        <f t="shared" si="25"/>
        <v>0</v>
      </c>
      <c r="L20" s="172">
        <f t="shared" si="25"/>
        <v>0</v>
      </c>
      <c r="M20" s="172">
        <f t="shared" si="25"/>
        <v>0</v>
      </c>
      <c r="N20" s="172">
        <f t="shared" si="25"/>
        <v>0</v>
      </c>
      <c r="O20" s="172">
        <f t="shared" si="25"/>
        <v>0</v>
      </c>
      <c r="P20" s="172">
        <f t="shared" si="25"/>
        <v>0</v>
      </c>
      <c r="Q20" s="172">
        <f t="shared" si="25"/>
        <v>0</v>
      </c>
      <c r="R20" s="172">
        <f t="shared" si="25"/>
        <v>0</v>
      </c>
      <c r="S20" s="172">
        <f t="shared" si="25"/>
        <v>0</v>
      </c>
      <c r="T20" s="172">
        <f t="shared" si="25"/>
        <v>0</v>
      </c>
      <c r="U20" s="172">
        <f t="shared" si="25"/>
        <v>0</v>
      </c>
      <c r="V20" s="172">
        <f t="shared" si="25"/>
        <v>0</v>
      </c>
      <c r="W20" s="173">
        <f t="shared" si="25"/>
        <v>0</v>
      </c>
      <c r="X20" s="178">
        <f t="shared" ref="X20:AQ20" si="26">IFERROR(LARGE($X$39:$AQ$39,X$29),0)</f>
        <v>0</v>
      </c>
      <c r="Y20" s="177">
        <f t="shared" si="26"/>
        <v>0</v>
      </c>
      <c r="Z20" s="174">
        <f t="shared" si="26"/>
        <v>0</v>
      </c>
      <c r="AA20" s="174">
        <f t="shared" si="26"/>
        <v>0</v>
      </c>
      <c r="AB20" s="174">
        <f t="shared" si="26"/>
        <v>0</v>
      </c>
      <c r="AC20" s="174">
        <f t="shared" si="26"/>
        <v>0</v>
      </c>
      <c r="AD20" s="174">
        <f t="shared" si="26"/>
        <v>0</v>
      </c>
      <c r="AE20" s="174">
        <f t="shared" si="26"/>
        <v>0</v>
      </c>
      <c r="AF20" s="174">
        <f t="shared" si="26"/>
        <v>0</v>
      </c>
      <c r="AG20" s="174">
        <f t="shared" si="26"/>
        <v>0</v>
      </c>
      <c r="AH20" s="174">
        <f t="shared" si="26"/>
        <v>0</v>
      </c>
      <c r="AI20" s="174">
        <f t="shared" si="26"/>
        <v>0</v>
      </c>
      <c r="AJ20" s="174">
        <f t="shared" si="26"/>
        <v>0</v>
      </c>
      <c r="AK20" s="174">
        <f t="shared" si="26"/>
        <v>0</v>
      </c>
      <c r="AL20" s="174">
        <f t="shared" si="26"/>
        <v>0</v>
      </c>
      <c r="AM20" s="174">
        <f t="shared" si="26"/>
        <v>0</v>
      </c>
      <c r="AN20" s="174">
        <f t="shared" si="26"/>
        <v>0</v>
      </c>
      <c r="AO20" s="174">
        <f t="shared" si="26"/>
        <v>0</v>
      </c>
      <c r="AP20" s="174">
        <f t="shared" si="26"/>
        <v>0</v>
      </c>
      <c r="AQ20" s="175">
        <f t="shared" si="26"/>
        <v>0</v>
      </c>
      <c r="AR20" s="33">
        <f>COUNTIF(Mehed!B$6:B$61,B20&amp;"*")</f>
        <v>0</v>
      </c>
      <c r="AS20" s="32">
        <f>COUNTIF(Naised!B$6:B$61,B20&amp;"*")</f>
        <v>0</v>
      </c>
      <c r="AT20" s="34">
        <f t="shared" si="4"/>
        <v>0</v>
      </c>
      <c r="AU20" s="15">
        <f>COUNTIF(D20:AQ20,"&gt;="&amp;MAX(COUNTA(Mehed!B$6:B$61),COUNTA(Naised!B$6:B$61)))</f>
        <v>0</v>
      </c>
      <c r="AV20" s="15">
        <f>COUNTIF(D20:AQ20,"&gt;="&amp;MAX(COUNTA(Mehed!B$6:B$61),COUNTA(Naised!B$6:B$61))-2)</f>
        <v>0</v>
      </c>
    </row>
    <row r="21" spans="1:52" hidden="1" x14ac:dyDescent="0.2">
      <c r="A21" s="20">
        <f t="shared" si="0"/>
        <v>6</v>
      </c>
      <c r="B21" s="24" t="s">
        <v>68</v>
      </c>
      <c r="C21" s="29">
        <f t="shared" si="1"/>
        <v>0</v>
      </c>
      <c r="D21" s="144">
        <f t="shared" ref="D21:W21" si="27">IFERROR(LARGE($D$40:$W$40,D$29),0)</f>
        <v>0</v>
      </c>
      <c r="E21" s="145">
        <f t="shared" si="27"/>
        <v>0</v>
      </c>
      <c r="F21" s="176">
        <f t="shared" si="27"/>
        <v>0</v>
      </c>
      <c r="G21" s="172">
        <f t="shared" si="27"/>
        <v>0</v>
      </c>
      <c r="H21" s="172">
        <f t="shared" si="27"/>
        <v>0</v>
      </c>
      <c r="I21" s="172">
        <f t="shared" si="27"/>
        <v>0</v>
      </c>
      <c r="J21" s="172">
        <f t="shared" si="27"/>
        <v>0</v>
      </c>
      <c r="K21" s="172">
        <f t="shared" si="27"/>
        <v>0</v>
      </c>
      <c r="L21" s="172">
        <f t="shared" si="27"/>
        <v>0</v>
      </c>
      <c r="M21" s="172">
        <f t="shared" si="27"/>
        <v>0</v>
      </c>
      <c r="N21" s="172">
        <f t="shared" si="27"/>
        <v>0</v>
      </c>
      <c r="O21" s="172">
        <f t="shared" si="27"/>
        <v>0</v>
      </c>
      <c r="P21" s="172">
        <f t="shared" si="27"/>
        <v>0</v>
      </c>
      <c r="Q21" s="172">
        <f t="shared" si="27"/>
        <v>0</v>
      </c>
      <c r="R21" s="172">
        <f t="shared" si="27"/>
        <v>0</v>
      </c>
      <c r="S21" s="172">
        <f t="shared" si="27"/>
        <v>0</v>
      </c>
      <c r="T21" s="172">
        <f t="shared" si="27"/>
        <v>0</v>
      </c>
      <c r="U21" s="172">
        <f t="shared" si="27"/>
        <v>0</v>
      </c>
      <c r="V21" s="172">
        <f t="shared" si="27"/>
        <v>0</v>
      </c>
      <c r="W21" s="173">
        <f t="shared" si="27"/>
        <v>0</v>
      </c>
      <c r="X21" s="178">
        <f t="shared" ref="X21:AQ21" si="28">IFERROR(LARGE($X$40:$AQ$40,X$29),0)</f>
        <v>0</v>
      </c>
      <c r="Y21" s="177">
        <f t="shared" si="28"/>
        <v>0</v>
      </c>
      <c r="Z21" s="174">
        <f t="shared" si="28"/>
        <v>0</v>
      </c>
      <c r="AA21" s="174">
        <f t="shared" si="28"/>
        <v>0</v>
      </c>
      <c r="AB21" s="174">
        <f t="shared" si="28"/>
        <v>0</v>
      </c>
      <c r="AC21" s="174">
        <f t="shared" si="28"/>
        <v>0</v>
      </c>
      <c r="AD21" s="174">
        <f t="shared" si="28"/>
        <v>0</v>
      </c>
      <c r="AE21" s="174">
        <f t="shared" si="28"/>
        <v>0</v>
      </c>
      <c r="AF21" s="174">
        <f t="shared" si="28"/>
        <v>0</v>
      </c>
      <c r="AG21" s="174">
        <f t="shared" si="28"/>
        <v>0</v>
      </c>
      <c r="AH21" s="174">
        <f t="shared" si="28"/>
        <v>0</v>
      </c>
      <c r="AI21" s="174">
        <f t="shared" si="28"/>
        <v>0</v>
      </c>
      <c r="AJ21" s="174">
        <f t="shared" si="28"/>
        <v>0</v>
      </c>
      <c r="AK21" s="174">
        <f t="shared" si="28"/>
        <v>0</v>
      </c>
      <c r="AL21" s="174">
        <f t="shared" si="28"/>
        <v>0</v>
      </c>
      <c r="AM21" s="174">
        <f t="shared" si="28"/>
        <v>0</v>
      </c>
      <c r="AN21" s="174">
        <f t="shared" si="28"/>
        <v>0</v>
      </c>
      <c r="AO21" s="174">
        <f t="shared" si="28"/>
        <v>0</v>
      </c>
      <c r="AP21" s="174">
        <f t="shared" si="28"/>
        <v>0</v>
      </c>
      <c r="AQ21" s="175">
        <f t="shared" si="28"/>
        <v>0</v>
      </c>
      <c r="AR21" s="33">
        <f>COUNTIF(Mehed!B$6:B$61,B21&amp;"*")</f>
        <v>0</v>
      </c>
      <c r="AS21" s="32">
        <f>COUNTIF(Naised!B$6:B$61,B21&amp;"*")</f>
        <v>0</v>
      </c>
      <c r="AT21" s="34">
        <f t="shared" si="4"/>
        <v>0</v>
      </c>
      <c r="AU21" s="15">
        <f>COUNTIF(D21:AQ21,"&gt;="&amp;MAX(COUNTA(Mehed!B$6:B$61),COUNTA(Naised!B$6:B$61)))</f>
        <v>0</v>
      </c>
      <c r="AV21" s="15">
        <f>COUNTIF(D21:AQ21,"&gt;="&amp;MAX(COUNTA(Mehed!B$6:B$61),COUNTA(Naised!B$6:B$61))-2)</f>
        <v>0</v>
      </c>
    </row>
    <row r="22" spans="1:52" hidden="1" x14ac:dyDescent="0.2">
      <c r="A22" s="20">
        <f t="shared" si="0"/>
        <v>6</v>
      </c>
      <c r="B22" s="23" t="s">
        <v>59</v>
      </c>
      <c r="C22" s="29">
        <f t="shared" si="1"/>
        <v>0</v>
      </c>
      <c r="D22" s="144">
        <f t="shared" ref="D22:W22" si="29">IFERROR(LARGE($D$41:$W$41,D$29),0)</f>
        <v>0</v>
      </c>
      <c r="E22" s="145">
        <f t="shared" si="29"/>
        <v>0</v>
      </c>
      <c r="F22" s="176">
        <f t="shared" si="29"/>
        <v>0</v>
      </c>
      <c r="G22" s="172">
        <f t="shared" si="29"/>
        <v>0</v>
      </c>
      <c r="H22" s="172">
        <f t="shared" si="29"/>
        <v>0</v>
      </c>
      <c r="I22" s="172">
        <f t="shared" si="29"/>
        <v>0</v>
      </c>
      <c r="J22" s="172">
        <f t="shared" si="29"/>
        <v>0</v>
      </c>
      <c r="K22" s="172">
        <f t="shared" si="29"/>
        <v>0</v>
      </c>
      <c r="L22" s="172">
        <f t="shared" si="29"/>
        <v>0</v>
      </c>
      <c r="M22" s="172">
        <f t="shared" si="29"/>
        <v>0</v>
      </c>
      <c r="N22" s="172">
        <f t="shared" si="29"/>
        <v>0</v>
      </c>
      <c r="O22" s="172">
        <f t="shared" si="29"/>
        <v>0</v>
      </c>
      <c r="P22" s="172">
        <f t="shared" si="29"/>
        <v>0</v>
      </c>
      <c r="Q22" s="172">
        <f t="shared" si="29"/>
        <v>0</v>
      </c>
      <c r="R22" s="172">
        <f t="shared" si="29"/>
        <v>0</v>
      </c>
      <c r="S22" s="172">
        <f t="shared" si="29"/>
        <v>0</v>
      </c>
      <c r="T22" s="172">
        <f t="shared" si="29"/>
        <v>0</v>
      </c>
      <c r="U22" s="172">
        <f t="shared" si="29"/>
        <v>0</v>
      </c>
      <c r="V22" s="172">
        <f t="shared" si="29"/>
        <v>0</v>
      </c>
      <c r="W22" s="173">
        <f t="shared" si="29"/>
        <v>0</v>
      </c>
      <c r="X22" s="178">
        <f t="shared" ref="X22:AQ22" si="30">IFERROR(LARGE($X$41:$AQ$41,X$29),0)</f>
        <v>0</v>
      </c>
      <c r="Y22" s="177">
        <f t="shared" si="30"/>
        <v>0</v>
      </c>
      <c r="Z22" s="174">
        <f t="shared" si="30"/>
        <v>0</v>
      </c>
      <c r="AA22" s="174">
        <f t="shared" si="30"/>
        <v>0</v>
      </c>
      <c r="AB22" s="174">
        <f t="shared" si="30"/>
        <v>0</v>
      </c>
      <c r="AC22" s="174">
        <f t="shared" si="30"/>
        <v>0</v>
      </c>
      <c r="AD22" s="174">
        <f t="shared" si="30"/>
        <v>0</v>
      </c>
      <c r="AE22" s="174">
        <f t="shared" si="30"/>
        <v>0</v>
      </c>
      <c r="AF22" s="174">
        <f t="shared" si="30"/>
        <v>0</v>
      </c>
      <c r="AG22" s="174">
        <f t="shared" si="30"/>
        <v>0</v>
      </c>
      <c r="AH22" s="174">
        <f t="shared" si="30"/>
        <v>0</v>
      </c>
      <c r="AI22" s="174">
        <f t="shared" si="30"/>
        <v>0</v>
      </c>
      <c r="AJ22" s="174">
        <f t="shared" si="30"/>
        <v>0</v>
      </c>
      <c r="AK22" s="174">
        <f t="shared" si="30"/>
        <v>0</v>
      </c>
      <c r="AL22" s="174">
        <f t="shared" si="30"/>
        <v>0</v>
      </c>
      <c r="AM22" s="174">
        <f t="shared" si="30"/>
        <v>0</v>
      </c>
      <c r="AN22" s="174">
        <f t="shared" si="30"/>
        <v>0</v>
      </c>
      <c r="AO22" s="174">
        <f t="shared" si="30"/>
        <v>0</v>
      </c>
      <c r="AP22" s="174">
        <f t="shared" si="30"/>
        <v>0</v>
      </c>
      <c r="AQ22" s="175">
        <f t="shared" si="30"/>
        <v>0</v>
      </c>
      <c r="AR22" s="33">
        <f>COUNTIF(Mehed!B$6:B$61,B22&amp;"*")</f>
        <v>0</v>
      </c>
      <c r="AS22" s="32">
        <f>COUNTIF(Naised!B$6:B$61,B22&amp;"*")</f>
        <v>0</v>
      </c>
      <c r="AT22" s="34">
        <f t="shared" si="4"/>
        <v>0</v>
      </c>
      <c r="AU22" s="15">
        <f>COUNTIF(D22:AQ22,"&gt;="&amp;MAX(COUNTA(Mehed!B$6:B$61),COUNTA(Naised!B$6:B$61)))</f>
        <v>0</v>
      </c>
      <c r="AV22" s="15">
        <f>COUNTIF(D22:AQ22,"&gt;="&amp;MAX(COUNTA(Mehed!B$6:B$61),COUNTA(Naised!B$6:B$61))-2)</f>
        <v>0</v>
      </c>
    </row>
    <row r="23" spans="1:52" hidden="1" x14ac:dyDescent="0.2">
      <c r="A23" s="20">
        <f t="shared" si="0"/>
        <v>6</v>
      </c>
      <c r="B23" s="24" t="s">
        <v>60</v>
      </c>
      <c r="C23" s="29">
        <f t="shared" si="1"/>
        <v>0</v>
      </c>
      <c r="D23" s="144">
        <f t="shared" ref="D23:W23" si="31">IFERROR(LARGE($D$44:$W$44,D$29),0)</f>
        <v>0</v>
      </c>
      <c r="E23" s="145">
        <f t="shared" si="31"/>
        <v>0</v>
      </c>
      <c r="F23" s="176">
        <f t="shared" si="31"/>
        <v>0</v>
      </c>
      <c r="G23" s="172">
        <f t="shared" si="31"/>
        <v>0</v>
      </c>
      <c r="H23" s="172">
        <f t="shared" si="31"/>
        <v>0</v>
      </c>
      <c r="I23" s="172">
        <f t="shared" si="31"/>
        <v>0</v>
      </c>
      <c r="J23" s="172">
        <f t="shared" si="31"/>
        <v>0</v>
      </c>
      <c r="K23" s="172">
        <f t="shared" si="31"/>
        <v>0</v>
      </c>
      <c r="L23" s="172">
        <f t="shared" si="31"/>
        <v>0</v>
      </c>
      <c r="M23" s="172">
        <f t="shared" si="31"/>
        <v>0</v>
      </c>
      <c r="N23" s="172">
        <f t="shared" si="31"/>
        <v>0</v>
      </c>
      <c r="O23" s="172">
        <f t="shared" si="31"/>
        <v>0</v>
      </c>
      <c r="P23" s="172">
        <f t="shared" si="31"/>
        <v>0</v>
      </c>
      <c r="Q23" s="172">
        <f t="shared" si="31"/>
        <v>0</v>
      </c>
      <c r="R23" s="172">
        <f t="shared" si="31"/>
        <v>0</v>
      </c>
      <c r="S23" s="172">
        <f t="shared" si="31"/>
        <v>0</v>
      </c>
      <c r="T23" s="172">
        <f t="shared" si="31"/>
        <v>0</v>
      </c>
      <c r="U23" s="172">
        <f t="shared" si="31"/>
        <v>0</v>
      </c>
      <c r="V23" s="172">
        <f t="shared" si="31"/>
        <v>0</v>
      </c>
      <c r="W23" s="173">
        <f t="shared" si="31"/>
        <v>0</v>
      </c>
      <c r="X23" s="178">
        <f t="shared" ref="X23:AQ23" si="32">IFERROR(LARGE($X$44:$AQ$44,X$29),0)</f>
        <v>0</v>
      </c>
      <c r="Y23" s="177">
        <f t="shared" si="32"/>
        <v>0</v>
      </c>
      <c r="Z23" s="174">
        <f t="shared" si="32"/>
        <v>0</v>
      </c>
      <c r="AA23" s="174">
        <f t="shared" si="32"/>
        <v>0</v>
      </c>
      <c r="AB23" s="174">
        <f t="shared" si="32"/>
        <v>0</v>
      </c>
      <c r="AC23" s="174">
        <f t="shared" si="32"/>
        <v>0</v>
      </c>
      <c r="AD23" s="174">
        <f t="shared" si="32"/>
        <v>0</v>
      </c>
      <c r="AE23" s="174">
        <f t="shared" si="32"/>
        <v>0</v>
      </c>
      <c r="AF23" s="174">
        <f t="shared" si="32"/>
        <v>0</v>
      </c>
      <c r="AG23" s="174">
        <f t="shared" si="32"/>
        <v>0</v>
      </c>
      <c r="AH23" s="174">
        <f t="shared" si="32"/>
        <v>0</v>
      </c>
      <c r="AI23" s="174">
        <f t="shared" si="32"/>
        <v>0</v>
      </c>
      <c r="AJ23" s="174">
        <f t="shared" si="32"/>
        <v>0</v>
      </c>
      <c r="AK23" s="174">
        <f t="shared" si="32"/>
        <v>0</v>
      </c>
      <c r="AL23" s="174">
        <f t="shared" si="32"/>
        <v>0</v>
      </c>
      <c r="AM23" s="174">
        <f t="shared" si="32"/>
        <v>0</v>
      </c>
      <c r="AN23" s="174">
        <f t="shared" si="32"/>
        <v>0</v>
      </c>
      <c r="AO23" s="174">
        <f t="shared" si="32"/>
        <v>0</v>
      </c>
      <c r="AP23" s="174">
        <f t="shared" si="32"/>
        <v>0</v>
      </c>
      <c r="AQ23" s="175">
        <f t="shared" si="32"/>
        <v>0</v>
      </c>
      <c r="AR23" s="33">
        <f>COUNTIF(Mehed!B$6:B$61,B23&amp;"*")</f>
        <v>0</v>
      </c>
      <c r="AS23" s="32">
        <f>COUNTIF(Naised!B$6:B$61,B23&amp;"*")</f>
        <v>0</v>
      </c>
      <c r="AT23" s="34">
        <f t="shared" si="4"/>
        <v>0</v>
      </c>
      <c r="AU23" s="15">
        <f>COUNTIF(D23:AQ23,"&gt;="&amp;MAX(COUNTA(Mehed!B$6:B$61),COUNTA(Naised!B$6:B$61)))</f>
        <v>0</v>
      </c>
      <c r="AV23" s="15">
        <f>COUNTIF(D23:AQ23,"&gt;="&amp;MAX(COUNTA(Mehed!B$6:B$61),COUNTA(Naised!B$6:B$61))-2)</f>
        <v>0</v>
      </c>
    </row>
    <row r="24" spans="1:52" x14ac:dyDescent="0.2">
      <c r="AR24" s="169">
        <f>SUM(AR9:AR23)</f>
        <v>16</v>
      </c>
      <c r="AS24" s="170">
        <f>SUM(AS9:AS23)</f>
        <v>7</v>
      </c>
      <c r="AT24" s="168">
        <f>SUM(AT9:AT23)</f>
        <v>23</v>
      </c>
    </row>
    <row r="25" spans="1:52" x14ac:dyDescent="0.2">
      <c r="B25" s="147"/>
      <c r="C25" s="53"/>
    </row>
    <row r="26" spans="1:52" x14ac:dyDescent="0.2">
      <c r="B26" s="190" t="s">
        <v>172</v>
      </c>
      <c r="F26" s="38"/>
      <c r="AG26" s="38"/>
      <c r="AH26" s="38"/>
      <c r="AM26" s="38"/>
      <c r="AN26" s="38"/>
      <c r="AO26" s="38"/>
      <c r="AP26" s="38"/>
      <c r="AQ26" s="38"/>
    </row>
    <row r="29" spans="1:52" hidden="1" x14ac:dyDescent="0.2">
      <c r="A29" s="154"/>
      <c r="B29" s="154"/>
      <c r="C29" s="154"/>
      <c r="D29" s="154">
        <v>1</v>
      </c>
      <c r="E29" s="154">
        <v>2</v>
      </c>
      <c r="F29" s="154">
        <v>3</v>
      </c>
      <c r="G29" s="154">
        <v>4</v>
      </c>
      <c r="H29" s="154">
        <v>5</v>
      </c>
      <c r="I29" s="154">
        <v>6</v>
      </c>
      <c r="J29" s="154">
        <v>7</v>
      </c>
      <c r="K29" s="154">
        <v>8</v>
      </c>
      <c r="L29" s="154">
        <v>9</v>
      </c>
      <c r="M29" s="154">
        <v>10</v>
      </c>
      <c r="N29" s="154">
        <v>11</v>
      </c>
      <c r="O29" s="154">
        <v>12</v>
      </c>
      <c r="P29" s="154">
        <v>13</v>
      </c>
      <c r="Q29" s="154">
        <v>14</v>
      </c>
      <c r="R29" s="154">
        <v>15</v>
      </c>
      <c r="S29" s="154">
        <v>16</v>
      </c>
      <c r="T29" s="154">
        <v>17</v>
      </c>
      <c r="U29" s="154">
        <v>18</v>
      </c>
      <c r="V29" s="154">
        <v>19</v>
      </c>
      <c r="W29" s="154">
        <v>20</v>
      </c>
      <c r="X29" s="154">
        <v>1</v>
      </c>
      <c r="Y29" s="154">
        <v>2</v>
      </c>
      <c r="Z29" s="154">
        <v>3</v>
      </c>
      <c r="AA29" s="154">
        <v>4</v>
      </c>
      <c r="AB29" s="154">
        <v>5</v>
      </c>
      <c r="AC29" s="154">
        <v>6</v>
      </c>
      <c r="AD29" s="154">
        <v>7</v>
      </c>
      <c r="AE29" s="154">
        <v>8</v>
      </c>
      <c r="AF29" s="154">
        <v>9</v>
      </c>
      <c r="AG29" s="154">
        <v>10</v>
      </c>
      <c r="AH29" s="154">
        <v>11</v>
      </c>
      <c r="AI29" s="154">
        <v>12</v>
      </c>
      <c r="AJ29" s="154">
        <v>13</v>
      </c>
      <c r="AK29" s="154">
        <v>14</v>
      </c>
      <c r="AL29" s="154">
        <v>15</v>
      </c>
      <c r="AM29" s="154">
        <v>16</v>
      </c>
      <c r="AN29" s="154">
        <v>17</v>
      </c>
      <c r="AO29" s="154">
        <v>18</v>
      </c>
      <c r="AP29" s="154">
        <v>19</v>
      </c>
      <c r="AQ29" s="154">
        <v>20</v>
      </c>
      <c r="AR29" s="38"/>
      <c r="AS29" s="38"/>
      <c r="AT29" s="38"/>
      <c r="AU29" s="38"/>
      <c r="AV29" s="38"/>
      <c r="AX29" s="38"/>
      <c r="AY29" s="38"/>
      <c r="AZ29" s="38"/>
    </row>
    <row r="30" spans="1:52" hidden="1" x14ac:dyDescent="0.2">
      <c r="A30" s="154"/>
      <c r="B30" s="154"/>
      <c r="C30" s="154"/>
      <c r="D30" s="154"/>
      <c r="E30" s="154"/>
      <c r="F30" s="154"/>
      <c r="G30" s="154"/>
      <c r="H30" s="154"/>
      <c r="I30" s="154"/>
      <c r="J30" s="154"/>
      <c r="K30" s="154"/>
      <c r="L30" s="154"/>
      <c r="M30" s="154"/>
      <c r="N30" s="154"/>
      <c r="O30" s="154"/>
      <c r="P30" s="154"/>
      <c r="Q30" s="154"/>
      <c r="R30" s="154"/>
      <c r="S30" s="154"/>
      <c r="T30" s="154"/>
      <c r="U30" s="154"/>
      <c r="V30" s="154"/>
      <c r="W30" s="154"/>
      <c r="X30" s="154"/>
      <c r="Y30" s="154"/>
      <c r="Z30" s="154"/>
      <c r="AA30" s="154"/>
      <c r="AB30" s="154"/>
      <c r="AC30" s="154"/>
      <c r="AD30" s="154"/>
      <c r="AE30" s="154"/>
      <c r="AF30" s="154"/>
      <c r="AG30" s="154"/>
      <c r="AH30" s="154"/>
      <c r="AI30" s="154"/>
      <c r="AJ30" s="154"/>
      <c r="AK30" s="154"/>
      <c r="AL30" s="154"/>
      <c r="AM30" s="154"/>
      <c r="AN30" s="154"/>
      <c r="AO30" s="154"/>
      <c r="AP30" s="154"/>
      <c r="AQ30" s="154"/>
      <c r="AR30" s="38"/>
      <c r="AS30" s="38"/>
      <c r="AT30" s="38"/>
      <c r="AU30" s="38"/>
      <c r="AV30" s="38"/>
      <c r="AX30" s="38"/>
      <c r="AY30" s="38"/>
      <c r="AZ30" s="38"/>
    </row>
    <row r="31" spans="1:52" hidden="1" x14ac:dyDescent="0.2">
      <c r="A31" s="155" t="s">
        <v>62</v>
      </c>
      <c r="B31" s="156"/>
      <c r="C31" s="154"/>
      <c r="D31" s="157" t="str">
        <f>IFERROR(LARGE(Mehed!$T$300:$T$340,D$29),"")</f>
        <v/>
      </c>
      <c r="E31" s="157" t="str">
        <f>IFERROR(LARGE(Mehed!$T$300:$T$340,E$29),"")</f>
        <v/>
      </c>
      <c r="F31" s="157" t="str">
        <f>IFERROR(LARGE(Mehed!$T$300:$T$340,F$29),"")</f>
        <v/>
      </c>
      <c r="G31" s="157" t="str">
        <f>IFERROR(LARGE(Mehed!$T$300:$T$340,G$29),"")</f>
        <v/>
      </c>
      <c r="H31" s="157" t="str">
        <f>IFERROR(LARGE(Mehed!$T$300:$T$340,H$29),"")</f>
        <v/>
      </c>
      <c r="I31" s="157" t="str">
        <f>IFERROR(LARGE(Mehed!$T$300:$T$340,I$29),"")</f>
        <v/>
      </c>
      <c r="J31" s="157" t="str">
        <f>IFERROR(LARGE(Mehed!$T$300:$T$340,J$29),"")</f>
        <v/>
      </c>
      <c r="K31" s="157" t="str">
        <f>IFERROR(LARGE(Mehed!$T$300:$T$340,K$29),"")</f>
        <v/>
      </c>
      <c r="L31" s="157" t="str">
        <f>IFERROR(LARGE(Mehed!$T$300:$T$340,L$29),"")</f>
        <v/>
      </c>
      <c r="M31" s="157" t="str">
        <f>IFERROR(LARGE(Mehed!$T$300:$T$340,M$29),"")</f>
        <v/>
      </c>
      <c r="N31" s="157" t="str">
        <f>IFERROR(LARGE(Mehed!$T$300:$T$340,N$29),"")</f>
        <v/>
      </c>
      <c r="O31" s="157" t="str">
        <f>IFERROR(LARGE(Mehed!$T$300:$T$340,O$29),"")</f>
        <v/>
      </c>
      <c r="P31" s="157" t="str">
        <f>IFERROR(LARGE(Mehed!$T$300:$T$340,P$29),"")</f>
        <v/>
      </c>
      <c r="Q31" s="157" t="str">
        <f>IFERROR(LARGE(Mehed!$T$300:$T$340,Q$29),"")</f>
        <v/>
      </c>
      <c r="R31" s="157" t="str">
        <f>IFERROR(LARGE(Mehed!$T$300:$T$340,R$29),"")</f>
        <v/>
      </c>
      <c r="S31" s="157" t="str">
        <f>IFERROR(LARGE(Mehed!$T$300:$T$340,S$29),"")</f>
        <v/>
      </c>
      <c r="T31" s="157" t="str">
        <f>IFERROR(LARGE(Mehed!$T$300:$T$340,T$29),"")</f>
        <v/>
      </c>
      <c r="U31" s="157" t="str">
        <f>IFERROR(LARGE(Mehed!$T$300:$T$340,U$29),"")</f>
        <v/>
      </c>
      <c r="V31" s="157" t="str">
        <f>IFERROR(LARGE(Mehed!$T$300:$T$340,V$29),"")</f>
        <v/>
      </c>
      <c r="W31" s="157" t="str">
        <f>IFERROR(LARGE(Mehed!$T$300:$T$340,W$29),"")</f>
        <v/>
      </c>
      <c r="X31" s="158" t="str">
        <f>IFERROR(LARGE(Naised!$T$300:$T$340,X$29),"")</f>
        <v/>
      </c>
      <c r="Y31" s="157" t="str">
        <f>IFERROR(LARGE(Naised!$T$300:$T$340,Y$29),"")</f>
        <v/>
      </c>
      <c r="Z31" s="157" t="str">
        <f>IFERROR(LARGE(Naised!$T$300:$T$340,Z$29),"")</f>
        <v/>
      </c>
      <c r="AA31" s="157" t="str">
        <f>IFERROR(LARGE(Naised!$T$300:$T$340,AA$29),"")</f>
        <v/>
      </c>
      <c r="AB31" s="157" t="str">
        <f>IFERROR(LARGE(Naised!$T$300:$T$340,AB$29),"")</f>
        <v/>
      </c>
      <c r="AC31" s="157" t="str">
        <f>IFERROR(LARGE(Naised!$T$300:$T$340,AC$29),"")</f>
        <v/>
      </c>
      <c r="AD31" s="157" t="str">
        <f>IFERROR(LARGE(Naised!$T$300:$T$340,AD$29),"")</f>
        <v/>
      </c>
      <c r="AE31" s="157" t="str">
        <f>IFERROR(LARGE(Naised!$T$300:$T$340,AE$29),"")</f>
        <v/>
      </c>
      <c r="AF31" s="157" t="str">
        <f>IFERROR(LARGE(Naised!$T$300:$T$340,AF$29),"")</f>
        <v/>
      </c>
      <c r="AG31" s="157" t="str">
        <f>IFERROR(LARGE(Naised!$T$300:$T$340,AG$29),"")</f>
        <v/>
      </c>
      <c r="AH31" s="157" t="str">
        <f>IFERROR(LARGE(Naised!$T$300:$T$340,AH$29),"")</f>
        <v/>
      </c>
      <c r="AI31" s="157" t="str">
        <f>IFERROR(LARGE(Naised!$T$300:$T$340,AI$29),"")</f>
        <v/>
      </c>
      <c r="AJ31" s="157" t="str">
        <f>IFERROR(LARGE(Naised!$T$300:$T$340,AJ$29),"")</f>
        <v/>
      </c>
      <c r="AK31" s="157" t="str">
        <f>IFERROR(LARGE(Naised!$T$300:$T$340,AK$29),"")</f>
        <v/>
      </c>
      <c r="AL31" s="157" t="str">
        <f>IFERROR(LARGE(Naised!$T$300:$T$340,AL$29),"")</f>
        <v/>
      </c>
      <c r="AM31" s="157" t="str">
        <f>IFERROR(LARGE(Naised!$T$300:$T$340,AM$29),"")</f>
        <v/>
      </c>
      <c r="AN31" s="157" t="str">
        <f>IFERROR(LARGE(Naised!$T$300:$T$340,AN$29),"")</f>
        <v/>
      </c>
      <c r="AO31" s="157" t="str">
        <f>IFERROR(LARGE(Naised!$T$300:$T$340,AO$29),"")</f>
        <v/>
      </c>
      <c r="AP31" s="157" t="str">
        <f>IFERROR(LARGE(Naised!$T$300:$T$340,AP$29),"")</f>
        <v/>
      </c>
      <c r="AQ31" s="157" t="str">
        <f>IFERROR(LARGE(Naised!$T$300:$T$340,AQ$29),"")</f>
        <v/>
      </c>
      <c r="AR31" s="38"/>
      <c r="AS31" s="38"/>
      <c r="AT31" s="38"/>
      <c r="AU31" s="38"/>
      <c r="AV31" s="38"/>
      <c r="AX31" s="38"/>
      <c r="AY31" s="38"/>
      <c r="AZ31" s="38"/>
    </row>
    <row r="32" spans="1:52" hidden="1" x14ac:dyDescent="0.2">
      <c r="A32" s="155" t="s">
        <v>63</v>
      </c>
      <c r="B32" s="156"/>
      <c r="C32" s="154"/>
      <c r="D32" s="157" t="str">
        <f>IFERROR(LARGE(Mehed!$U$300:$U$340,D$29),"")</f>
        <v/>
      </c>
      <c r="E32" s="157" t="str">
        <f>IFERROR(LARGE(Mehed!$U$300:$U$340,E$29),"")</f>
        <v/>
      </c>
      <c r="F32" s="157" t="str">
        <f>IFERROR(LARGE(Mehed!$U$300:$U$340,F$29),"")</f>
        <v/>
      </c>
      <c r="G32" s="157" t="str">
        <f>IFERROR(LARGE(Mehed!$U$300:$U$340,G$29),"")</f>
        <v/>
      </c>
      <c r="H32" s="157" t="str">
        <f>IFERROR(LARGE(Mehed!$U$300:$U$340,H$29),"")</f>
        <v/>
      </c>
      <c r="I32" s="157" t="str">
        <f>IFERROR(LARGE(Mehed!$U$300:$U$340,I$29),"")</f>
        <v/>
      </c>
      <c r="J32" s="157" t="str">
        <f>IFERROR(LARGE(Mehed!$U$300:$U$340,J$29),"")</f>
        <v/>
      </c>
      <c r="K32" s="157" t="str">
        <f>IFERROR(LARGE(Mehed!$U$300:$U$340,K$29),"")</f>
        <v/>
      </c>
      <c r="L32" s="157" t="str">
        <f>IFERROR(LARGE(Mehed!$U$300:$U$340,L$29),"")</f>
        <v/>
      </c>
      <c r="M32" s="157" t="str">
        <f>IFERROR(LARGE(Mehed!$U$300:$U$340,M$29),"")</f>
        <v/>
      </c>
      <c r="N32" s="157" t="str">
        <f>IFERROR(LARGE(Mehed!$U$300:$U$340,N$29),"")</f>
        <v/>
      </c>
      <c r="O32" s="157" t="str">
        <f>IFERROR(LARGE(Mehed!$U$300:$U$340,O$29),"")</f>
        <v/>
      </c>
      <c r="P32" s="157" t="str">
        <f>IFERROR(LARGE(Mehed!$U$300:$U$340,P$29),"")</f>
        <v/>
      </c>
      <c r="Q32" s="157" t="str">
        <f>IFERROR(LARGE(Mehed!$U$300:$U$340,Q$29),"")</f>
        <v/>
      </c>
      <c r="R32" s="157" t="str">
        <f>IFERROR(LARGE(Mehed!$U$300:$U$340,R$29),"")</f>
        <v/>
      </c>
      <c r="S32" s="157" t="str">
        <f>IFERROR(LARGE(Mehed!$U$300:$U$340,S$29),"")</f>
        <v/>
      </c>
      <c r="T32" s="157" t="str">
        <f>IFERROR(LARGE(Mehed!$U$300:$U$340,T$29),"")</f>
        <v/>
      </c>
      <c r="U32" s="157" t="str">
        <f>IFERROR(LARGE(Mehed!$U$300:$U$340,U$29),"")</f>
        <v/>
      </c>
      <c r="V32" s="157" t="str">
        <f>IFERROR(LARGE(Mehed!$U$300:$U$340,V$29),"")</f>
        <v/>
      </c>
      <c r="W32" s="157" t="str">
        <f>IFERROR(LARGE(Mehed!$U$300:$U$340,W$29),"")</f>
        <v/>
      </c>
      <c r="X32" s="158" t="str">
        <f>IFERROR(LARGE(Naised!$U$300:$U$340,X$29),"")</f>
        <v/>
      </c>
      <c r="Y32" s="157" t="str">
        <f>IFERROR(LARGE(Naised!$U$300:$U$340,Y$29),"")</f>
        <v/>
      </c>
      <c r="Z32" s="157" t="str">
        <f>IFERROR(LARGE(Naised!$U$300:$U$340,Z$29),"")</f>
        <v/>
      </c>
      <c r="AA32" s="157" t="str">
        <f>IFERROR(LARGE(Naised!$U$300:$U$340,AA$29),"")</f>
        <v/>
      </c>
      <c r="AB32" s="157" t="str">
        <f>IFERROR(LARGE(Naised!$U$300:$U$340,AB$29),"")</f>
        <v/>
      </c>
      <c r="AC32" s="157" t="str">
        <f>IFERROR(LARGE(Naised!$U$300:$U$340,AC$29),"")</f>
        <v/>
      </c>
      <c r="AD32" s="157" t="str">
        <f>IFERROR(LARGE(Naised!$U$300:$U$340,AD$29),"")</f>
        <v/>
      </c>
      <c r="AE32" s="157" t="str">
        <f>IFERROR(LARGE(Naised!$U$300:$U$340,AE$29),"")</f>
        <v/>
      </c>
      <c r="AF32" s="157" t="str">
        <f>IFERROR(LARGE(Naised!$U$300:$U$340,AF$29),"")</f>
        <v/>
      </c>
      <c r="AG32" s="157" t="str">
        <f>IFERROR(LARGE(Naised!$U$300:$U$340,AG$29),"")</f>
        <v/>
      </c>
      <c r="AH32" s="157" t="str">
        <f>IFERROR(LARGE(Naised!$U$300:$U$340,AH$29),"")</f>
        <v/>
      </c>
      <c r="AI32" s="157" t="str">
        <f>IFERROR(LARGE(Naised!$U$300:$U$340,AI$29),"")</f>
        <v/>
      </c>
      <c r="AJ32" s="157" t="str">
        <f>IFERROR(LARGE(Naised!$U$300:$U$340,AJ$29),"")</f>
        <v/>
      </c>
      <c r="AK32" s="157" t="str">
        <f>IFERROR(LARGE(Naised!$U$300:$U$340,AK$29),"")</f>
        <v/>
      </c>
      <c r="AL32" s="157" t="str">
        <f>IFERROR(LARGE(Naised!$U$300:$U$340,AL$29),"")</f>
        <v/>
      </c>
      <c r="AM32" s="157" t="str">
        <f>IFERROR(LARGE(Naised!$U$300:$U$340,AM$29),"")</f>
        <v/>
      </c>
      <c r="AN32" s="157" t="str">
        <f>IFERROR(LARGE(Naised!$U$300:$U$340,AN$29),"")</f>
        <v/>
      </c>
      <c r="AO32" s="157" t="str">
        <f>IFERROR(LARGE(Naised!$U$300:$U$340,AO$29),"")</f>
        <v/>
      </c>
      <c r="AP32" s="157" t="str">
        <f>IFERROR(LARGE(Naised!$U$300:$U$340,AP$29),"")</f>
        <v/>
      </c>
      <c r="AQ32" s="157" t="str">
        <f>IFERROR(LARGE(Naised!$U$300:$U$340,AQ$29),"")</f>
        <v/>
      </c>
      <c r="AR32" s="38"/>
      <c r="AS32" s="38"/>
      <c r="AT32" s="38"/>
      <c r="AU32" s="38"/>
      <c r="AV32" s="38"/>
      <c r="AX32" s="38"/>
      <c r="AY32" s="38"/>
      <c r="AZ32" s="38"/>
    </row>
    <row r="33" spans="1:52" hidden="1" x14ac:dyDescent="0.2">
      <c r="A33" s="155" t="s">
        <v>54</v>
      </c>
      <c r="B33" s="156"/>
      <c r="C33" s="154"/>
      <c r="D33" s="157">
        <f>IFERROR(LARGE(Mehed!$V$300:$V$340,D$29),"")</f>
        <v>14.004</v>
      </c>
      <c r="E33" s="157">
        <f>IFERROR(LARGE(Mehed!$V$300:$V$340,E$29),"")</f>
        <v>10.004</v>
      </c>
      <c r="F33" s="157">
        <f>IFERROR(LARGE(Mehed!$V$300:$V$340,F$29),"")</f>
        <v>9.0039999999999996</v>
      </c>
      <c r="G33" s="157">
        <f>IFERROR(LARGE(Mehed!$V$300:$V$340,G$29),"")</f>
        <v>8.0039999999999996</v>
      </c>
      <c r="H33" s="157">
        <f>IFERROR(LARGE(Mehed!$V$300:$V$340,H$29),"")</f>
        <v>7.0039999999999996</v>
      </c>
      <c r="I33" s="157">
        <f>IFERROR(LARGE(Mehed!$V$300:$V$340,I$29),"")</f>
        <v>5.0039999999999996</v>
      </c>
      <c r="J33" s="157">
        <f>IFERROR(LARGE(Mehed!$V$300:$V$340,J$29),"")</f>
        <v>3.004</v>
      </c>
      <c r="K33" s="157">
        <f>IFERROR(LARGE(Mehed!$V$300:$V$340,K$29),"")</f>
        <v>1.004</v>
      </c>
      <c r="L33" s="157" t="str">
        <f>IFERROR(LARGE(Mehed!$V$300:$V$340,L$29),"")</f>
        <v/>
      </c>
      <c r="M33" s="157" t="str">
        <f>IFERROR(LARGE(Mehed!$V$300:$V$340,M$29),"")</f>
        <v/>
      </c>
      <c r="N33" s="157" t="str">
        <f>IFERROR(LARGE(Mehed!$V$300:$V$340,N$29),"")</f>
        <v/>
      </c>
      <c r="O33" s="157" t="str">
        <f>IFERROR(LARGE(Mehed!$V$300:$V$340,O$29),"")</f>
        <v/>
      </c>
      <c r="P33" s="157" t="str">
        <f>IFERROR(LARGE(Mehed!$V$300:$V$340,P$29),"")</f>
        <v/>
      </c>
      <c r="Q33" s="157" t="str">
        <f>IFERROR(LARGE(Mehed!$V$300:$V$340,Q$29),"")</f>
        <v/>
      </c>
      <c r="R33" s="157" t="str">
        <f>IFERROR(LARGE(Mehed!$V$300:$V$340,R$29),"")</f>
        <v/>
      </c>
      <c r="S33" s="157" t="str">
        <f>IFERROR(LARGE(Mehed!$V$300:$V$340,S$29),"")</f>
        <v/>
      </c>
      <c r="T33" s="157" t="str">
        <f>IFERROR(LARGE(Mehed!$V$300:$V$340,T$29),"")</f>
        <v/>
      </c>
      <c r="U33" s="157" t="str">
        <f>IFERROR(LARGE(Mehed!$V$300:$V$340,U$29),"")</f>
        <v/>
      </c>
      <c r="V33" s="157" t="str">
        <f>IFERROR(LARGE(Mehed!$V$300:$V$340,V$29),"")</f>
        <v/>
      </c>
      <c r="W33" s="157" t="str">
        <f>IFERROR(LARGE(Mehed!$V$300:$V$340,W$29),"")</f>
        <v/>
      </c>
      <c r="X33" s="158">
        <f>IFERROR(LARGE(Naised!$V$300:$V$340,X$29),"")</f>
        <v>14.004</v>
      </c>
      <c r="Y33" s="157">
        <f>IFERROR(LARGE(Naised!$V$300:$V$340,Y$29),"")</f>
        <v>10.004</v>
      </c>
      <c r="Z33" s="157" t="str">
        <f>IFERROR(LARGE(Naised!$V$300:$V$340,Z$29),"")</f>
        <v/>
      </c>
      <c r="AA33" s="157" t="str">
        <f>IFERROR(LARGE(Naised!$V$300:$V$340,AA$29),"")</f>
        <v/>
      </c>
      <c r="AB33" s="157" t="str">
        <f>IFERROR(LARGE(Naised!$V$300:$V$340,AB$29),"")</f>
        <v/>
      </c>
      <c r="AC33" s="157" t="str">
        <f>IFERROR(LARGE(Naised!$V$300:$V$340,AC$29),"")</f>
        <v/>
      </c>
      <c r="AD33" s="157" t="str">
        <f>IFERROR(LARGE(Naised!$V$300:$V$340,AD$29),"")</f>
        <v/>
      </c>
      <c r="AE33" s="157" t="str">
        <f>IFERROR(LARGE(Naised!$V$300:$V$340,AE$29),"")</f>
        <v/>
      </c>
      <c r="AF33" s="157" t="str">
        <f>IFERROR(LARGE(Naised!$V$300:$V$340,AF$29),"")</f>
        <v/>
      </c>
      <c r="AG33" s="157" t="str">
        <f>IFERROR(LARGE(Naised!$V$300:$V$340,AG$29),"")</f>
        <v/>
      </c>
      <c r="AH33" s="157" t="str">
        <f>IFERROR(LARGE(Naised!$V$300:$V$340,AH$29),"")</f>
        <v/>
      </c>
      <c r="AI33" s="157" t="str">
        <f>IFERROR(LARGE(Naised!$V$300:$V$340,AI$29),"")</f>
        <v/>
      </c>
      <c r="AJ33" s="157" t="str">
        <f>IFERROR(LARGE(Naised!$V$300:$V$340,AJ$29),"")</f>
        <v/>
      </c>
      <c r="AK33" s="157" t="str">
        <f>IFERROR(LARGE(Naised!$V$300:$V$340,AK$29),"")</f>
        <v/>
      </c>
      <c r="AL33" s="157" t="str">
        <f>IFERROR(LARGE(Naised!$V$300:$V$340,AL$29),"")</f>
        <v/>
      </c>
      <c r="AM33" s="157" t="str">
        <f>IFERROR(LARGE(Naised!$V$300:$V$340,AM$29),"")</f>
        <v/>
      </c>
      <c r="AN33" s="157" t="str">
        <f>IFERROR(LARGE(Naised!$V$300:$V$340,AN$29),"")</f>
        <v/>
      </c>
      <c r="AO33" s="157" t="str">
        <f>IFERROR(LARGE(Naised!$V$300:$V$340,AO$29),"")</f>
        <v/>
      </c>
      <c r="AP33" s="157" t="str">
        <f>IFERROR(LARGE(Naised!$V$300:$V$340,AP$29),"")</f>
        <v/>
      </c>
      <c r="AQ33" s="157" t="str">
        <f>IFERROR(LARGE(Naised!$V$300:$V$340,AQ$29),"")</f>
        <v/>
      </c>
      <c r="AR33" s="38"/>
      <c r="AS33" s="38"/>
      <c r="AT33" s="38"/>
      <c r="AU33" s="38"/>
      <c r="AV33" s="38"/>
      <c r="AX33" s="38"/>
      <c r="AY33" s="38"/>
      <c r="AZ33" s="38"/>
    </row>
    <row r="34" spans="1:52" hidden="1" x14ac:dyDescent="0.2">
      <c r="A34" s="155" t="s">
        <v>64</v>
      </c>
      <c r="B34" s="156"/>
      <c r="C34" s="154"/>
      <c r="D34" s="157" t="str">
        <f>IFERROR(LARGE(Mehed!$W$300:$W$340,D$29),"")</f>
        <v/>
      </c>
      <c r="E34" s="157" t="str">
        <f>IFERROR(LARGE(Mehed!$W$300:$W$340,E$29),"")</f>
        <v/>
      </c>
      <c r="F34" s="157" t="str">
        <f>IFERROR(LARGE(Mehed!$W$300:$W$340,F$29),"")</f>
        <v/>
      </c>
      <c r="G34" s="157" t="str">
        <f>IFERROR(LARGE(Mehed!$W$300:$W$340,G$29),"")</f>
        <v/>
      </c>
      <c r="H34" s="157" t="str">
        <f>IFERROR(LARGE(Mehed!$W$300:$W$340,H$29),"")</f>
        <v/>
      </c>
      <c r="I34" s="157" t="str">
        <f>IFERROR(LARGE(Mehed!$W$300:$W$340,I$29),"")</f>
        <v/>
      </c>
      <c r="J34" s="157" t="str">
        <f>IFERROR(LARGE(Mehed!$W$300:$W$340,J$29),"")</f>
        <v/>
      </c>
      <c r="K34" s="157" t="str">
        <f>IFERROR(LARGE(Mehed!$W$300:$W$340,K$29),"")</f>
        <v/>
      </c>
      <c r="L34" s="157" t="str">
        <f>IFERROR(LARGE(Mehed!$W$300:$W$340,L$29),"")</f>
        <v/>
      </c>
      <c r="M34" s="157" t="str">
        <f>IFERROR(LARGE(Mehed!$W$300:$W$340,M$29),"")</f>
        <v/>
      </c>
      <c r="N34" s="157" t="str">
        <f>IFERROR(LARGE(Mehed!$W$300:$W$340,N$29),"")</f>
        <v/>
      </c>
      <c r="O34" s="157" t="str">
        <f>IFERROR(LARGE(Mehed!$W$300:$W$340,O$29),"")</f>
        <v/>
      </c>
      <c r="P34" s="157" t="str">
        <f>IFERROR(LARGE(Mehed!$W$300:$W$340,P$29),"")</f>
        <v/>
      </c>
      <c r="Q34" s="157" t="str">
        <f>IFERROR(LARGE(Mehed!$W$300:$W$340,Q$29),"")</f>
        <v/>
      </c>
      <c r="R34" s="157" t="str">
        <f>IFERROR(LARGE(Mehed!$W$300:$W$340,R$29),"")</f>
        <v/>
      </c>
      <c r="S34" s="157" t="str">
        <f>IFERROR(LARGE(Mehed!$W$300:$W$340,S$29),"")</f>
        <v/>
      </c>
      <c r="T34" s="157" t="str">
        <f>IFERROR(LARGE(Mehed!$W$300:$W$340,T$29),"")</f>
        <v/>
      </c>
      <c r="U34" s="157" t="str">
        <f>IFERROR(LARGE(Mehed!$W$300:$W$340,U$29),"")</f>
        <v/>
      </c>
      <c r="V34" s="157" t="str">
        <f>IFERROR(LARGE(Mehed!$W$300:$W$340,V$29),"")</f>
        <v/>
      </c>
      <c r="W34" s="157" t="str">
        <f>IFERROR(LARGE(Mehed!$W$300:$W$340,W$29),"")</f>
        <v/>
      </c>
      <c r="X34" s="158" t="str">
        <f>IFERROR(LARGE(Naised!$W$300:$W$340,X$29),"")</f>
        <v/>
      </c>
      <c r="Y34" s="157" t="str">
        <f>IFERROR(LARGE(Naised!$W$300:$W$340,Y$29),"")</f>
        <v/>
      </c>
      <c r="Z34" s="157" t="str">
        <f>IFERROR(LARGE(Naised!$W$300:$W$340,Z$29),"")</f>
        <v/>
      </c>
      <c r="AA34" s="157" t="str">
        <f>IFERROR(LARGE(Naised!$W$300:$W$340,AA$29),"")</f>
        <v/>
      </c>
      <c r="AB34" s="157" t="str">
        <f>IFERROR(LARGE(Naised!$W$300:$W$340,AB$29),"")</f>
        <v/>
      </c>
      <c r="AC34" s="157" t="str">
        <f>IFERROR(LARGE(Naised!$W$300:$W$340,AC$29),"")</f>
        <v/>
      </c>
      <c r="AD34" s="157" t="str">
        <f>IFERROR(LARGE(Naised!$W$300:$W$340,AD$29),"")</f>
        <v/>
      </c>
      <c r="AE34" s="157" t="str">
        <f>IFERROR(LARGE(Naised!$W$300:$W$340,AE$29),"")</f>
        <v/>
      </c>
      <c r="AF34" s="157" t="str">
        <f>IFERROR(LARGE(Naised!$W$300:$W$340,AF$29),"")</f>
        <v/>
      </c>
      <c r="AG34" s="157" t="str">
        <f>IFERROR(LARGE(Naised!$W$300:$W$340,AG$29),"")</f>
        <v/>
      </c>
      <c r="AH34" s="157" t="str">
        <f>IFERROR(LARGE(Naised!$W$300:$W$340,AH$29),"")</f>
        <v/>
      </c>
      <c r="AI34" s="157" t="str">
        <f>IFERROR(LARGE(Naised!$W$300:$W$340,AI$29),"")</f>
        <v/>
      </c>
      <c r="AJ34" s="157" t="str">
        <f>IFERROR(LARGE(Naised!$W$300:$W$340,AJ$29),"")</f>
        <v/>
      </c>
      <c r="AK34" s="157" t="str">
        <f>IFERROR(LARGE(Naised!$W$300:$W$340,AK$29),"")</f>
        <v/>
      </c>
      <c r="AL34" s="157" t="str">
        <f>IFERROR(LARGE(Naised!$W$300:$W$340,AL$29),"")</f>
        <v/>
      </c>
      <c r="AM34" s="157" t="str">
        <f>IFERROR(LARGE(Naised!$W$300:$W$340,AM$29),"")</f>
        <v/>
      </c>
      <c r="AN34" s="157" t="str">
        <f>IFERROR(LARGE(Naised!$W$300:$W$340,AN$29),"")</f>
        <v/>
      </c>
      <c r="AO34" s="157" t="str">
        <f>IFERROR(LARGE(Naised!$W$300:$W$340,AO$29),"")</f>
        <v/>
      </c>
      <c r="AP34" s="157" t="str">
        <f>IFERROR(LARGE(Naised!$W$300:$W$340,AP$29),"")</f>
        <v/>
      </c>
      <c r="AQ34" s="157" t="str">
        <f>IFERROR(LARGE(Naised!$W$300:$W$340,AQ$29),"")</f>
        <v/>
      </c>
      <c r="AR34" s="38"/>
      <c r="AS34" s="38"/>
      <c r="AT34" s="38"/>
      <c r="AU34" s="38"/>
      <c r="AV34" s="38"/>
      <c r="AX34" s="38"/>
      <c r="AY34" s="38"/>
      <c r="AZ34" s="38"/>
    </row>
    <row r="35" spans="1:52" hidden="1" x14ac:dyDescent="0.2">
      <c r="A35" s="155" t="s">
        <v>65</v>
      </c>
      <c r="B35" s="156"/>
      <c r="C35" s="154"/>
      <c r="D35" s="157" t="str">
        <f>IFERROR(LARGE(Mehed!$X$300:$X$340,D$29),"")</f>
        <v/>
      </c>
      <c r="E35" s="157" t="str">
        <f>IFERROR(LARGE(Mehed!$X$300:$X$340,E$29),"")</f>
        <v/>
      </c>
      <c r="F35" s="157" t="str">
        <f>IFERROR(LARGE(Mehed!$X$300:$X$340,F$29),"")</f>
        <v/>
      </c>
      <c r="G35" s="157" t="str">
        <f>IFERROR(LARGE(Mehed!$X$300:$X$340,G$29),"")</f>
        <v/>
      </c>
      <c r="H35" s="157" t="str">
        <f>IFERROR(LARGE(Mehed!$X$300:$X$340,H$29),"")</f>
        <v/>
      </c>
      <c r="I35" s="157" t="str">
        <f>IFERROR(LARGE(Mehed!$X$300:$X$340,I$29),"")</f>
        <v/>
      </c>
      <c r="J35" s="157" t="str">
        <f>IFERROR(LARGE(Mehed!$X$300:$X$340,J$29),"")</f>
        <v/>
      </c>
      <c r="K35" s="157" t="str">
        <f>IFERROR(LARGE(Mehed!$X$300:$X$340,K$29),"")</f>
        <v/>
      </c>
      <c r="L35" s="157" t="str">
        <f>IFERROR(LARGE(Mehed!$X$300:$X$340,L$29),"")</f>
        <v/>
      </c>
      <c r="M35" s="157" t="str">
        <f>IFERROR(LARGE(Mehed!$X$300:$X$340,M$29),"")</f>
        <v/>
      </c>
      <c r="N35" s="157" t="str">
        <f>IFERROR(LARGE(Mehed!$X$300:$X$340,N$29),"")</f>
        <v/>
      </c>
      <c r="O35" s="157" t="str">
        <f>IFERROR(LARGE(Mehed!$X$300:$X$340,O$29),"")</f>
        <v/>
      </c>
      <c r="P35" s="157" t="str">
        <f>IFERROR(LARGE(Mehed!$X$300:$X$340,P$29),"")</f>
        <v/>
      </c>
      <c r="Q35" s="157" t="str">
        <f>IFERROR(LARGE(Mehed!$X$300:$X$340,Q$29),"")</f>
        <v/>
      </c>
      <c r="R35" s="157" t="str">
        <f>IFERROR(LARGE(Mehed!$X$300:$X$340,R$29),"")</f>
        <v/>
      </c>
      <c r="S35" s="157" t="str">
        <f>IFERROR(LARGE(Mehed!$X$300:$X$340,S$29),"")</f>
        <v/>
      </c>
      <c r="T35" s="157" t="str">
        <f>IFERROR(LARGE(Mehed!$X$300:$X$340,T$29),"")</f>
        <v/>
      </c>
      <c r="U35" s="157" t="str">
        <f>IFERROR(LARGE(Mehed!$X$300:$X$340,U$29),"")</f>
        <v/>
      </c>
      <c r="V35" s="157" t="str">
        <f>IFERROR(LARGE(Mehed!$X$300:$X$340,V$29),"")</f>
        <v/>
      </c>
      <c r="W35" s="157" t="str">
        <f>IFERROR(LARGE(Mehed!$X$300:$X$340,W$29),"")</f>
        <v/>
      </c>
      <c r="X35" s="158" t="str">
        <f>IFERROR(LARGE(Naised!$X$300:$X$340,X$29),"")</f>
        <v/>
      </c>
      <c r="Y35" s="157" t="str">
        <f>IFERROR(LARGE(Naised!$X$300:$X$340,Y$29),"")</f>
        <v/>
      </c>
      <c r="Z35" s="157" t="str">
        <f>IFERROR(LARGE(Naised!$X$300:$X$340,Z$29),"")</f>
        <v/>
      </c>
      <c r="AA35" s="157" t="str">
        <f>IFERROR(LARGE(Naised!$X$300:$X$340,AA$29),"")</f>
        <v/>
      </c>
      <c r="AB35" s="157" t="str">
        <f>IFERROR(LARGE(Naised!$X$300:$X$340,AB$29),"")</f>
        <v/>
      </c>
      <c r="AC35" s="157" t="str">
        <f>IFERROR(LARGE(Naised!$X$300:$X$340,AC$29),"")</f>
        <v/>
      </c>
      <c r="AD35" s="157" t="str">
        <f>IFERROR(LARGE(Naised!$X$300:$X$340,AD$29),"")</f>
        <v/>
      </c>
      <c r="AE35" s="157" t="str">
        <f>IFERROR(LARGE(Naised!$X$300:$X$340,AE$29),"")</f>
        <v/>
      </c>
      <c r="AF35" s="157" t="str">
        <f>IFERROR(LARGE(Naised!$X$300:$X$340,AF$29),"")</f>
        <v/>
      </c>
      <c r="AG35" s="157" t="str">
        <f>IFERROR(LARGE(Naised!$X$300:$X$340,AG$29),"")</f>
        <v/>
      </c>
      <c r="AH35" s="157" t="str">
        <f>IFERROR(LARGE(Naised!$X$300:$X$340,AH$29),"")</f>
        <v/>
      </c>
      <c r="AI35" s="157" t="str">
        <f>IFERROR(LARGE(Naised!$X$300:$X$340,AI$29),"")</f>
        <v/>
      </c>
      <c r="AJ35" s="157" t="str">
        <f>IFERROR(LARGE(Naised!$X$300:$X$340,AJ$29),"")</f>
        <v/>
      </c>
      <c r="AK35" s="157" t="str">
        <f>IFERROR(LARGE(Naised!$X$300:$X$340,AK$29),"")</f>
        <v/>
      </c>
      <c r="AL35" s="157" t="str">
        <f>IFERROR(LARGE(Naised!$X$300:$X$340,AL$29),"")</f>
        <v/>
      </c>
      <c r="AM35" s="157" t="str">
        <f>IFERROR(LARGE(Naised!$X$300:$X$340,AM$29),"")</f>
        <v/>
      </c>
      <c r="AN35" s="157" t="str">
        <f>IFERROR(LARGE(Naised!$X$300:$X$340,AN$29),"")</f>
        <v/>
      </c>
      <c r="AO35" s="157" t="str">
        <f>IFERROR(LARGE(Naised!$X$300:$X$340,AO$29),"")</f>
        <v/>
      </c>
      <c r="AP35" s="157" t="str">
        <f>IFERROR(LARGE(Naised!$X$300:$X$340,AP$29),"")</f>
        <v/>
      </c>
      <c r="AQ35" s="157" t="str">
        <f>IFERROR(LARGE(Naised!$X$300:$X$340,AQ$29),"")</f>
        <v/>
      </c>
      <c r="AR35" s="38"/>
      <c r="AS35" s="38"/>
      <c r="AT35" s="38"/>
      <c r="AU35" s="38"/>
      <c r="AV35" s="38"/>
      <c r="AX35" s="38"/>
      <c r="AY35" s="38"/>
      <c r="AZ35" s="38"/>
    </row>
    <row r="36" spans="1:52" hidden="1" x14ac:dyDescent="0.2">
      <c r="A36" s="155" t="s">
        <v>61</v>
      </c>
      <c r="B36" s="156"/>
      <c r="C36" s="154"/>
      <c r="D36" s="157" t="str">
        <f>IFERROR(LARGE(Mehed!$Y$300:$Y$340,D$29),"")</f>
        <v/>
      </c>
      <c r="E36" s="157" t="str">
        <f>IFERROR(LARGE(Mehed!$Y$300:$Y$340,E$29),"")</f>
        <v/>
      </c>
      <c r="F36" s="157" t="str">
        <f>IFERROR(LARGE(Mehed!$Y$300:$Y$340,F$29),"")</f>
        <v/>
      </c>
      <c r="G36" s="157" t="str">
        <f>IFERROR(LARGE(Mehed!$Y$300:$Y$340,G$29),"")</f>
        <v/>
      </c>
      <c r="H36" s="157" t="str">
        <f>IFERROR(LARGE(Mehed!$Y$300:$Y$340,H$29),"")</f>
        <v/>
      </c>
      <c r="I36" s="157" t="str">
        <f>IFERROR(LARGE(Mehed!$Y$300:$Y$340,I$29),"")</f>
        <v/>
      </c>
      <c r="J36" s="157" t="str">
        <f>IFERROR(LARGE(Mehed!$Y$300:$Y$340,J$29),"")</f>
        <v/>
      </c>
      <c r="K36" s="157" t="str">
        <f>IFERROR(LARGE(Mehed!$Y$300:$Y$340,K$29),"")</f>
        <v/>
      </c>
      <c r="L36" s="157" t="str">
        <f>IFERROR(LARGE(Mehed!$Y$300:$Y$340,L$29),"")</f>
        <v/>
      </c>
      <c r="M36" s="157" t="str">
        <f>IFERROR(LARGE(Mehed!$Y$300:$Y$340,M$29),"")</f>
        <v/>
      </c>
      <c r="N36" s="157" t="str">
        <f>IFERROR(LARGE(Mehed!$Y$300:$Y$340,N$29),"")</f>
        <v/>
      </c>
      <c r="O36" s="157" t="str">
        <f>IFERROR(LARGE(Mehed!$Y$300:$Y$340,O$29),"")</f>
        <v/>
      </c>
      <c r="P36" s="157" t="str">
        <f>IFERROR(LARGE(Mehed!$Y$300:$Y$340,P$29),"")</f>
        <v/>
      </c>
      <c r="Q36" s="157" t="str">
        <f>IFERROR(LARGE(Mehed!$Y$300:$Y$340,Q$29),"")</f>
        <v/>
      </c>
      <c r="R36" s="157" t="str">
        <f>IFERROR(LARGE(Mehed!$Y$300:$Y$340,R$29),"")</f>
        <v/>
      </c>
      <c r="S36" s="157" t="str">
        <f>IFERROR(LARGE(Mehed!$Y$300:$Y$340,S$29),"")</f>
        <v/>
      </c>
      <c r="T36" s="157" t="str">
        <f>IFERROR(LARGE(Mehed!$Y$300:$Y$340,T$29),"")</f>
        <v/>
      </c>
      <c r="U36" s="157" t="str">
        <f>IFERROR(LARGE(Mehed!$Y$300:$Y$340,U$29),"")</f>
        <v/>
      </c>
      <c r="V36" s="157" t="str">
        <f>IFERROR(LARGE(Mehed!$Y$300:$Y$340,V$29),"")</f>
        <v/>
      </c>
      <c r="W36" s="157" t="str">
        <f>IFERROR(LARGE(Mehed!$Y$300:$Y$340,W$29),"")</f>
        <v/>
      </c>
      <c r="X36" s="158" t="str">
        <f>IFERROR(LARGE(Naised!$Y$300:$Y$340,X$29),"")</f>
        <v/>
      </c>
      <c r="Y36" s="157" t="str">
        <f>IFERROR(LARGE(Naised!$Y$300:$Y$340,Y$29),"")</f>
        <v/>
      </c>
      <c r="Z36" s="157" t="str">
        <f>IFERROR(LARGE(Naised!$Y$300:$Y$340,Z$29),"")</f>
        <v/>
      </c>
      <c r="AA36" s="157" t="str">
        <f>IFERROR(LARGE(Naised!$Y$300:$Y$340,AA$29),"")</f>
        <v/>
      </c>
      <c r="AB36" s="157" t="str">
        <f>IFERROR(LARGE(Naised!$Y$300:$Y$340,AB$29),"")</f>
        <v/>
      </c>
      <c r="AC36" s="157" t="str">
        <f>IFERROR(LARGE(Naised!$Y$300:$Y$340,AC$29),"")</f>
        <v/>
      </c>
      <c r="AD36" s="157" t="str">
        <f>IFERROR(LARGE(Naised!$Y$300:$Y$340,AD$29),"")</f>
        <v/>
      </c>
      <c r="AE36" s="157" t="str">
        <f>IFERROR(LARGE(Naised!$Y$300:$Y$340,AE$29),"")</f>
        <v/>
      </c>
      <c r="AF36" s="157" t="str">
        <f>IFERROR(LARGE(Naised!$Y$300:$Y$340,AF$29),"")</f>
        <v/>
      </c>
      <c r="AG36" s="157" t="str">
        <f>IFERROR(LARGE(Naised!$Y$300:$Y$340,AG$29),"")</f>
        <v/>
      </c>
      <c r="AH36" s="157" t="str">
        <f>IFERROR(LARGE(Naised!$Y$300:$Y$340,AH$29),"")</f>
        <v/>
      </c>
      <c r="AI36" s="157" t="str">
        <f>IFERROR(LARGE(Naised!$Y$300:$Y$340,AI$29),"")</f>
        <v/>
      </c>
      <c r="AJ36" s="157" t="str">
        <f>IFERROR(LARGE(Naised!$Y$300:$Y$340,AJ$29),"")</f>
        <v/>
      </c>
      <c r="AK36" s="157" t="str">
        <f>IFERROR(LARGE(Naised!$Y$300:$Y$340,AK$29),"")</f>
        <v/>
      </c>
      <c r="AL36" s="157" t="str">
        <f>IFERROR(LARGE(Naised!$Y$300:$Y$340,AL$29),"")</f>
        <v/>
      </c>
      <c r="AM36" s="157" t="str">
        <f>IFERROR(LARGE(Naised!$Y$300:$Y$340,AM$29),"")</f>
        <v/>
      </c>
      <c r="AN36" s="157" t="str">
        <f>IFERROR(LARGE(Naised!$Y$300:$Y$340,AN$29),"")</f>
        <v/>
      </c>
      <c r="AO36" s="157" t="str">
        <f>IFERROR(LARGE(Naised!$Y$300:$Y$340,AO$29),"")</f>
        <v/>
      </c>
      <c r="AP36" s="157" t="str">
        <f>IFERROR(LARGE(Naised!$Y$300:$Y$340,AP$29),"")</f>
        <v/>
      </c>
      <c r="AQ36" s="157" t="str">
        <f>IFERROR(LARGE(Naised!$Y$300:$Y$340,AQ$29),"")</f>
        <v/>
      </c>
      <c r="AR36" s="38"/>
      <c r="AS36" s="38"/>
      <c r="AT36" s="38"/>
      <c r="AU36" s="38"/>
      <c r="AV36" s="38"/>
      <c r="AX36" s="38"/>
      <c r="AY36" s="38"/>
      <c r="AZ36" s="38"/>
    </row>
    <row r="37" spans="1:52" hidden="1" x14ac:dyDescent="0.2">
      <c r="A37" s="155" t="s">
        <v>58</v>
      </c>
      <c r="B37" s="156"/>
      <c r="C37" s="154"/>
      <c r="D37" s="157">
        <f>IFERROR(LARGE(Mehed!$Z$300:$Z$340,D$29),"")</f>
        <v>15.004</v>
      </c>
      <c r="E37" s="157">
        <f>IFERROR(LARGE(Mehed!$Z$300:$Z$340,E$29),"")</f>
        <v>13.004</v>
      </c>
      <c r="F37" s="157" t="str">
        <f>IFERROR(LARGE(Mehed!$Z$300:$Z$340,F$29),"")</f>
        <v/>
      </c>
      <c r="G37" s="157" t="str">
        <f>IFERROR(LARGE(Mehed!$Z$300:$Z$340,G$29),"")</f>
        <v/>
      </c>
      <c r="H37" s="157" t="str">
        <f>IFERROR(LARGE(Mehed!$Z$300:$Z$340,H$29),"")</f>
        <v/>
      </c>
      <c r="I37" s="157" t="str">
        <f>IFERROR(LARGE(Mehed!$Z$300:$Z$340,I$29),"")</f>
        <v/>
      </c>
      <c r="J37" s="157" t="str">
        <f>IFERROR(LARGE(Mehed!$Z$300:$Z$340,J$29),"")</f>
        <v/>
      </c>
      <c r="K37" s="157" t="str">
        <f>IFERROR(LARGE(Mehed!$Z$300:$Z$340,K$29),"")</f>
        <v/>
      </c>
      <c r="L37" s="157" t="str">
        <f>IFERROR(LARGE(Mehed!$Z$300:$Z$340,L$29),"")</f>
        <v/>
      </c>
      <c r="M37" s="157" t="str">
        <f>IFERROR(LARGE(Mehed!$Z$300:$Z$340,M$29),"")</f>
        <v/>
      </c>
      <c r="N37" s="157" t="str">
        <f>IFERROR(LARGE(Mehed!$Z$300:$Z$340,N$29),"")</f>
        <v/>
      </c>
      <c r="O37" s="157" t="str">
        <f>IFERROR(LARGE(Mehed!$Z$300:$Z$340,O$29),"")</f>
        <v/>
      </c>
      <c r="P37" s="157" t="str">
        <f>IFERROR(LARGE(Mehed!$Z$300:$Z$340,P$29),"")</f>
        <v/>
      </c>
      <c r="Q37" s="157" t="str">
        <f>IFERROR(LARGE(Mehed!$Z$300:$Z$340,Q$29),"")</f>
        <v/>
      </c>
      <c r="R37" s="157" t="str">
        <f>IFERROR(LARGE(Mehed!$Z$300:$Z$340,R$29),"")</f>
        <v/>
      </c>
      <c r="S37" s="157" t="str">
        <f>IFERROR(LARGE(Mehed!$Z$300:$Z$340,S$29),"")</f>
        <v/>
      </c>
      <c r="T37" s="157" t="str">
        <f>IFERROR(LARGE(Mehed!$Z$300:$Z$340,T$29),"")</f>
        <v/>
      </c>
      <c r="U37" s="157" t="str">
        <f>IFERROR(LARGE(Mehed!$Z$300:$Z$340,U$29),"")</f>
        <v/>
      </c>
      <c r="V37" s="157" t="str">
        <f>IFERROR(LARGE(Mehed!$Z$300:$Z$340,V$29),"")</f>
        <v/>
      </c>
      <c r="W37" s="157" t="str">
        <f>IFERROR(LARGE(Mehed!$Z$300:$Z$340,W$29),"")</f>
        <v/>
      </c>
      <c r="X37" s="158">
        <f>IFERROR(LARGE(Naised!$Z$300:$Z$340,X$29),"")</f>
        <v>16.004000000000001</v>
      </c>
      <c r="Y37" s="157" t="str">
        <f>IFERROR(LARGE(Naised!$Z$300:$Z$340,Y$29),"")</f>
        <v/>
      </c>
      <c r="Z37" s="157" t="str">
        <f>IFERROR(LARGE(Naised!$Z$300:$Z$340,Z$29),"")</f>
        <v/>
      </c>
      <c r="AA37" s="157" t="str">
        <f>IFERROR(LARGE(Naised!$Z$300:$Z$340,AA$29),"")</f>
        <v/>
      </c>
      <c r="AB37" s="157" t="str">
        <f>IFERROR(LARGE(Naised!$Z$300:$Z$340,AB$29),"")</f>
        <v/>
      </c>
      <c r="AC37" s="157" t="str">
        <f>IFERROR(LARGE(Naised!$Z$300:$Z$340,AC$29),"")</f>
        <v/>
      </c>
      <c r="AD37" s="157" t="str">
        <f>IFERROR(LARGE(Naised!$Z$300:$Z$340,AD$29),"")</f>
        <v/>
      </c>
      <c r="AE37" s="157" t="str">
        <f>IFERROR(LARGE(Naised!$Z$300:$Z$340,AE$29),"")</f>
        <v/>
      </c>
      <c r="AF37" s="157" t="str">
        <f>IFERROR(LARGE(Naised!$Z$300:$Z$340,AF$29),"")</f>
        <v/>
      </c>
      <c r="AG37" s="157" t="str">
        <f>IFERROR(LARGE(Naised!$Z$300:$Z$340,AG$29),"")</f>
        <v/>
      </c>
      <c r="AH37" s="157" t="str">
        <f>IFERROR(LARGE(Naised!$Z$300:$Z$340,AH$29),"")</f>
        <v/>
      </c>
      <c r="AI37" s="157" t="str">
        <f>IFERROR(LARGE(Naised!$Z$300:$Z$340,AI$29),"")</f>
        <v/>
      </c>
      <c r="AJ37" s="157" t="str">
        <f>IFERROR(LARGE(Naised!$Z$300:$Z$340,AJ$29),"")</f>
        <v/>
      </c>
      <c r="AK37" s="157" t="str">
        <f>IFERROR(LARGE(Naised!$Z$300:$Z$340,AK$29),"")</f>
        <v/>
      </c>
      <c r="AL37" s="157" t="str">
        <f>IFERROR(LARGE(Naised!$Z$300:$Z$340,AL$29),"")</f>
        <v/>
      </c>
      <c r="AM37" s="157" t="str">
        <f>IFERROR(LARGE(Naised!$Z$300:$Z$340,AM$29),"")</f>
        <v/>
      </c>
      <c r="AN37" s="157" t="str">
        <f>IFERROR(LARGE(Naised!$Z$300:$Z$340,AN$29),"")</f>
        <v/>
      </c>
      <c r="AO37" s="157" t="str">
        <f>IFERROR(LARGE(Naised!$Z$300:$Z$340,AO$29),"")</f>
        <v/>
      </c>
      <c r="AP37" s="157" t="str">
        <f>IFERROR(LARGE(Naised!$Z$300:$Z$340,AP$29),"")</f>
        <v/>
      </c>
      <c r="AQ37" s="157" t="str">
        <f>IFERROR(LARGE(Naised!$Z$300:$Z$340,AQ$29),"")</f>
        <v/>
      </c>
      <c r="AR37" s="38"/>
      <c r="AS37" s="38"/>
      <c r="AT37" s="38"/>
      <c r="AU37" s="38"/>
      <c r="AV37" s="38"/>
      <c r="AX37" s="38"/>
      <c r="AY37" s="38"/>
      <c r="AZ37" s="38"/>
    </row>
    <row r="38" spans="1:52" hidden="1" x14ac:dyDescent="0.2">
      <c r="A38" s="155" t="s">
        <v>66</v>
      </c>
      <c r="B38" s="156"/>
      <c r="C38" s="154"/>
      <c r="D38" s="157" t="str">
        <f>IFERROR(LARGE(Mehed!$AA$300:$AA$340,D$29),"")</f>
        <v/>
      </c>
      <c r="E38" s="157" t="str">
        <f>IFERROR(LARGE(Mehed!$AA$300:$AA$340,E$29),"")</f>
        <v/>
      </c>
      <c r="F38" s="157" t="str">
        <f>IFERROR(LARGE(Mehed!$AA$300:$AA$340,F$29),"")</f>
        <v/>
      </c>
      <c r="G38" s="157" t="str">
        <f>IFERROR(LARGE(Mehed!$AA$300:$AA$340,G$29),"")</f>
        <v/>
      </c>
      <c r="H38" s="157" t="str">
        <f>IFERROR(LARGE(Mehed!$AA$300:$AA$340,H$29),"")</f>
        <v/>
      </c>
      <c r="I38" s="157" t="str">
        <f>IFERROR(LARGE(Mehed!$AA$300:$AA$340,I$29),"")</f>
        <v/>
      </c>
      <c r="J38" s="157" t="str">
        <f>IFERROR(LARGE(Mehed!$AA$300:$AA$340,J$29),"")</f>
        <v/>
      </c>
      <c r="K38" s="157" t="str">
        <f>IFERROR(LARGE(Mehed!$AA$300:$AA$340,K$29),"")</f>
        <v/>
      </c>
      <c r="L38" s="157" t="str">
        <f>IFERROR(LARGE(Mehed!$AA$300:$AA$340,L$29),"")</f>
        <v/>
      </c>
      <c r="M38" s="157" t="str">
        <f>IFERROR(LARGE(Mehed!$AA$300:$AA$340,M$29),"")</f>
        <v/>
      </c>
      <c r="N38" s="157" t="str">
        <f>IFERROR(LARGE(Mehed!$AA$300:$AA$340,N$29),"")</f>
        <v/>
      </c>
      <c r="O38" s="157" t="str">
        <f>IFERROR(LARGE(Mehed!$AA$300:$AA$340,O$29),"")</f>
        <v/>
      </c>
      <c r="P38" s="157" t="str">
        <f>IFERROR(LARGE(Mehed!$AA$300:$AA$340,P$29),"")</f>
        <v/>
      </c>
      <c r="Q38" s="157" t="str">
        <f>IFERROR(LARGE(Mehed!$AA$300:$AA$340,Q$29),"")</f>
        <v/>
      </c>
      <c r="R38" s="157" t="str">
        <f>IFERROR(LARGE(Mehed!$AA$300:$AA$340,R$29),"")</f>
        <v/>
      </c>
      <c r="S38" s="157" t="str">
        <f>IFERROR(LARGE(Mehed!$AA$300:$AA$340,S$29),"")</f>
        <v/>
      </c>
      <c r="T38" s="157" t="str">
        <f>IFERROR(LARGE(Mehed!$AA$300:$AA$340,T$29),"")</f>
        <v/>
      </c>
      <c r="U38" s="157" t="str">
        <f>IFERROR(LARGE(Mehed!$AA$300:$AA$340,U$29),"")</f>
        <v/>
      </c>
      <c r="V38" s="157" t="str">
        <f>IFERROR(LARGE(Mehed!$AA$300:$AA$340,V$29),"")</f>
        <v/>
      </c>
      <c r="W38" s="157" t="str">
        <f>IFERROR(LARGE(Mehed!$AA$300:$AA$340,W$29),"")</f>
        <v/>
      </c>
      <c r="X38" s="158" t="str">
        <f>IFERROR(LARGE(Naised!$AA$300:$AA$340,X$29),"")</f>
        <v/>
      </c>
      <c r="Y38" s="157" t="str">
        <f>IFERROR(LARGE(Naised!$AA$300:$AA$340,Y$29),"")</f>
        <v/>
      </c>
      <c r="Z38" s="157" t="str">
        <f>IFERROR(LARGE(Naised!$AA$300:$AA$340,Z$29),"")</f>
        <v/>
      </c>
      <c r="AA38" s="157" t="str">
        <f>IFERROR(LARGE(Naised!$AA$300:$AA$340,AA$29),"")</f>
        <v/>
      </c>
      <c r="AB38" s="157" t="str">
        <f>IFERROR(LARGE(Naised!$AA$300:$AA$340,AB$29),"")</f>
        <v/>
      </c>
      <c r="AC38" s="157" t="str">
        <f>IFERROR(LARGE(Naised!$AA$300:$AA$340,AC$29),"")</f>
        <v/>
      </c>
      <c r="AD38" s="157" t="str">
        <f>IFERROR(LARGE(Naised!$AA$300:$AA$340,AD$29),"")</f>
        <v/>
      </c>
      <c r="AE38" s="157" t="str">
        <f>IFERROR(LARGE(Naised!$AA$300:$AA$340,AE$29),"")</f>
        <v/>
      </c>
      <c r="AF38" s="157" t="str">
        <f>IFERROR(LARGE(Naised!$AA$300:$AA$340,AF$29),"")</f>
        <v/>
      </c>
      <c r="AG38" s="157" t="str">
        <f>IFERROR(LARGE(Naised!$AA$300:$AA$340,AG$29),"")</f>
        <v/>
      </c>
      <c r="AH38" s="157" t="str">
        <f>IFERROR(LARGE(Naised!$AA$300:$AA$340,AH$29),"")</f>
        <v/>
      </c>
      <c r="AI38" s="157" t="str">
        <f>IFERROR(LARGE(Naised!$AA$300:$AA$340,AI$29),"")</f>
        <v/>
      </c>
      <c r="AJ38" s="157" t="str">
        <f>IFERROR(LARGE(Naised!$AA$300:$AA$340,AJ$29),"")</f>
        <v/>
      </c>
      <c r="AK38" s="157" t="str">
        <f>IFERROR(LARGE(Naised!$AA$300:$AA$340,AK$29),"")</f>
        <v/>
      </c>
      <c r="AL38" s="157" t="str">
        <f>IFERROR(LARGE(Naised!$AA$300:$AA$340,AL$29),"")</f>
        <v/>
      </c>
      <c r="AM38" s="157" t="str">
        <f>IFERROR(LARGE(Naised!$AA$300:$AA$340,AM$29),"")</f>
        <v/>
      </c>
      <c r="AN38" s="157" t="str">
        <f>IFERROR(LARGE(Naised!$AA$300:$AA$340,AN$29),"")</f>
        <v/>
      </c>
      <c r="AO38" s="157" t="str">
        <f>IFERROR(LARGE(Naised!$AA$300:$AA$340,AO$29),"")</f>
        <v/>
      </c>
      <c r="AP38" s="157" t="str">
        <f>IFERROR(LARGE(Naised!$AA$300:$AA$340,AP$29),"")</f>
        <v/>
      </c>
      <c r="AQ38" s="157" t="str">
        <f>IFERROR(LARGE(Naised!$AA$300:$AA$340,AQ$29),"")</f>
        <v/>
      </c>
      <c r="AR38" s="38"/>
      <c r="AS38" s="38"/>
      <c r="AT38" s="38"/>
      <c r="AU38" s="38"/>
      <c r="AV38" s="38"/>
      <c r="AX38" s="38"/>
      <c r="AY38" s="38"/>
      <c r="AZ38" s="38"/>
    </row>
    <row r="39" spans="1:52" hidden="1" x14ac:dyDescent="0.2">
      <c r="A39" s="155" t="s">
        <v>67</v>
      </c>
      <c r="B39" s="156"/>
      <c r="C39" s="154"/>
      <c r="D39" s="157" t="str">
        <f>IFERROR(LARGE(Mehed!$AB$300:$AB$340,D$29),"")</f>
        <v/>
      </c>
      <c r="E39" s="157" t="str">
        <f>IFERROR(LARGE(Mehed!$AB$300:$AB$340,E$29),"")</f>
        <v/>
      </c>
      <c r="F39" s="157" t="str">
        <f>IFERROR(LARGE(Mehed!$AB$300:$AB$340,F$29),"")</f>
        <v/>
      </c>
      <c r="G39" s="157" t="str">
        <f>IFERROR(LARGE(Mehed!$AB$300:$AB$340,G$29),"")</f>
        <v/>
      </c>
      <c r="H39" s="157" t="str">
        <f>IFERROR(LARGE(Mehed!$AB$300:$AB$340,H$29),"")</f>
        <v/>
      </c>
      <c r="I39" s="157" t="str">
        <f>IFERROR(LARGE(Mehed!$AB$300:$AB$340,I$29),"")</f>
        <v/>
      </c>
      <c r="J39" s="157" t="str">
        <f>IFERROR(LARGE(Mehed!$AB$300:$AB$340,J$29),"")</f>
        <v/>
      </c>
      <c r="K39" s="157" t="str">
        <f>IFERROR(LARGE(Mehed!$AB$300:$AB$340,K$29),"")</f>
        <v/>
      </c>
      <c r="L39" s="157" t="str">
        <f>IFERROR(LARGE(Mehed!$AB$300:$AB$340,L$29),"")</f>
        <v/>
      </c>
      <c r="M39" s="157" t="str">
        <f>IFERROR(LARGE(Mehed!$AB$300:$AB$340,M$29),"")</f>
        <v/>
      </c>
      <c r="N39" s="157" t="str">
        <f>IFERROR(LARGE(Mehed!$AB$300:$AB$340,N$29),"")</f>
        <v/>
      </c>
      <c r="O39" s="157" t="str">
        <f>IFERROR(LARGE(Mehed!$AB$300:$AB$340,O$29),"")</f>
        <v/>
      </c>
      <c r="P39" s="157" t="str">
        <f>IFERROR(LARGE(Mehed!$AB$300:$AB$340,P$29),"")</f>
        <v/>
      </c>
      <c r="Q39" s="157" t="str">
        <f>IFERROR(LARGE(Mehed!$AB$300:$AB$340,Q$29),"")</f>
        <v/>
      </c>
      <c r="R39" s="157" t="str">
        <f>IFERROR(LARGE(Mehed!$AB$300:$AB$340,R$29),"")</f>
        <v/>
      </c>
      <c r="S39" s="157" t="str">
        <f>IFERROR(LARGE(Mehed!$AB$300:$AB$340,S$29),"")</f>
        <v/>
      </c>
      <c r="T39" s="157" t="str">
        <f>IFERROR(LARGE(Mehed!$AB$300:$AB$340,T$29),"")</f>
        <v/>
      </c>
      <c r="U39" s="157" t="str">
        <f>IFERROR(LARGE(Mehed!$AB$300:$AB$340,U$29),"")</f>
        <v/>
      </c>
      <c r="V39" s="157" t="str">
        <f>IFERROR(LARGE(Mehed!$AB$300:$AB$340,V$29),"")</f>
        <v/>
      </c>
      <c r="W39" s="157" t="str">
        <f>IFERROR(LARGE(Mehed!$AB$300:$AB$340,W$29),"")</f>
        <v/>
      </c>
      <c r="X39" s="158" t="str">
        <f>IFERROR(LARGE(Naised!$AB$300:$AB$340,X$29),"")</f>
        <v/>
      </c>
      <c r="Y39" s="157" t="str">
        <f>IFERROR(LARGE(Naised!$AB$300:$AB$340,Y$29),"")</f>
        <v/>
      </c>
      <c r="Z39" s="157" t="str">
        <f>IFERROR(LARGE(Naised!$AB$300:$AB$340,Z$29),"")</f>
        <v/>
      </c>
      <c r="AA39" s="157" t="str">
        <f>IFERROR(LARGE(Naised!$AB$300:$AB$340,AA$29),"")</f>
        <v/>
      </c>
      <c r="AB39" s="157" t="str">
        <f>IFERROR(LARGE(Naised!$AB$300:$AB$340,AB$29),"")</f>
        <v/>
      </c>
      <c r="AC39" s="157" t="str">
        <f>IFERROR(LARGE(Naised!$AB$300:$AB$340,AC$29),"")</f>
        <v/>
      </c>
      <c r="AD39" s="157" t="str">
        <f>IFERROR(LARGE(Naised!$AB$300:$AB$340,AD$29),"")</f>
        <v/>
      </c>
      <c r="AE39" s="157" t="str">
        <f>IFERROR(LARGE(Naised!$AB$300:$AB$340,AE$29),"")</f>
        <v/>
      </c>
      <c r="AF39" s="157" t="str">
        <f>IFERROR(LARGE(Naised!$AB$300:$AB$340,AF$29),"")</f>
        <v/>
      </c>
      <c r="AG39" s="157" t="str">
        <f>IFERROR(LARGE(Naised!$AB$300:$AB$340,AG$29),"")</f>
        <v/>
      </c>
      <c r="AH39" s="157" t="str">
        <f>IFERROR(LARGE(Naised!$AB$300:$AB$340,AH$29),"")</f>
        <v/>
      </c>
      <c r="AI39" s="157" t="str">
        <f>IFERROR(LARGE(Naised!$AB$300:$AB$340,AI$29),"")</f>
        <v/>
      </c>
      <c r="AJ39" s="157" t="str">
        <f>IFERROR(LARGE(Naised!$AB$300:$AB$340,AJ$29),"")</f>
        <v/>
      </c>
      <c r="AK39" s="157" t="str">
        <f>IFERROR(LARGE(Naised!$AB$300:$AB$340,AK$29),"")</f>
        <v/>
      </c>
      <c r="AL39" s="157" t="str">
        <f>IFERROR(LARGE(Naised!$AB$300:$AB$340,AL$29),"")</f>
        <v/>
      </c>
      <c r="AM39" s="157" t="str">
        <f>IFERROR(LARGE(Naised!$AB$300:$AB$340,AM$29),"")</f>
        <v/>
      </c>
      <c r="AN39" s="157" t="str">
        <f>IFERROR(LARGE(Naised!$AB$300:$AB$340,AN$29),"")</f>
        <v/>
      </c>
      <c r="AO39" s="157" t="str">
        <f>IFERROR(LARGE(Naised!$AB$300:$AB$340,AO$29),"")</f>
        <v/>
      </c>
      <c r="AP39" s="157" t="str">
        <f>IFERROR(LARGE(Naised!$AB$300:$AB$340,AP$29),"")</f>
        <v/>
      </c>
      <c r="AQ39" s="157" t="str">
        <f>IFERROR(LARGE(Naised!$AB$300:$AB$340,AQ$29),"")</f>
        <v/>
      </c>
      <c r="AR39" s="38"/>
      <c r="AS39" s="38"/>
      <c r="AT39" s="38"/>
      <c r="AU39" s="38"/>
      <c r="AV39" s="38"/>
      <c r="AX39" s="38"/>
      <c r="AY39" s="38"/>
      <c r="AZ39" s="38"/>
    </row>
    <row r="40" spans="1:52" hidden="1" x14ac:dyDescent="0.2">
      <c r="A40" s="155" t="s">
        <v>68</v>
      </c>
      <c r="B40" s="156"/>
      <c r="C40" s="154"/>
      <c r="D40" s="157" t="str">
        <f>IFERROR(LARGE(Mehed!$AC$300:$AC$340,D$29),"")</f>
        <v/>
      </c>
      <c r="E40" s="157" t="str">
        <f>IFERROR(LARGE(Mehed!$AC$300:$AC$340,E$29),"")</f>
        <v/>
      </c>
      <c r="F40" s="157" t="str">
        <f>IFERROR(LARGE(Mehed!$AC$300:$AC$340,F$29),"")</f>
        <v/>
      </c>
      <c r="G40" s="157" t="str">
        <f>IFERROR(LARGE(Mehed!$AC$300:$AC$340,G$29),"")</f>
        <v/>
      </c>
      <c r="H40" s="157" t="str">
        <f>IFERROR(LARGE(Mehed!$AC$300:$AC$340,H$29),"")</f>
        <v/>
      </c>
      <c r="I40" s="157" t="str">
        <f>IFERROR(LARGE(Mehed!$AC$300:$AC$340,I$29),"")</f>
        <v/>
      </c>
      <c r="J40" s="157" t="str">
        <f>IFERROR(LARGE(Mehed!$AC$300:$AC$340,J$29),"")</f>
        <v/>
      </c>
      <c r="K40" s="157" t="str">
        <f>IFERROR(LARGE(Mehed!$AC$300:$AC$340,K$29),"")</f>
        <v/>
      </c>
      <c r="L40" s="157" t="str">
        <f>IFERROR(LARGE(Mehed!$AC$300:$AC$340,L$29),"")</f>
        <v/>
      </c>
      <c r="M40" s="157" t="str">
        <f>IFERROR(LARGE(Mehed!$AC$300:$AC$340,M$29),"")</f>
        <v/>
      </c>
      <c r="N40" s="157" t="str">
        <f>IFERROR(LARGE(Mehed!$AC$300:$AC$340,N$29),"")</f>
        <v/>
      </c>
      <c r="O40" s="157" t="str">
        <f>IFERROR(LARGE(Mehed!$AC$300:$AC$340,O$29),"")</f>
        <v/>
      </c>
      <c r="P40" s="157" t="str">
        <f>IFERROR(LARGE(Mehed!$AC$300:$AC$340,P$29),"")</f>
        <v/>
      </c>
      <c r="Q40" s="157" t="str">
        <f>IFERROR(LARGE(Mehed!$AC$300:$AC$340,Q$29),"")</f>
        <v/>
      </c>
      <c r="R40" s="157" t="str">
        <f>IFERROR(LARGE(Mehed!$AC$300:$AC$340,R$29),"")</f>
        <v/>
      </c>
      <c r="S40" s="157" t="str">
        <f>IFERROR(LARGE(Mehed!$AC$300:$AC$340,S$29),"")</f>
        <v/>
      </c>
      <c r="T40" s="157" t="str">
        <f>IFERROR(LARGE(Mehed!$AC$300:$AC$340,T$29),"")</f>
        <v/>
      </c>
      <c r="U40" s="157" t="str">
        <f>IFERROR(LARGE(Mehed!$AC$300:$AC$340,U$29),"")</f>
        <v/>
      </c>
      <c r="V40" s="157" t="str">
        <f>IFERROR(LARGE(Mehed!$AC$300:$AC$340,V$29),"")</f>
        <v/>
      </c>
      <c r="W40" s="157" t="str">
        <f>IFERROR(LARGE(Mehed!$AC$300:$AC$340,W$29),"")</f>
        <v/>
      </c>
      <c r="X40" s="158" t="str">
        <f>IFERROR(LARGE(Naised!$AC$300:$AC$340,X$29),"")</f>
        <v/>
      </c>
      <c r="Y40" s="157" t="str">
        <f>IFERROR(LARGE(Naised!$AC$300:$AC$340,Y$29),"")</f>
        <v/>
      </c>
      <c r="Z40" s="157" t="str">
        <f>IFERROR(LARGE(Naised!$AC$300:$AC$340,Z$29),"")</f>
        <v/>
      </c>
      <c r="AA40" s="157" t="str">
        <f>IFERROR(LARGE(Naised!$AC$300:$AC$340,AA$29),"")</f>
        <v/>
      </c>
      <c r="AB40" s="157" t="str">
        <f>IFERROR(LARGE(Naised!$AC$300:$AC$340,AB$29),"")</f>
        <v/>
      </c>
      <c r="AC40" s="157" t="str">
        <f>IFERROR(LARGE(Naised!$AC$300:$AC$340,AC$29),"")</f>
        <v/>
      </c>
      <c r="AD40" s="157" t="str">
        <f>IFERROR(LARGE(Naised!$AC$300:$AC$340,AD$29),"")</f>
        <v/>
      </c>
      <c r="AE40" s="157" t="str">
        <f>IFERROR(LARGE(Naised!$AC$300:$AC$340,AE$29),"")</f>
        <v/>
      </c>
      <c r="AF40" s="157" t="str">
        <f>IFERROR(LARGE(Naised!$AC$300:$AC$340,AF$29),"")</f>
        <v/>
      </c>
      <c r="AG40" s="157" t="str">
        <f>IFERROR(LARGE(Naised!$AC$300:$AC$340,AG$29),"")</f>
        <v/>
      </c>
      <c r="AH40" s="157" t="str">
        <f>IFERROR(LARGE(Naised!$AC$300:$AC$340,AH$29),"")</f>
        <v/>
      </c>
      <c r="AI40" s="157" t="str">
        <f>IFERROR(LARGE(Naised!$AC$300:$AC$340,AI$29),"")</f>
        <v/>
      </c>
      <c r="AJ40" s="157" t="str">
        <f>IFERROR(LARGE(Naised!$AC$300:$AC$340,AJ$29),"")</f>
        <v/>
      </c>
      <c r="AK40" s="157" t="str">
        <f>IFERROR(LARGE(Naised!$AC$300:$AC$340,AK$29),"")</f>
        <v/>
      </c>
      <c r="AL40" s="157" t="str">
        <f>IFERROR(LARGE(Naised!$AC$300:$AC$340,AL$29),"")</f>
        <v/>
      </c>
      <c r="AM40" s="157" t="str">
        <f>IFERROR(LARGE(Naised!$AC$300:$AC$340,AM$29),"")</f>
        <v/>
      </c>
      <c r="AN40" s="157" t="str">
        <f>IFERROR(LARGE(Naised!$AC$300:$AC$340,AN$29),"")</f>
        <v/>
      </c>
      <c r="AO40" s="157" t="str">
        <f>IFERROR(LARGE(Naised!$AC$300:$AC$340,AO$29),"")</f>
        <v/>
      </c>
      <c r="AP40" s="157" t="str">
        <f>IFERROR(LARGE(Naised!$AC$300:$AC$340,AP$29),"")</f>
        <v/>
      </c>
      <c r="AQ40" s="157" t="str">
        <f>IFERROR(LARGE(Naised!$AC$300:$AC$340,AQ$29),"")</f>
        <v/>
      </c>
      <c r="AR40" s="38"/>
      <c r="AS40" s="38"/>
      <c r="AT40" s="38"/>
      <c r="AU40" s="38"/>
      <c r="AV40" s="38"/>
      <c r="AX40" s="38"/>
      <c r="AY40" s="38"/>
      <c r="AZ40" s="38"/>
    </row>
    <row r="41" spans="1:52" hidden="1" x14ac:dyDescent="0.2">
      <c r="A41" s="155" t="s">
        <v>59</v>
      </c>
      <c r="B41" s="156"/>
      <c r="C41" s="154"/>
      <c r="D41" s="157" t="str">
        <f>IFERROR(LARGE(Mehed!$AD$300:$AD$340,D$29),"")</f>
        <v/>
      </c>
      <c r="E41" s="157" t="str">
        <f>IFERROR(LARGE(Mehed!$AD$300:$AD$340,E$29),"")</f>
        <v/>
      </c>
      <c r="F41" s="157" t="str">
        <f>IFERROR(LARGE(Mehed!$AD$300:$AD$340,F$29),"")</f>
        <v/>
      </c>
      <c r="G41" s="157" t="str">
        <f>IFERROR(LARGE(Mehed!$AD$300:$AD$340,G$29),"")</f>
        <v/>
      </c>
      <c r="H41" s="157" t="str">
        <f>IFERROR(LARGE(Mehed!$AD$300:$AD$340,H$29),"")</f>
        <v/>
      </c>
      <c r="I41" s="157" t="str">
        <f>IFERROR(LARGE(Mehed!$AD$300:$AD$340,I$29),"")</f>
        <v/>
      </c>
      <c r="J41" s="157" t="str">
        <f>IFERROR(LARGE(Mehed!$AD$300:$AD$340,J$29),"")</f>
        <v/>
      </c>
      <c r="K41" s="157" t="str">
        <f>IFERROR(LARGE(Mehed!$AD$300:$AD$340,K$29),"")</f>
        <v/>
      </c>
      <c r="L41" s="157" t="str">
        <f>IFERROR(LARGE(Mehed!$AD$300:$AD$340,L$29),"")</f>
        <v/>
      </c>
      <c r="M41" s="157" t="str">
        <f>IFERROR(LARGE(Mehed!$AD$300:$AD$340,M$29),"")</f>
        <v/>
      </c>
      <c r="N41" s="157" t="str">
        <f>IFERROR(LARGE(Mehed!$AD$300:$AD$340,N$29),"")</f>
        <v/>
      </c>
      <c r="O41" s="157" t="str">
        <f>IFERROR(LARGE(Mehed!$AD$300:$AD$340,O$29),"")</f>
        <v/>
      </c>
      <c r="P41" s="157" t="str">
        <f>IFERROR(LARGE(Mehed!$AD$300:$AD$340,P$29),"")</f>
        <v/>
      </c>
      <c r="Q41" s="157" t="str">
        <f>IFERROR(LARGE(Mehed!$AD$300:$AD$340,Q$29),"")</f>
        <v/>
      </c>
      <c r="R41" s="157" t="str">
        <f>IFERROR(LARGE(Mehed!$AD$300:$AD$340,R$29),"")</f>
        <v/>
      </c>
      <c r="S41" s="157" t="str">
        <f>IFERROR(LARGE(Mehed!$AD$300:$AD$340,S$29),"")</f>
        <v/>
      </c>
      <c r="T41" s="157" t="str">
        <f>IFERROR(LARGE(Mehed!$AD$300:$AD$340,T$29),"")</f>
        <v/>
      </c>
      <c r="U41" s="157" t="str">
        <f>IFERROR(LARGE(Mehed!$AD$300:$AD$340,U$29),"")</f>
        <v/>
      </c>
      <c r="V41" s="157" t="str">
        <f>IFERROR(LARGE(Mehed!$AD$300:$AD$340,V$29),"")</f>
        <v/>
      </c>
      <c r="W41" s="157" t="str">
        <f>IFERROR(LARGE(Mehed!$AD$300:$AD$340,W$29),"")</f>
        <v/>
      </c>
      <c r="X41" s="158" t="str">
        <f>IFERROR(LARGE(Naised!$AD$300:$AD$340,X$29),"")</f>
        <v/>
      </c>
      <c r="Y41" s="157" t="str">
        <f>IFERROR(LARGE(Naised!$AD$300:$AD$340,Y$29),"")</f>
        <v/>
      </c>
      <c r="Z41" s="157" t="str">
        <f>IFERROR(LARGE(Naised!$AD$300:$AD$340,Z$29),"")</f>
        <v/>
      </c>
      <c r="AA41" s="157" t="str">
        <f>IFERROR(LARGE(Naised!$AD$300:$AD$340,AA$29),"")</f>
        <v/>
      </c>
      <c r="AB41" s="157" t="str">
        <f>IFERROR(LARGE(Naised!$AD$300:$AD$340,AB$29),"")</f>
        <v/>
      </c>
      <c r="AC41" s="157" t="str">
        <f>IFERROR(LARGE(Naised!$AD$300:$AD$340,AC$29),"")</f>
        <v/>
      </c>
      <c r="AD41" s="157" t="str">
        <f>IFERROR(LARGE(Naised!$AD$300:$AD$340,AD$29),"")</f>
        <v/>
      </c>
      <c r="AE41" s="157" t="str">
        <f>IFERROR(LARGE(Naised!$AD$300:$AD$340,AE$29),"")</f>
        <v/>
      </c>
      <c r="AF41" s="157" t="str">
        <f>IFERROR(LARGE(Naised!$AD$300:$AD$340,AF$29),"")</f>
        <v/>
      </c>
      <c r="AG41" s="157" t="str">
        <f>IFERROR(LARGE(Naised!$AD$300:$AD$340,AG$29),"")</f>
        <v/>
      </c>
      <c r="AH41" s="157" t="str">
        <f>IFERROR(LARGE(Naised!$AD$300:$AD$340,AH$29),"")</f>
        <v/>
      </c>
      <c r="AI41" s="157" t="str">
        <f>IFERROR(LARGE(Naised!$AD$300:$AD$340,AI$29),"")</f>
        <v/>
      </c>
      <c r="AJ41" s="157" t="str">
        <f>IFERROR(LARGE(Naised!$AD$300:$AD$340,AJ$29),"")</f>
        <v/>
      </c>
      <c r="AK41" s="157" t="str">
        <f>IFERROR(LARGE(Naised!$AD$300:$AD$340,AK$29),"")</f>
        <v/>
      </c>
      <c r="AL41" s="157" t="str">
        <f>IFERROR(LARGE(Naised!$AD$300:$AD$340,AL$29),"")</f>
        <v/>
      </c>
      <c r="AM41" s="157" t="str">
        <f>IFERROR(LARGE(Naised!$AD$300:$AD$340,AM$29),"")</f>
        <v/>
      </c>
      <c r="AN41" s="157" t="str">
        <f>IFERROR(LARGE(Naised!$AD$300:$AD$340,AN$29),"")</f>
        <v/>
      </c>
      <c r="AO41" s="157" t="str">
        <f>IFERROR(LARGE(Naised!$AD$300:$AD$340,AO$29),"")</f>
        <v/>
      </c>
      <c r="AP41" s="157" t="str">
        <f>IFERROR(LARGE(Naised!$AD$300:$AD$340,AP$29),"")</f>
        <v/>
      </c>
      <c r="AQ41" s="157" t="str">
        <f>IFERROR(LARGE(Naised!$AD$300:$AD$340,AQ$29),"")</f>
        <v/>
      </c>
      <c r="AR41" s="38"/>
      <c r="AS41" s="38"/>
      <c r="AT41" s="38"/>
      <c r="AU41" s="38"/>
      <c r="AV41" s="38"/>
      <c r="AX41" s="38"/>
      <c r="AY41" s="38"/>
      <c r="AZ41" s="38"/>
    </row>
    <row r="42" spans="1:52" hidden="1" x14ac:dyDescent="0.2">
      <c r="A42" s="155" t="s">
        <v>56</v>
      </c>
      <c r="B42" s="156"/>
      <c r="C42" s="154"/>
      <c r="D42" s="157">
        <f>IFERROR(LARGE(Mehed!$AE$300:$VAC$340,D$29),"")</f>
        <v>16.004000000000001</v>
      </c>
      <c r="E42" s="157">
        <f>IFERROR(LARGE(Mehed!$AE$300:$VAC$340,E$29),"")</f>
        <v>12.004</v>
      </c>
      <c r="F42" s="157">
        <f>IFERROR(LARGE(Mehed!$AE$300:$VAC$340,F$29),"")</f>
        <v>11.004</v>
      </c>
      <c r="G42" s="157">
        <f>IFERROR(LARGE(Mehed!$AE$300:$VAC$340,G$29),"")</f>
        <v>6.0039999999999996</v>
      </c>
      <c r="H42" s="157">
        <f>IFERROR(LARGE(Mehed!$AE$300:$VAC$340,H$29),"")</f>
        <v>4.0039999999999996</v>
      </c>
      <c r="I42" s="157">
        <f>IFERROR(LARGE(Mehed!$AE$300:$VAC$340,I$29),"")</f>
        <v>2.004</v>
      </c>
      <c r="J42" s="157" t="str">
        <f>IFERROR(LARGE(Mehed!$AE$300:$VAC$340,J$29),"")</f>
        <v/>
      </c>
      <c r="K42" s="157" t="str">
        <f>IFERROR(LARGE(Mehed!$AE$300:$VAC$340,K$29),"")</f>
        <v/>
      </c>
      <c r="L42" s="157" t="str">
        <f>IFERROR(LARGE(Mehed!$AE$300:$VAC$340,L$29),"")</f>
        <v/>
      </c>
      <c r="M42" s="157" t="str">
        <f>IFERROR(LARGE(Mehed!$AE$300:$VAC$340,M$29),"")</f>
        <v/>
      </c>
      <c r="N42" s="157" t="str">
        <f>IFERROR(LARGE(Mehed!$AE$300:$VAC$340,N$29),"")</f>
        <v/>
      </c>
      <c r="O42" s="157" t="str">
        <f>IFERROR(LARGE(Mehed!$AE$300:$VAC$340,O$29),"")</f>
        <v/>
      </c>
      <c r="P42" s="157" t="str">
        <f>IFERROR(LARGE(Mehed!$AE$300:$VAC$340,P$29),"")</f>
        <v/>
      </c>
      <c r="Q42" s="157" t="str">
        <f>IFERROR(LARGE(Mehed!$AE$300:$VAC$340,Q$29),"")</f>
        <v/>
      </c>
      <c r="R42" s="157" t="str">
        <f>IFERROR(LARGE(Mehed!$AE$300:$VAC$340,R$29),"")</f>
        <v/>
      </c>
      <c r="S42" s="157" t="str">
        <f>IFERROR(LARGE(Mehed!$AE$300:$VAC$340,S$29),"")</f>
        <v/>
      </c>
      <c r="T42" s="157" t="str">
        <f>IFERROR(LARGE(Mehed!$AE$300:$VAC$340,T$29),"")</f>
        <v/>
      </c>
      <c r="U42" s="157" t="str">
        <f>IFERROR(LARGE(Mehed!$AE$300:$VAC$340,U$29),"")</f>
        <v/>
      </c>
      <c r="V42" s="157" t="str">
        <f>IFERROR(LARGE(Mehed!$AE$300:$VAC$340,V$29),"")</f>
        <v/>
      </c>
      <c r="W42" s="157" t="str">
        <f>IFERROR(LARGE(Mehed!$AE$300:$VAC$340,W$29),"")</f>
        <v/>
      </c>
      <c r="X42" s="158">
        <f>IFERROR(LARGE(Naised!$AE$300:$VAE$340,X$29),"")</f>
        <v>15.004</v>
      </c>
      <c r="Y42" s="157">
        <f>IFERROR(LARGE(Naised!$AE$300:$VAE$340,Y$29),"")</f>
        <v>13.004</v>
      </c>
      <c r="Z42" s="157">
        <f>IFERROR(LARGE(Naised!$AE$300:$VAE$340,Z$29),"")</f>
        <v>12.004</v>
      </c>
      <c r="AA42" s="157">
        <f>IFERROR(LARGE(Naised!$AE$300:$VAE$340,AA$29),"")</f>
        <v>11.004</v>
      </c>
      <c r="AB42" s="157" t="str">
        <f>IFERROR(LARGE(Naised!$AE$300:$VAE$340,AB$29),"")</f>
        <v/>
      </c>
      <c r="AC42" s="157" t="str">
        <f>IFERROR(LARGE(Naised!$AE$300:$VAE$340,AC$29),"")</f>
        <v/>
      </c>
      <c r="AD42" s="157" t="str">
        <f>IFERROR(LARGE(Naised!$AE$300:$VAE$340,AD$29),"")</f>
        <v/>
      </c>
      <c r="AE42" s="157" t="str">
        <f>IFERROR(LARGE(Naised!$AE$300:$VAE$340,AE$29),"")</f>
        <v/>
      </c>
      <c r="AF42" s="157" t="str">
        <f>IFERROR(LARGE(Naised!$AE$300:$VAE$340,AF$29),"")</f>
        <v/>
      </c>
      <c r="AG42" s="157" t="str">
        <f>IFERROR(LARGE(Naised!$AE$300:$VAE$340,AG$29),"")</f>
        <v/>
      </c>
      <c r="AH42" s="157" t="str">
        <f>IFERROR(LARGE(Naised!$AE$300:$VAE$340,AH$29),"")</f>
        <v/>
      </c>
      <c r="AI42" s="157" t="str">
        <f>IFERROR(LARGE(Naised!$AE$300:$VAE$340,AI$29),"")</f>
        <v/>
      </c>
      <c r="AJ42" s="157" t="str">
        <f>IFERROR(LARGE(Naised!$AE$300:$VAE$340,AJ$29),"")</f>
        <v/>
      </c>
      <c r="AK42" s="157" t="str">
        <f>IFERROR(LARGE(Naised!$AE$300:$VAE$340,AK$29),"")</f>
        <v/>
      </c>
      <c r="AL42" s="157" t="str">
        <f>IFERROR(LARGE(Naised!$AE$300:$VAE$340,AL$29),"")</f>
        <v/>
      </c>
      <c r="AM42" s="157" t="str">
        <f>IFERROR(LARGE(Naised!$AE$300:$VAE$340,AM$29),"")</f>
        <v/>
      </c>
      <c r="AN42" s="157" t="str">
        <f>IFERROR(LARGE(Naised!$AE$300:$VAE$340,AN$29),"")</f>
        <v/>
      </c>
      <c r="AO42" s="157" t="str">
        <f>IFERROR(LARGE(Naised!$AE$300:$VAE$340,AO$29),"")</f>
        <v/>
      </c>
      <c r="AP42" s="157" t="str">
        <f>IFERROR(LARGE(Naised!$AE$300:$VAE$340,AP$29),"")</f>
        <v/>
      </c>
      <c r="AQ42" s="157" t="str">
        <f>IFERROR(LARGE(Naised!$AE$300:$VAE$340,AQ$29),"")</f>
        <v/>
      </c>
      <c r="AR42" s="38"/>
      <c r="AS42" s="38"/>
      <c r="AT42" s="38"/>
      <c r="AU42" s="38"/>
      <c r="AV42" s="38"/>
      <c r="AX42" s="38"/>
      <c r="AY42" s="38"/>
      <c r="AZ42" s="38"/>
    </row>
    <row r="43" spans="1:52" hidden="1" x14ac:dyDescent="0.2">
      <c r="A43" s="155" t="s">
        <v>55</v>
      </c>
      <c r="B43" s="156"/>
      <c r="C43" s="154"/>
      <c r="D43" s="157">
        <f>IFERROR(LARGE(Mehed!$AF$300:$AF$340,D$29),"")</f>
        <v>6.0039999999999996</v>
      </c>
      <c r="E43" s="157">
        <f>IFERROR(LARGE(Mehed!$AF$300:$AF$340,E$29),"")</f>
        <v>2.004</v>
      </c>
      <c r="F43" s="157" t="str">
        <f>IFERROR(LARGE(Mehed!$AF$300:$AF$340,F$29),"")</f>
        <v/>
      </c>
      <c r="G43" s="157" t="str">
        <f>IFERROR(LARGE(Mehed!$AF$300:$AF$340,G$29),"")</f>
        <v/>
      </c>
      <c r="H43" s="157" t="str">
        <f>IFERROR(LARGE(Mehed!$AF$300:$AF$340,H$29),"")</f>
        <v/>
      </c>
      <c r="I43" s="157" t="str">
        <f>IFERROR(LARGE(Mehed!$AF$300:$AF$340,I$29),"")</f>
        <v/>
      </c>
      <c r="J43" s="157" t="str">
        <f>IFERROR(LARGE(Mehed!$AF$300:$AF$340,J$29),"")</f>
        <v/>
      </c>
      <c r="K43" s="157" t="str">
        <f>IFERROR(LARGE(Mehed!$AF$300:$AF$340,K$29),"")</f>
        <v/>
      </c>
      <c r="L43" s="157" t="str">
        <f>IFERROR(LARGE(Mehed!$AF$300:$AF$340,L$29),"")</f>
        <v/>
      </c>
      <c r="M43" s="157" t="str">
        <f>IFERROR(LARGE(Mehed!$AF$300:$AF$340,M$29),"")</f>
        <v/>
      </c>
      <c r="N43" s="157" t="str">
        <f>IFERROR(LARGE(Mehed!$AF$300:$AF$340,N$29),"")</f>
        <v/>
      </c>
      <c r="O43" s="157" t="str">
        <f>IFERROR(LARGE(Mehed!$AF$300:$AF$340,O$29),"")</f>
        <v/>
      </c>
      <c r="P43" s="157" t="str">
        <f>IFERROR(LARGE(Mehed!$AF$300:$AF$340,P$29),"")</f>
        <v/>
      </c>
      <c r="Q43" s="157" t="str">
        <f>IFERROR(LARGE(Mehed!$AF$300:$AF$340,Q$29),"")</f>
        <v/>
      </c>
      <c r="R43" s="157" t="str">
        <f>IFERROR(LARGE(Mehed!$AF$300:$AF$340,R$29),"")</f>
        <v/>
      </c>
      <c r="S43" s="157" t="str">
        <f>IFERROR(LARGE(Mehed!$AF$300:$AF$340,S$29),"")</f>
        <v/>
      </c>
      <c r="T43" s="157" t="str">
        <f>IFERROR(LARGE(Mehed!$AF$300:$AF$340,T$29),"")</f>
        <v/>
      </c>
      <c r="U43" s="157" t="str">
        <f>IFERROR(LARGE(Mehed!$AF$300:$AF$340,U$29),"")</f>
        <v/>
      </c>
      <c r="V43" s="157" t="str">
        <f>IFERROR(LARGE(Mehed!$AF$300:$AF$340,V$29),"")</f>
        <v/>
      </c>
      <c r="W43" s="157" t="str">
        <f>IFERROR(LARGE(Mehed!$AF$300:$AF$340,W$29),"")</f>
        <v/>
      </c>
      <c r="X43" s="158">
        <f>IFERROR(LARGE(Naised!$AF$300:$AF$340,X$29),"")</f>
        <v>11.004</v>
      </c>
      <c r="Y43" s="157" t="str">
        <f>IFERROR(LARGE(Naised!$AF$300:$AF$340,Y$29),"")</f>
        <v/>
      </c>
      <c r="Z43" s="157" t="str">
        <f>IFERROR(LARGE(Naised!$AF$300:$AF$340,Z$29),"")</f>
        <v/>
      </c>
      <c r="AA43" s="157" t="str">
        <f>IFERROR(LARGE(Naised!$AF$300:$AF$340,AA$29),"")</f>
        <v/>
      </c>
      <c r="AB43" s="157" t="str">
        <f>IFERROR(LARGE(Naised!$AF$300:$AF$340,AB$29),"")</f>
        <v/>
      </c>
      <c r="AC43" s="157" t="str">
        <f>IFERROR(LARGE(Naised!$AF$300:$AF$340,AC$29),"")</f>
        <v/>
      </c>
      <c r="AD43" s="157" t="str">
        <f>IFERROR(LARGE(Naised!$AF$300:$AF$340,AD$29),"")</f>
        <v/>
      </c>
      <c r="AE43" s="157" t="str">
        <f>IFERROR(LARGE(Naised!$AF$300:$AF$340,AE$29),"")</f>
        <v/>
      </c>
      <c r="AF43" s="157" t="str">
        <f>IFERROR(LARGE(Naised!$AF$300:$AF$340,AF$29),"")</f>
        <v/>
      </c>
      <c r="AG43" s="157" t="str">
        <f>IFERROR(LARGE(Naised!$AF$300:$AF$340,AG$29),"")</f>
        <v/>
      </c>
      <c r="AH43" s="157" t="str">
        <f>IFERROR(LARGE(Naised!$AF$300:$AF$340,AH$29),"")</f>
        <v/>
      </c>
      <c r="AI43" s="157" t="str">
        <f>IFERROR(LARGE(Naised!$AF$300:$AF$340,AI$29),"")</f>
        <v/>
      </c>
      <c r="AJ43" s="157" t="str">
        <f>IFERROR(LARGE(Naised!$AF$300:$AF$340,AJ$29),"")</f>
        <v/>
      </c>
      <c r="AK43" s="157" t="str">
        <f>IFERROR(LARGE(Naised!$AF$300:$AF$340,AK$29),"")</f>
        <v/>
      </c>
      <c r="AL43" s="157" t="str">
        <f>IFERROR(LARGE(Naised!$AF$300:$AF$340,AL$29),"")</f>
        <v/>
      </c>
      <c r="AM43" s="157" t="str">
        <f>IFERROR(LARGE(Naised!$AF$300:$AF$340,AM$29),"")</f>
        <v/>
      </c>
      <c r="AN43" s="157" t="str">
        <f>IFERROR(LARGE(Naised!$AF$300:$AF$340,AN$29),"")</f>
        <v/>
      </c>
      <c r="AO43" s="157" t="str">
        <f>IFERROR(LARGE(Naised!$AF$300:$AF$340,AO$29),"")</f>
        <v/>
      </c>
      <c r="AP43" s="157" t="str">
        <f>IFERROR(LARGE(Naised!$AF$300:$AF$340,AP$29),"")</f>
        <v/>
      </c>
      <c r="AQ43" s="157" t="str">
        <f>IFERROR(LARGE(Naised!$AF$300:$AF$340,AQ$29),"")</f>
        <v/>
      </c>
      <c r="AR43" s="38"/>
      <c r="AS43" s="38"/>
      <c r="AT43" s="38"/>
      <c r="AU43" s="38"/>
      <c r="AV43" s="38"/>
      <c r="AX43" s="38"/>
      <c r="AY43" s="38"/>
      <c r="AZ43" s="38"/>
    </row>
    <row r="44" spans="1:52" hidden="1" x14ac:dyDescent="0.2">
      <c r="A44" s="155" t="s">
        <v>60</v>
      </c>
      <c r="B44" s="156"/>
      <c r="C44" s="154"/>
      <c r="D44" s="157" t="str">
        <f>IFERROR(LARGE(Mehed!$AG$300:$AG$340,D$29),"")</f>
        <v/>
      </c>
      <c r="E44" s="157" t="str">
        <f>IFERROR(LARGE(Mehed!$AG$300:$AG$340,E$29),"")</f>
        <v/>
      </c>
      <c r="F44" s="157" t="str">
        <f>IFERROR(LARGE(Mehed!$AG$300:$AG$340,F$29),"")</f>
        <v/>
      </c>
      <c r="G44" s="157" t="str">
        <f>IFERROR(LARGE(Mehed!$AG$300:$AG$340,G$29),"")</f>
        <v/>
      </c>
      <c r="H44" s="157" t="str">
        <f>IFERROR(LARGE(Mehed!$AG$300:$AG$340,H$29),"")</f>
        <v/>
      </c>
      <c r="I44" s="157" t="str">
        <f>IFERROR(LARGE(Mehed!$AG$300:$AG$340,I$29),"")</f>
        <v/>
      </c>
      <c r="J44" s="157" t="str">
        <f>IFERROR(LARGE(Mehed!$AG$300:$AG$340,J$29),"")</f>
        <v/>
      </c>
      <c r="K44" s="157" t="str">
        <f>IFERROR(LARGE(Mehed!$AG$300:$AG$340,K$29),"")</f>
        <v/>
      </c>
      <c r="L44" s="157" t="str">
        <f>IFERROR(LARGE(Mehed!$AG$300:$AG$340,L$29),"")</f>
        <v/>
      </c>
      <c r="M44" s="157" t="str">
        <f>IFERROR(LARGE(Mehed!$AG$300:$AG$340,M$29),"")</f>
        <v/>
      </c>
      <c r="N44" s="157" t="str">
        <f>IFERROR(LARGE(Mehed!$AG$300:$AG$340,N$29),"")</f>
        <v/>
      </c>
      <c r="O44" s="157" t="str">
        <f>IFERROR(LARGE(Mehed!$AG$300:$AG$340,O$29),"")</f>
        <v/>
      </c>
      <c r="P44" s="157" t="str">
        <f>IFERROR(LARGE(Mehed!$AG$300:$AG$340,P$29),"")</f>
        <v/>
      </c>
      <c r="Q44" s="157" t="str">
        <f>IFERROR(LARGE(Mehed!$AG$300:$AG$340,Q$29),"")</f>
        <v/>
      </c>
      <c r="R44" s="157" t="str">
        <f>IFERROR(LARGE(Mehed!$AG$300:$AG$340,R$29),"")</f>
        <v/>
      </c>
      <c r="S44" s="157" t="str">
        <f>IFERROR(LARGE(Mehed!$AG$300:$AG$340,S$29),"")</f>
        <v/>
      </c>
      <c r="T44" s="157" t="str">
        <f>IFERROR(LARGE(Mehed!$AG$300:$AG$340,T$29),"")</f>
        <v/>
      </c>
      <c r="U44" s="157" t="str">
        <f>IFERROR(LARGE(Mehed!$AG$300:$AG$340,U$29),"")</f>
        <v/>
      </c>
      <c r="V44" s="157" t="str">
        <f>IFERROR(LARGE(Mehed!$AG$300:$AG$340,V$29),"")</f>
        <v/>
      </c>
      <c r="W44" s="157" t="str">
        <f>IFERROR(LARGE(Mehed!$AG$300:$AG$340,W$29),"")</f>
        <v/>
      </c>
      <c r="X44" s="158" t="str">
        <f>IFERROR(LARGE(Naised!$AG$300:$AG$340,X$29),"")</f>
        <v/>
      </c>
      <c r="Y44" s="157" t="str">
        <f>IFERROR(LARGE(Naised!$AG$300:$AG$340,Y$29),"")</f>
        <v/>
      </c>
      <c r="Z44" s="157" t="str">
        <f>IFERROR(LARGE(Naised!$AG$300:$AG$340,Z$29),"")</f>
        <v/>
      </c>
      <c r="AA44" s="157" t="str">
        <f>IFERROR(LARGE(Naised!$AG$300:$AG$340,AA$29),"")</f>
        <v/>
      </c>
      <c r="AB44" s="157" t="str">
        <f>IFERROR(LARGE(Naised!$AG$300:$AG$340,AB$29),"")</f>
        <v/>
      </c>
      <c r="AC44" s="157" t="str">
        <f>IFERROR(LARGE(Naised!$AG$300:$AG$340,AC$29),"")</f>
        <v/>
      </c>
      <c r="AD44" s="157" t="str">
        <f>IFERROR(LARGE(Naised!$AG$300:$AG$340,AD$29),"")</f>
        <v/>
      </c>
      <c r="AE44" s="157" t="str">
        <f>IFERROR(LARGE(Naised!$AG$300:$AG$340,AE$29),"")</f>
        <v/>
      </c>
      <c r="AF44" s="157" t="str">
        <f>IFERROR(LARGE(Naised!$AG$300:$AG$340,AF$29),"")</f>
        <v/>
      </c>
      <c r="AG44" s="157" t="str">
        <f>IFERROR(LARGE(Naised!$AG$300:$AG$340,AG$29),"")</f>
        <v/>
      </c>
      <c r="AH44" s="157" t="str">
        <f>IFERROR(LARGE(Naised!$AG$300:$AG$340,AH$29),"")</f>
        <v/>
      </c>
      <c r="AI44" s="157" t="str">
        <f>IFERROR(LARGE(Naised!$AG$300:$AG$340,AI$29),"")</f>
        <v/>
      </c>
      <c r="AJ44" s="157" t="str">
        <f>IFERROR(LARGE(Naised!$AG$300:$AG$340,AJ$29),"")</f>
        <v/>
      </c>
      <c r="AK44" s="157" t="str">
        <f>IFERROR(LARGE(Naised!$AG$300:$AG$340,AK$29),"")</f>
        <v/>
      </c>
      <c r="AL44" s="157" t="str">
        <f>IFERROR(LARGE(Naised!$AG$300:$AG$340,AL$29),"")</f>
        <v/>
      </c>
      <c r="AM44" s="157" t="str">
        <f>IFERROR(LARGE(Naised!$AG$300:$AG$340,AM$29),"")</f>
        <v/>
      </c>
      <c r="AN44" s="157" t="str">
        <f>IFERROR(LARGE(Naised!$AG$300:$AG$340,AN$29),"")</f>
        <v/>
      </c>
      <c r="AO44" s="157" t="str">
        <f>IFERROR(LARGE(Naised!$AG$300:$AG$340,AO$29),"")</f>
        <v/>
      </c>
      <c r="AP44" s="157" t="str">
        <f>IFERROR(LARGE(Naised!$AG$300:$AG$340,AP$29),"")</f>
        <v/>
      </c>
      <c r="AQ44" s="157" t="str">
        <f>IFERROR(LARGE(Naised!$AG$300:$AG$340,AQ$29),"")</f>
        <v/>
      </c>
      <c r="AR44" s="38"/>
      <c r="AS44" s="38"/>
      <c r="AT44" s="38"/>
      <c r="AU44" s="38"/>
      <c r="AV44" s="38"/>
      <c r="AX44" s="38"/>
      <c r="AY44" s="38"/>
      <c r="AZ44" s="38"/>
    </row>
    <row r="45" spans="1:52" hidden="1" x14ac:dyDescent="0.2">
      <c r="A45" s="155" t="s">
        <v>57</v>
      </c>
      <c r="B45" s="156"/>
      <c r="C45" s="154"/>
      <c r="D45" s="157">
        <f>IFERROR(LARGE(Mehed!$AH$300:$AH$340,D$29),"")</f>
        <v>12.004</v>
      </c>
      <c r="E45" s="157">
        <f>IFERROR(LARGE(Mehed!$AH$300:$AH$340,E$29),"")</f>
        <v>4.0039999999999996</v>
      </c>
      <c r="F45" s="157" t="str">
        <f>IFERROR(LARGE(Mehed!$AH$300:$AH$340,F$29),"")</f>
        <v/>
      </c>
      <c r="G45" s="157" t="str">
        <f>IFERROR(LARGE(Mehed!$AH$300:$AH$340,G$29),"")</f>
        <v/>
      </c>
      <c r="H45" s="157" t="str">
        <f>IFERROR(LARGE(Mehed!$AH$300:$AH$340,H$29),"")</f>
        <v/>
      </c>
      <c r="I45" s="157" t="str">
        <f>IFERROR(LARGE(Mehed!$AH$300:$AH$340,I$29),"")</f>
        <v/>
      </c>
      <c r="J45" s="157" t="str">
        <f>IFERROR(LARGE(Mehed!$AH$300:$AH$340,J$29),"")</f>
        <v/>
      </c>
      <c r="K45" s="157" t="str">
        <f>IFERROR(LARGE(Mehed!$AH$300:$AH$340,K$29),"")</f>
        <v/>
      </c>
      <c r="L45" s="157" t="str">
        <f>IFERROR(LARGE(Mehed!$AH$300:$AH$340,L$29),"")</f>
        <v/>
      </c>
      <c r="M45" s="157" t="str">
        <f>IFERROR(LARGE(Mehed!$AH$300:$AH$340,M$29),"")</f>
        <v/>
      </c>
      <c r="N45" s="157" t="str">
        <f>IFERROR(LARGE(Mehed!$AH$300:$AH$340,N$29),"")</f>
        <v/>
      </c>
      <c r="O45" s="157" t="str">
        <f>IFERROR(LARGE(Mehed!$AH$300:$AH$340,O$29),"")</f>
        <v/>
      </c>
      <c r="P45" s="157" t="str">
        <f>IFERROR(LARGE(Mehed!$AH$300:$AH$340,P$29),"")</f>
        <v/>
      </c>
      <c r="Q45" s="157" t="str">
        <f>IFERROR(LARGE(Mehed!$AH$300:$AH$340,Q$29),"")</f>
        <v/>
      </c>
      <c r="R45" s="157" t="str">
        <f>IFERROR(LARGE(Mehed!$AH$300:$AH$340,R$29),"")</f>
        <v/>
      </c>
      <c r="S45" s="157" t="str">
        <f>IFERROR(LARGE(Mehed!$AH$300:$AH$340,S$29),"")</f>
        <v/>
      </c>
      <c r="T45" s="157" t="str">
        <f>IFERROR(LARGE(Mehed!$AH$300:$AH$340,T$29),"")</f>
        <v/>
      </c>
      <c r="U45" s="157" t="str">
        <f>IFERROR(LARGE(Mehed!$AH$300:$AH$340,U$29),"")</f>
        <v/>
      </c>
      <c r="V45" s="157" t="str">
        <f>IFERROR(LARGE(Mehed!$AH$300:$AH$340,V$29),"")</f>
        <v/>
      </c>
      <c r="W45" s="157" t="str">
        <f>IFERROR(LARGE(Mehed!$AH$300:$AH$340,W$29),"")</f>
        <v/>
      </c>
      <c r="X45" s="158">
        <f>IFERROR(LARGE(Naised!$AH$300:$AH$340,X$29),"")</f>
        <v>12.004</v>
      </c>
      <c r="Y45" s="157" t="str">
        <f>IFERROR(LARGE(Naised!$AH$300:$AH$340,Y$29),"")</f>
        <v/>
      </c>
      <c r="Z45" s="157" t="str">
        <f>IFERROR(LARGE(Naised!$AH$300:$AH$340,Z$29),"")</f>
        <v/>
      </c>
      <c r="AA45" s="157" t="str">
        <f>IFERROR(LARGE(Naised!$AH$300:$AH$340,AA$29),"")</f>
        <v/>
      </c>
      <c r="AB45" s="157" t="str">
        <f>IFERROR(LARGE(Naised!$AH$300:$AH$340,AB$29),"")</f>
        <v/>
      </c>
      <c r="AC45" s="157" t="str">
        <f>IFERROR(LARGE(Naised!$AH$300:$AH$340,AC$29),"")</f>
        <v/>
      </c>
      <c r="AD45" s="157" t="str">
        <f>IFERROR(LARGE(Naised!$AH$300:$AH$340,AD$29),"")</f>
        <v/>
      </c>
      <c r="AE45" s="157" t="str">
        <f>IFERROR(LARGE(Naised!$AH$300:$AH$340,AE$29),"")</f>
        <v/>
      </c>
      <c r="AF45" s="157" t="str">
        <f>IFERROR(LARGE(Naised!$AH$300:$AH$340,AF$29),"")</f>
        <v/>
      </c>
      <c r="AG45" s="157" t="str">
        <f>IFERROR(LARGE(Naised!$AH$300:$AH$340,AG$29),"")</f>
        <v/>
      </c>
      <c r="AH45" s="157" t="str">
        <f>IFERROR(LARGE(Naised!$AH$300:$AH$340,AH$29),"")</f>
        <v/>
      </c>
      <c r="AI45" s="157" t="str">
        <f>IFERROR(LARGE(Naised!$AH$300:$AH$340,AI$29),"")</f>
        <v/>
      </c>
      <c r="AJ45" s="157" t="str">
        <f>IFERROR(LARGE(Naised!$AH$300:$AH$340,AJ$29),"")</f>
        <v/>
      </c>
      <c r="AK45" s="157" t="str">
        <f>IFERROR(LARGE(Naised!$AH$300:$AH$340,AK$29),"")</f>
        <v/>
      </c>
      <c r="AL45" s="157" t="str">
        <f>IFERROR(LARGE(Naised!$AH$300:$AH$340,AL$29),"")</f>
        <v/>
      </c>
      <c r="AM45" s="157" t="str">
        <f>IFERROR(LARGE(Naised!$AH$300:$AH$340,AM$29),"")</f>
        <v/>
      </c>
      <c r="AN45" s="157" t="str">
        <f>IFERROR(LARGE(Naised!$AH$300:$AH$340,AN$29),"")</f>
        <v/>
      </c>
      <c r="AO45" s="157" t="str">
        <f>IFERROR(LARGE(Naised!$AH$300:$AH$340,AO$29),"")</f>
        <v/>
      </c>
      <c r="AP45" s="157" t="str">
        <f>IFERROR(LARGE(Naised!$AH$300:$AH$340,AP$29),"")</f>
        <v/>
      </c>
      <c r="AQ45" s="157" t="str">
        <f>IFERROR(LARGE(Naised!$AH$300:$AH$340,AQ$29),"")</f>
        <v/>
      </c>
      <c r="AR45" s="38"/>
      <c r="AS45" s="38"/>
      <c r="AT45" s="38"/>
      <c r="AU45" s="38"/>
      <c r="AV45" s="38"/>
      <c r="AX45" s="38"/>
      <c r="AY45" s="38"/>
      <c r="AZ45" s="38"/>
    </row>
    <row r="46" spans="1:52" x14ac:dyDescent="0.2">
      <c r="A46" s="154"/>
      <c r="AR46" s="38"/>
      <c r="AS46" s="38"/>
      <c r="AT46" s="38"/>
      <c r="AU46" s="38"/>
      <c r="AV46" s="38"/>
      <c r="AX46" s="38"/>
      <c r="AY46" s="38"/>
      <c r="AZ46" s="38"/>
    </row>
  </sheetData>
  <sortState ref="A8:AV23">
    <sortCondition descending="1" ref="C8:C23"/>
  </sortState>
  <conditionalFormatting sqref="C9:C23">
    <cfRule type="expression" dxfId="405" priority="1131">
      <formula>AND(AT9&gt;0,#REF!=AT9)</formula>
    </cfRule>
  </conditionalFormatting>
  <conditionalFormatting sqref="B9:B23">
    <cfRule type="expression" dxfId="404" priority="2">
      <formula>C9=LARGE($C$9:$C$23,3)</formula>
    </cfRule>
    <cfRule type="expression" dxfId="403" priority="3">
      <formula>C9=LARGE($C$9:$C$23,2)</formula>
    </cfRule>
    <cfRule type="expression" dxfId="402" priority="4">
      <formula>C9=LARGE($C$9:$C$23,1)</formula>
    </cfRule>
  </conditionalFormatting>
  <hyperlinks>
    <hyperlink ref="B26" r:id="rId1"/>
  </hyperlinks>
  <pageMargins left="0.78740157480314965" right="0.39370078740157483" top="0.6692913385826772" bottom="0.27559055118110237" header="0.47244094488188981" footer="0"/>
  <pageSetup paperSize="9" fitToHeight="0" orientation="landscape" r:id="rId2"/>
  <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stopIfTrue="1" id="{F62BE9FE-8CC1-48AD-B143-867F0C4C159B}">
            <xm:f>D9&gt;=MAX(COUNTA(Mehed!$B$6:$B$61),COUNTA(Naised!$B$6:$B$61))</xm:f>
            <x14:dxf>
              <fill>
                <patternFill>
                  <bgColor rgb="FFFFFF99"/>
                </patternFill>
              </fill>
            </x14:dxf>
          </x14:cfRule>
          <x14:cfRule type="expression" priority="12" stopIfTrue="1" id="{18049C03-BCA9-44D0-A2E9-BD063B83B0FD}">
            <xm:f>D9&gt;=MAX(COUNTA(Mehed!$B$6:$B$61),COUNTA(Naised!$B$6:$B$61))-1</xm:f>
            <x14:dxf>
              <fill>
                <patternFill>
                  <bgColor theme="0" tint="-0.14996795556505021"/>
                </patternFill>
              </fill>
            </x14:dxf>
          </x14:cfRule>
          <x14:cfRule type="expression" priority="13" stopIfTrue="1" id="{06547873-FC1A-486C-8882-3E3D6BB44802}">
            <xm:f>D9&gt;=MAX(COUNTA(Mehed!$B$6:$B$61),COUNTA(Naised!$B$6:$B$61))-2</xm:f>
            <x14:dxf>
              <fill>
                <patternFill>
                  <bgColor rgb="FFFFCC99"/>
                </patternFill>
              </fill>
            </x14:dxf>
          </x14:cfRule>
          <xm:sqref>D9:AQ23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9CCFF"/>
    <pageSetUpPr fitToPage="1"/>
  </sheetPr>
  <dimension ref="A1:AL339"/>
  <sheetViews>
    <sheetView showGridLines="0" showRowColHeaders="0" zoomScaleNormal="100" workbookViewId="0">
      <pane ySplit="5" topLeftCell="A6" activePane="bottomLeft" state="frozen"/>
      <selection activeCell="AS1" sqref="AS1"/>
      <selection pane="bottomLeft" activeCell="I1" sqref="I1"/>
    </sheetView>
  </sheetViews>
  <sheetFormatPr defaultRowHeight="12.75" x14ac:dyDescent="0.2"/>
  <cols>
    <col min="1" max="1" width="5.140625" customWidth="1"/>
    <col min="2" max="2" width="31.28515625" customWidth="1"/>
    <col min="3" max="9" width="7.85546875" customWidth="1"/>
    <col min="10" max="10" width="6" hidden="1" customWidth="1"/>
    <col min="11" max="12" width="3.28515625" customWidth="1"/>
    <col min="13" max="13" width="6" hidden="1" customWidth="1"/>
    <col min="14" max="14" width="9.140625" customWidth="1"/>
    <col min="15" max="16" width="9.140625" style="77" customWidth="1"/>
    <col min="17" max="17" width="9.140625" style="77"/>
    <col min="18" max="34" width="9.7109375" style="77" hidden="1" customWidth="1"/>
  </cols>
  <sheetData>
    <row r="1" spans="1:34" x14ac:dyDescent="0.2">
      <c r="A1" s="7" t="str">
        <f>Võistkondlik!B1</f>
        <v>EESTIMAA SPORDILIIT JÕUD MEISTRIVÕISTLUSED PETANGIS 2018</v>
      </c>
      <c r="B1" s="8"/>
      <c r="C1" s="8"/>
      <c r="E1" s="5"/>
      <c r="J1" s="92" t="s">
        <v>78</v>
      </c>
      <c r="K1" s="93"/>
      <c r="L1" s="91"/>
      <c r="M1" s="94"/>
      <c r="R1" s="92" t="s">
        <v>78</v>
      </c>
      <c r="S1" s="120"/>
      <c r="T1" s="120"/>
      <c r="U1" s="120"/>
      <c r="V1" s="120"/>
      <c r="W1" s="120"/>
      <c r="X1" s="120"/>
      <c r="Y1" s="120"/>
      <c r="Z1" s="120"/>
      <c r="AA1" s="120"/>
      <c r="AB1" s="120"/>
      <c r="AC1" s="120"/>
      <c r="AD1" s="120"/>
      <c r="AE1" s="120"/>
      <c r="AF1" s="120"/>
      <c r="AG1" s="120"/>
      <c r="AH1" s="120"/>
    </row>
    <row r="2" spans="1:34" s="3" customFormat="1" x14ac:dyDescent="0.2">
      <c r="A2" s="5" t="str">
        <f>Võistkondlik!B2</f>
        <v>Toimumisaeg: P, 03.06.2018 kell 10:00</v>
      </c>
      <c r="B2" s="8"/>
      <c r="C2" s="8"/>
      <c r="E2" s="5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77"/>
      <c r="AA2" s="77"/>
      <c r="AB2" s="77"/>
      <c r="AC2" s="77"/>
      <c r="AD2" s="77"/>
      <c r="AE2" s="77"/>
      <c r="AF2" s="77"/>
      <c r="AG2" s="77"/>
      <c r="AH2" s="77"/>
    </row>
    <row r="3" spans="1:34" s="3" customFormat="1" x14ac:dyDescent="0.2">
      <c r="A3" s="5" t="str">
        <f>Võistkondlik!B3</f>
        <v>Toimumiskoht: Voka, Metsa tn 2</v>
      </c>
      <c r="B3" s="8"/>
      <c r="C3" s="8"/>
      <c r="E3" s="5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  <c r="AB3" s="77"/>
      <c r="AC3" s="77"/>
      <c r="AD3" s="77"/>
      <c r="AE3" s="77"/>
      <c r="AF3" s="77"/>
      <c r="AG3" s="77"/>
      <c r="AH3" s="77"/>
    </row>
    <row r="4" spans="1:34" s="3" customFormat="1" x14ac:dyDescent="0.2">
      <c r="A4" s="5"/>
      <c r="B4" s="8"/>
      <c r="C4" s="8"/>
      <c r="E4" s="5"/>
      <c r="I4" s="127" t="s">
        <v>114</v>
      </c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  <c r="AA4" s="77"/>
      <c r="AB4" s="77"/>
      <c r="AC4" s="77"/>
      <c r="AD4" s="77"/>
      <c r="AE4" s="77"/>
      <c r="AF4" s="77"/>
      <c r="AG4" s="77"/>
      <c r="AH4" s="77"/>
    </row>
    <row r="5" spans="1:34" x14ac:dyDescent="0.2">
      <c r="A5" s="12" t="s">
        <v>115</v>
      </c>
      <c r="B5" s="8"/>
      <c r="C5" s="8"/>
    </row>
    <row r="7" spans="1:34" x14ac:dyDescent="0.2">
      <c r="A7" s="198" t="s">
        <v>0</v>
      </c>
      <c r="B7" s="199"/>
      <c r="C7" s="199">
        <v>1</v>
      </c>
      <c r="D7" s="199">
        <v>2</v>
      </c>
      <c r="E7" s="199">
        <v>3</v>
      </c>
      <c r="F7" s="199">
        <v>4</v>
      </c>
      <c r="G7" s="199"/>
      <c r="H7" s="199" t="s">
        <v>1</v>
      </c>
      <c r="I7" s="199" t="s">
        <v>45</v>
      </c>
      <c r="J7" s="95" t="s">
        <v>76</v>
      </c>
      <c r="K7" s="96" t="s">
        <v>76</v>
      </c>
      <c r="L7" s="97" t="s">
        <v>77</v>
      </c>
      <c r="M7" s="39" t="b">
        <f>OR(AND(COUNTA(B8:B12)=3,COUNTA(C8:G12)=6),AND(COUNTA(B8:B12)=4,COUNTA(C8:G12)=12),AND(COUNTA(B8:B12)=5,COUNTA(C8:G12)=20))</f>
        <v>1</v>
      </c>
    </row>
    <row r="8" spans="1:34" ht="25.5" x14ac:dyDescent="0.2">
      <c r="A8" s="200">
        <v>1</v>
      </c>
      <c r="B8" s="132" t="s">
        <v>98</v>
      </c>
      <c r="C8" s="133"/>
      <c r="D8" s="134">
        <v>13</v>
      </c>
      <c r="E8" s="134">
        <v>13</v>
      </c>
      <c r="F8" s="134">
        <v>13</v>
      </c>
      <c r="G8" s="134"/>
      <c r="H8" s="135" t="str">
        <f>(IF(D8-C9&gt;0,1)+IF(E8-C10&gt;0,1)+IF(F8-C11&gt;0,1)+IF(G8-C12&gt;0,1))&amp;"-"&amp;(IF(D8-C9&lt;0,1)+IF(E8-C10&lt;0,1)+IF(F8-C11&lt;0,1)+IF(G8-C12&lt;0,1))</f>
        <v>3-0</v>
      </c>
      <c r="I8" s="134" t="str">
        <f>IF(AND(B8&lt;&gt;"",M$7=TRUE),A$7&amp;RANK(M8,M$8:M$12,0),"")</f>
        <v>A1</v>
      </c>
      <c r="J8" s="136">
        <f>VALUE(LEFT(H8,1))</f>
        <v>3</v>
      </c>
      <c r="K8" s="137">
        <f>IF(AND(J8=1,J9=1,D8&gt;C9),1)+IF(AND(J8=1,J10=1,E8&gt;C10),1)+IF(AND(J8=1,J11=1,F8&gt;C11),1)+IF(AND(J8=1,J12=1,G8&gt;C12),1)+IF(AND(J8=2,J9=2,D8&gt;C9),1)+IF(AND(J8=2,J10=2,E8&gt;C10),1)+IF(AND(J8=2,J11=2,F8&gt;C11),1)+IF(AND(J8=2,J12=2,G8&gt;C12),1)+IF(AND(J8=3,J9=3,D8&gt;C9),1)+IF(AND(J8=3,J10=3,E8&gt;C10),1)+IF(AND(J8=3,J11=3,F8&gt;C11),1)+IF(AND(J8=3,J12=3,G8&gt;C12),1)</f>
        <v>0</v>
      </c>
      <c r="L8" s="138">
        <f>IF(AND(J8=1,J9=1),D8-C9)+IF(AND(J8=1,J10=1),E8-C10)+IF(AND(J8=1,J11=1),F8-C11)+IF(AND(J8=1,J12=1),G8-C12)+IF(AND(J8=2,J9=2),D8-C9)+IF(AND(J8=2,J10=2),E8-C10)+IF(AND(J8=2,J11=2),F8-C11)+IF(AND(J8=2,J12=2),G8-C12)+IF(AND(J8=3,J9=3),D8-C9)+IF(AND(J8=3,J10=3),E8-C10)+IF(AND(J8=3,J11=3),F8-C11)+IF(AND(J8=3,J12=3),G8-C12)</f>
        <v>0</v>
      </c>
      <c r="M8" s="99">
        <f>10000*J8+K8*100+L8</f>
        <v>30000</v>
      </c>
    </row>
    <row r="9" spans="1:34" ht="25.5" x14ac:dyDescent="0.2">
      <c r="A9" s="200">
        <v>2</v>
      </c>
      <c r="B9" s="139" t="s">
        <v>93</v>
      </c>
      <c r="C9" s="134">
        <v>4</v>
      </c>
      <c r="D9" s="133"/>
      <c r="E9" s="192">
        <v>13</v>
      </c>
      <c r="F9" s="192">
        <v>12</v>
      </c>
      <c r="G9" s="134"/>
      <c r="H9" s="135" t="str">
        <f>(IF(C9-D8&gt;0,1)+IF(E9-D10&gt;0,1)+IF(F9-D11&gt;0,1)+IF(G9-D12&gt;0,1))&amp;"-"&amp;(IF(C9-D8&lt;0,1)+IF(E9-D10&lt;0,1)+IF(F9-D11&lt;0,1)+IF(G9-D12&lt;0,1))</f>
        <v>1-2</v>
      </c>
      <c r="I9" s="134" t="str">
        <f>IF(AND(B9&lt;&gt;"",M$7=TRUE),A$7&amp;RANK(M9,M$8:M$12,0),"")</f>
        <v>A2</v>
      </c>
      <c r="J9" s="136">
        <f t="shared" ref="J9:J12" si="0">VALUE(LEFT(H9,1))</f>
        <v>1</v>
      </c>
      <c r="K9" s="140">
        <f>IF(AND(J9=1,J8=1,C9&gt;D8),1)+IF(AND(J9=1,J10=1,E9&gt;D10),1)+IF(AND(J9=1,J11=1,F9&gt;D11),1)+IF(AND(J9=1,J12=1,G9&gt;D12),1)+IF(AND(J9=2,J8=2,C9&gt;D8),1)+IF(AND(J9=2,J10=2,E9&gt;D10),1)+IF(AND(J9=2,J11=2,F9&gt;D11),1)+IF(AND(J9=2,J12=2,G9&gt;D12),1)+IF(AND(J9=3,J8=3,C9&gt;D8),1)+IF(AND(J9=3,J10=3,E9&gt;D10),1)+IF(AND(J9=3,J11=3,F9&gt;D11),1)+IF(AND(J9=3,J12=3,G9&gt;D12),1)</f>
        <v>1</v>
      </c>
      <c r="L9" s="138">
        <f>IF(AND(J9=1,J8=1),C9-D8)+IF(AND(J9=1,J10=1),E9-D10)+IF(AND(J9=1,J11=1),F9-D11)+IF(AND(J9=1,J12=1),G9-D12)+IF(AND(J9=2,J8=2),C9-D8)+IF(AND(J9=2,J10=2),E9-D10)+IF(AND(J9=2,J11=2),F9-D11)+IF(AND(J9=2,J12=2),G9-D12)+IF(AND(J9=3,J8=3),C9-D8)+IF(AND(J9=3,J10=3),E9-D10)+IF(AND(J9=3,J11=3),F9-D11)+IF(AND(J9=3,J12=3),G9-D12)</f>
        <v>11</v>
      </c>
      <c r="M9" s="99">
        <f t="shared" ref="M9:M12" si="1">10000*J9+K9*100+L9</f>
        <v>10111</v>
      </c>
    </row>
    <row r="10" spans="1:34" ht="25.5" x14ac:dyDescent="0.2">
      <c r="A10" s="200">
        <v>3</v>
      </c>
      <c r="B10" s="139" t="s">
        <v>100</v>
      </c>
      <c r="C10" s="134">
        <v>7</v>
      </c>
      <c r="D10" s="193">
        <v>1</v>
      </c>
      <c r="E10" s="133"/>
      <c r="F10" s="192">
        <v>13</v>
      </c>
      <c r="G10" s="134"/>
      <c r="H10" s="135" t="str">
        <f>(IF(C10-E8&gt;0,1)+IF(D10-E9&gt;0,1)+IF(F10-E11&gt;0,1)+IF(G10-E12&gt;0,1))&amp;"-"&amp;(IF(C10-E8&lt;0,1)+IF(D10-E9&lt;0,1)+IF(F10-E11&lt;0,1)+IF(G10-E12&lt;0,1))</f>
        <v>1-2</v>
      </c>
      <c r="I10" s="134" t="str">
        <f>IF(AND(B10&lt;&gt;"",M$7=TRUE),A$7&amp;RANK(M10,M$8:M$12,0),"")</f>
        <v>A3</v>
      </c>
      <c r="J10" s="136">
        <f t="shared" si="0"/>
        <v>1</v>
      </c>
      <c r="K10" s="140">
        <f>IF(AND(J10=1,J8=1,C10&gt;E8),1)+IF(AND(J10=1,J9=1,D10&gt;E9),1)+IF(AND(J10=1,J11=1,F10&gt;E11),1)+IF(AND(J10=1,J12=1,G10&gt;E12),1)+IF(AND(J10=2,J8=2,C10&gt;E8),1)+IF(AND(J10=2,J9=2,D10&gt;E9),1)+IF(AND(J10=2,J11=2,F10&gt;E11),1)+IF(AND(J10=2,J12=2,G10&gt;E12),1)+IF(AND(J10=3,J8=3,C10&gt;E8),1)+IF(AND(J10=3,J9=3,D10&gt;E9),1)+IF(AND(J10=3,J11=3,F10&gt;E11),1)+IF(AND(J10=3,J12=3,G10&gt;E12),1)</f>
        <v>1</v>
      </c>
      <c r="L10" s="138">
        <f>IF(AND(J10=1,J8=1),C10-E8)+IF(AND(J10=1,J9=1),D10-E9)+IF(AND(J10=1,J11=1),F10-E11)+IF(AND(J10=1,J12=1),G10-E12)+IF(AND(J10=2,J8=2),C10-E8)+IF(AND(J10=2,J9=2),D10-E9)+IF(AND(J10=2,J11=2),F10-E11)+IF(AND(J10=2,J12=2),G10-E12)+IF(AND(J10=3,J8=3),C10-E8)+IF(AND(J10=3,J9=3),D10-E9)+IF(AND(J10=3,J11=3),F10-E11)+IF(AND(J10=3,J12=3),G10-E12)</f>
        <v>-5</v>
      </c>
      <c r="M10" s="99">
        <f t="shared" si="1"/>
        <v>10095</v>
      </c>
    </row>
    <row r="11" spans="1:34" ht="25.5" x14ac:dyDescent="0.2">
      <c r="A11" s="200">
        <v>4</v>
      </c>
      <c r="B11" s="142" t="s">
        <v>143</v>
      </c>
      <c r="C11" s="134">
        <v>5</v>
      </c>
      <c r="D11" s="193">
        <v>13</v>
      </c>
      <c r="E11" s="192">
        <v>6</v>
      </c>
      <c r="F11" s="133"/>
      <c r="G11" s="143"/>
      <c r="H11" s="135" t="str">
        <f>(IF(C11-F8&gt;0,1)+IF(D11-F9&gt;0,1)+IF(E11-F10&gt;0,1)+IF(G11-F12&gt;0,1))&amp;"-"&amp;(IF(C11-F8&lt;0,1)+IF(D11-F9&lt;0,1)+IF(E11-F10&lt;0,1)+IF(G11-F12&lt;0,1))</f>
        <v>1-2</v>
      </c>
      <c r="I11" s="134" t="str">
        <f>IF(AND(B11&lt;&gt;"",M$7=TRUE),A$7&amp;RANK(M11,M$8:M$12,0),"")</f>
        <v>A4</v>
      </c>
      <c r="J11" s="136">
        <f t="shared" si="0"/>
        <v>1</v>
      </c>
      <c r="K11" s="140">
        <f>IF(AND(J11=1,J8=1,C11&gt;F8),1)+IF(AND(J11=1,J9=1,D11&gt;F9),1)+IF(AND(J11=1,J10=1,E11&gt;F10),1)+IF(AND(J11=1,J12=1,G11&gt;F12),1)+IF(AND(J11=2,J8=2,C11&gt;F8),1)+IF(AND(J11=2,J9=2,D11&gt;F9),1)+IF(AND(J11=2,J10=2,E11&gt;F10),1)+IF(AND(J11=2,J12=2,G11&gt;F12),1)+IF(AND(J11=3,J8=3,C11&gt;F8),1)+IF(AND(J11=3,J9=3,D11&gt;F9),1)+IF(AND(J11=3,J10=3,E11&gt;F10),1)+IF(AND(J11=3,J12=3,G11&gt;F12),1)</f>
        <v>1</v>
      </c>
      <c r="L11" s="138">
        <f>IF(AND(J11=1,J8=1),C11-F8)+IF(AND(J11=1,J9=1),D11-F9)+IF(AND(J11=1,J10=1),E11-F10)+IF(AND(J11=1,J12=1),G11-F12)+IF(AND(J11=2,J8=2),C11-F8)+IF(AND(J11=2,J9=2),D11-F9)+IF(AND(J11=2,J10=2),E11-F10)+IF(AND(J11=2,J12=2),G11-F12)+IF(AND(J11=3,J8=3),C11-F8)+IF(AND(J11=3,J9=3),D11-F9)+IF(AND(J11=3,J10=3),E11-F10)+IF(AND(J11=3,J12=3),G11-F12)</f>
        <v>-6</v>
      </c>
      <c r="M11" s="99">
        <f t="shared" si="1"/>
        <v>10094</v>
      </c>
    </row>
    <row r="12" spans="1:34" hidden="1" x14ac:dyDescent="0.2">
      <c r="A12" s="200">
        <v>5</v>
      </c>
      <c r="B12" s="139"/>
      <c r="C12" s="134"/>
      <c r="D12" s="134"/>
      <c r="E12" s="134"/>
      <c r="F12" s="134"/>
      <c r="G12" s="133"/>
      <c r="H12" s="135" t="str">
        <f>(IF(C12-G8&gt;0,1)+IF(D12-G9&gt;0,1)+IF(E12-G10&gt;0,1)+IF(F12-G11&gt;0,1))&amp;"-"&amp;(IF(C12-G8&lt;0,1)+IF(D12-G9&lt;0,1)+IF(E12-G10&lt;0,1)+IF(F12-G11&lt;0,1))</f>
        <v>0-0</v>
      </c>
      <c r="I12" s="134" t="str">
        <f>IF(AND(B12&lt;&gt;"",M$7=TRUE),A$7&amp;RANK(M12,M$8:M$12,0),"")</f>
        <v/>
      </c>
      <c r="J12" s="136">
        <f t="shared" si="0"/>
        <v>0</v>
      </c>
      <c r="K12" s="140">
        <f>IF(AND(J12=1,J8=1,C12&gt;G8),1)+IF(AND(J12=1,J9=1,D12&gt;G9),1)+IF(AND(J12=1,J10=1,E12&gt;G10),1)+IF(AND(J12=1,J11=1,F12&gt;G11),1)+IF(AND(J12=2,J8=2,C12&gt;G8),1)+IF(AND(J12=2,J9=2,D12&gt;G9),1)+IF(AND(J12=2,J10=2,E12&gt;G10),1)+IF(AND(J12=2,J11=2,F12&gt;G11),1)+IF(AND(J12=3,J8=3,C12&gt;G8),1)+IF(AND(J12=3,J9=3,D12&gt;G9),1)+IF(AND(J12=3,J10=3,E12&gt;G10),1)+IF(AND(J12=3,J11=3,F12&gt;G11),1)</f>
        <v>0</v>
      </c>
      <c r="L12" s="138">
        <f>IF(AND(J12=1,J8=1),C12-G8)+IF(AND(J12=1,J9=1),D12-G9)+IF(AND(J12=1,J10=1),E12-G10)+IF(AND(J12=1,J11=1),F12-G11)+IF(AND(J12=2,J8=2),C12-G8)+IF(AND(J12=2,J9=2),D12-G9)+IF(AND(J12=2,J10=2),E12-G10)+IF(AND(J12=2,J11=2),F12-G11)+IF(AND(J12=3,J8=3),C12-G8)+IF(AND(J12=3,J9=3),D12-G9)+IF(AND(J12=3,J10=3),E12-G10)+IF(AND(J12=3,J11=3),F12-G11)</f>
        <v>0</v>
      </c>
      <c r="M12" s="99">
        <f t="shared" si="1"/>
        <v>0</v>
      </c>
    </row>
    <row r="13" spans="1:34" s="3" customFormat="1" x14ac:dyDescent="0.2">
      <c r="A13" s="54"/>
      <c r="B13" s="130"/>
      <c r="C13" s="41"/>
      <c r="D13" s="101"/>
      <c r="E13" s="41"/>
      <c r="F13" s="42"/>
      <c r="G13" s="39"/>
      <c r="H13" s="66"/>
      <c r="I13" s="102"/>
      <c r="J13" s="103"/>
      <c r="K13" s="104"/>
      <c r="L13" s="105"/>
      <c r="M13" s="103"/>
      <c r="O13" s="77"/>
      <c r="P13" s="77"/>
      <c r="Q13" s="77"/>
      <c r="R13" s="77"/>
      <c r="S13" s="77"/>
      <c r="T13" s="77"/>
      <c r="U13" s="77"/>
      <c r="V13" s="77"/>
      <c r="W13" s="77"/>
      <c r="X13" s="77"/>
      <c r="Y13" s="77"/>
      <c r="Z13" s="77"/>
      <c r="AA13" s="77"/>
      <c r="AB13" s="77"/>
      <c r="AC13" s="77"/>
      <c r="AD13" s="77"/>
      <c r="AE13" s="77"/>
      <c r="AF13" s="77"/>
      <c r="AG13" s="77"/>
      <c r="AH13" s="77"/>
    </row>
    <row r="14" spans="1:34" s="3" customFormat="1" x14ac:dyDescent="0.2">
      <c r="A14" s="198" t="s">
        <v>19</v>
      </c>
      <c r="B14" s="201"/>
      <c r="C14" s="199">
        <v>1</v>
      </c>
      <c r="D14" s="199">
        <v>2</v>
      </c>
      <c r="E14" s="199">
        <v>3</v>
      </c>
      <c r="F14" s="199">
        <v>4</v>
      </c>
      <c r="G14" s="199"/>
      <c r="H14" s="199" t="s">
        <v>1</v>
      </c>
      <c r="I14" s="199" t="s">
        <v>45</v>
      </c>
      <c r="J14" s="106" t="s">
        <v>76</v>
      </c>
      <c r="K14" s="96" t="s">
        <v>76</v>
      </c>
      <c r="L14" s="107" t="s">
        <v>77</v>
      </c>
      <c r="M14" s="108" t="b">
        <f>OR(AND(COUNTA(B15:B19)=3,COUNTA(C15:G19)=6),AND(COUNTA(B15:B19)=4,COUNTA(C15:G19)=12),AND(COUNTA(B15:B19)=5,COUNTA(C15:G19)=20))</f>
        <v>1</v>
      </c>
      <c r="O14" s="77"/>
      <c r="P14" s="77"/>
      <c r="Q14" s="77"/>
      <c r="R14" s="77"/>
      <c r="S14" s="77"/>
      <c r="T14" s="77"/>
      <c r="U14" s="77"/>
      <c r="V14" s="77"/>
      <c r="W14" s="77"/>
      <c r="X14" s="77"/>
      <c r="Y14" s="77"/>
      <c r="Z14" s="77"/>
      <c r="AA14" s="77"/>
      <c r="AB14" s="77"/>
      <c r="AC14" s="77"/>
      <c r="AD14" s="77"/>
      <c r="AE14" s="77"/>
      <c r="AF14" s="77"/>
      <c r="AG14" s="77"/>
      <c r="AH14" s="77"/>
    </row>
    <row r="15" spans="1:34" s="3" customFormat="1" ht="25.5" x14ac:dyDescent="0.2">
      <c r="A15" s="200">
        <v>1</v>
      </c>
      <c r="B15" s="132" t="s">
        <v>144</v>
      </c>
      <c r="C15" s="133"/>
      <c r="D15" s="194">
        <v>13</v>
      </c>
      <c r="E15" s="134">
        <v>13</v>
      </c>
      <c r="F15" s="194">
        <v>6</v>
      </c>
      <c r="G15" s="134"/>
      <c r="H15" s="135" t="str">
        <f>(IF(D15-C16&gt;0,1)+IF(E15-C17&gt;0,1)+IF(F15-C18&gt;0,1)+IF(G15-C19&gt;0,1))&amp;"-"&amp;(IF(D15-C16&lt;0,1)+IF(E15-C17&lt;0,1)+IF(F15-C18&lt;0,1)+IF(G15-C19&lt;0,1))</f>
        <v>2-1</v>
      </c>
      <c r="I15" s="134" t="str">
        <f>IF(AND(B15&lt;&gt;"",M$14=TRUE),A$14&amp;RANK(M15,M$15:M$19,0),"")</f>
        <v>B3</v>
      </c>
      <c r="J15" s="136">
        <f>VALUE(LEFT(H15,1))</f>
        <v>2</v>
      </c>
      <c r="K15" s="137">
        <f>IF(AND(J15=1,J16=1,D15&gt;C16),1)+IF(AND(J15=1,J17=1,E15&gt;C17),1)+IF(AND(J15=1,J18=1,F15&gt;C18),1)+IF(AND(J15=1,J19=1,G15&gt;C19),1)+IF(AND(J15=2,J16=2,D15&gt;C16),1)+IF(AND(J15=2,J17=2,E15&gt;C17),1)+IF(AND(J15=2,J18=2,F15&gt;C18),1)+IF(AND(J15=2,J19=2,G15&gt;C19),1)+IF(AND(J15=3,J16=3,D15&gt;C16),1)+IF(AND(J15=3,J17=3,E15&gt;C17),1)+IF(AND(J15=3,J18=3,F15&gt;C18),1)+IF(AND(J15=3,J19=3,G15&gt;C19),1)</f>
        <v>1</v>
      </c>
      <c r="L15" s="138">
        <f>IF(AND(J15=1,J16=1),D15-C16)+IF(AND(J15=1,J17=1),E15-C17)+IF(AND(J15=1,J18=1),F15-C18)+IF(AND(J15=1,J19=1),G15-C19)+IF(AND(J15=2,J16=2),D15-C16)+IF(AND(J15=2,J17=2),E15-C17)+IF(AND(J15=2,J18=2),F15-C18)+IF(AND(J15=2,J19=2),G15-C19)+IF(AND(J15=3,J16=3),D15-C16)+IF(AND(J15=3,J17=3),E15-C17)+IF(AND(J15=3,J18=3),F15-C18)+IF(AND(J15=3,J19=3),G15-C19)</f>
        <v>-5</v>
      </c>
      <c r="M15" s="99">
        <f>10000*J15+K15*100+L15</f>
        <v>20095</v>
      </c>
      <c r="N15" s="77"/>
      <c r="O15" s="77"/>
      <c r="P15" s="77"/>
      <c r="Q15" s="77"/>
      <c r="R15" s="77"/>
      <c r="S15" s="77"/>
      <c r="T15" s="77"/>
      <c r="U15" s="77"/>
      <c r="V15" s="77"/>
      <c r="W15" s="77"/>
      <c r="X15" s="77"/>
      <c r="Y15" s="77"/>
      <c r="Z15" s="77"/>
      <c r="AA15" s="77"/>
      <c r="AB15" s="77"/>
      <c r="AC15" s="77"/>
      <c r="AD15" s="77"/>
      <c r="AE15" s="77"/>
      <c r="AF15" s="77"/>
      <c r="AG15" s="77"/>
      <c r="AH15" s="77"/>
    </row>
    <row r="16" spans="1:34" s="3" customFormat="1" ht="25.5" x14ac:dyDescent="0.2">
      <c r="A16" s="200">
        <v>2</v>
      </c>
      <c r="B16" s="139" t="s">
        <v>99</v>
      </c>
      <c r="C16" s="194">
        <v>11</v>
      </c>
      <c r="D16" s="133"/>
      <c r="E16" s="134">
        <v>13</v>
      </c>
      <c r="F16" s="194">
        <v>13</v>
      </c>
      <c r="G16" s="134"/>
      <c r="H16" s="135" t="str">
        <f>(IF(C16-D15&gt;0,1)+IF(E16-D17&gt;0,1)+IF(F16-D18&gt;0,1)+IF(G16-D19&gt;0,1))&amp;"-"&amp;(IF(C16-D15&lt;0,1)+IF(E16-D17&lt;0,1)+IF(F16-D18&lt;0,1)+IF(G16-D19&lt;0,1))</f>
        <v>2-1</v>
      </c>
      <c r="I16" s="134" t="str">
        <f>IF(AND(B16&lt;&gt;"",M$14=TRUE),A$14&amp;RANK(M16,M$15:M$19,0),"")</f>
        <v>B1</v>
      </c>
      <c r="J16" s="136">
        <f t="shared" ref="J16:J19" si="2">VALUE(LEFT(H16,1))</f>
        <v>2</v>
      </c>
      <c r="K16" s="140">
        <f>IF(AND(J16=1,J15=1,C16&gt;D15),1)+IF(AND(J16=1,J17=1,E16&gt;D17),1)+IF(AND(J16=1,J18=1,F16&gt;D18),1)+IF(AND(J16=1,J19=1,G16&gt;D19),1)+IF(AND(J16=2,J15=2,C16&gt;D15),1)+IF(AND(J16=2,J17=2,E16&gt;D17),1)+IF(AND(J16=2,J18=2,F16&gt;D18),1)+IF(AND(J16=2,J19=2,G16&gt;D19),1)+IF(AND(J16=3,J15=3,C16&gt;D15),1)+IF(AND(J16=3,J17=3,E16&gt;D17),1)+IF(AND(J16=3,J18=3,F16&gt;D18),1)+IF(AND(J16=3,J19=3,G16&gt;D19),1)</f>
        <v>1</v>
      </c>
      <c r="L16" s="138">
        <f>IF(AND(J16=1,J15=1),C16-D15)+IF(AND(J16=1,J17=1),E16-D17)+IF(AND(J16=1,J18=1),F16-D18)+IF(AND(J16=1,J19=1),G16-D19)+IF(AND(J16=2,J15=2),C16-D15)+IF(AND(J16=2,J17=2),E16-D17)+IF(AND(J16=2,J18=2),F16-D18)+IF(AND(J16=2,J19=2),G16-D19)+IF(AND(J16=3,J15=3),C16-D15)+IF(AND(J16=3,J17=3),E16-D17)+IF(AND(J16=3,J18=3),F16-D18)+IF(AND(J16=3,J19=3),G16-D19)</f>
        <v>9</v>
      </c>
      <c r="M16" s="99">
        <f t="shared" ref="M16:M19" si="3">10000*J16+K16*100+L16</f>
        <v>20109</v>
      </c>
      <c r="N16" s="77"/>
      <c r="O16" s="77"/>
      <c r="P16" s="77"/>
      <c r="Q16" s="77"/>
      <c r="R16" s="77"/>
      <c r="S16" s="77"/>
      <c r="T16" s="77"/>
      <c r="U16" s="77"/>
      <c r="V16" s="77"/>
      <c r="W16" s="77"/>
      <c r="X16" s="77"/>
      <c r="Y16" s="77"/>
      <c r="Z16" s="77"/>
      <c r="AA16" s="77"/>
      <c r="AB16" s="77"/>
      <c r="AC16" s="77"/>
      <c r="AD16" s="77"/>
      <c r="AE16" s="77"/>
      <c r="AF16" s="77"/>
      <c r="AG16" s="77"/>
      <c r="AH16" s="77"/>
    </row>
    <row r="17" spans="1:34" s="3" customFormat="1" ht="25.5" x14ac:dyDescent="0.2">
      <c r="A17" s="200">
        <v>3</v>
      </c>
      <c r="B17" s="139" t="s">
        <v>101</v>
      </c>
      <c r="C17" s="134">
        <v>12</v>
      </c>
      <c r="D17" s="141">
        <v>10</v>
      </c>
      <c r="E17" s="133"/>
      <c r="F17" s="134">
        <v>10</v>
      </c>
      <c r="G17" s="134"/>
      <c r="H17" s="135" t="str">
        <f>(IF(C17-E15&gt;0,1)+IF(D17-E16&gt;0,1)+IF(F17-E18&gt;0,1)+IF(G17-E19&gt;0,1))&amp;"-"&amp;(IF(C17-E15&lt;0,1)+IF(D17-E16&lt;0,1)+IF(F17-E18&lt;0,1)+IF(G17-E19&lt;0,1))</f>
        <v>0-3</v>
      </c>
      <c r="I17" s="134" t="str">
        <f>IF(AND(B17&lt;&gt;"",M$14=TRUE),A$14&amp;RANK(M17,M$15:M$19,0),"")</f>
        <v>B4</v>
      </c>
      <c r="J17" s="136">
        <f t="shared" si="2"/>
        <v>0</v>
      </c>
      <c r="K17" s="140">
        <f>IF(AND(J17=1,J15=1,C17&gt;E15),1)+IF(AND(J17=1,J16=1,D17&gt;E16),1)+IF(AND(J17=1,J18=1,F17&gt;E18),1)+IF(AND(J17=1,J19=1,G17&gt;E19),1)+IF(AND(J17=2,J15=2,C17&gt;E15),1)+IF(AND(J17=2,J16=2,D17&gt;E16),1)+IF(AND(J17=2,J18=2,F17&gt;E18),1)+IF(AND(J17=2,J19=2,G17&gt;E19),1)+IF(AND(J17=3,J15=3,C17&gt;E15),1)+IF(AND(J17=3,J16=3,D17&gt;E16),1)+IF(AND(J17=3,J18=3,F17&gt;E18),1)+IF(AND(J17=3,J19=3,G17&gt;E19),1)</f>
        <v>0</v>
      </c>
      <c r="L17" s="138">
        <f>IF(AND(J17=1,J15=1),C17-E15)+IF(AND(J17=1,J16=1),D17-E16)+IF(AND(J17=1,J18=1),F17-E18)+IF(AND(J17=1,J19=1),G17-E19)+IF(AND(J17=2,J15=2),C17-E15)+IF(AND(J17=2,J16=2),D17-E16)+IF(AND(J17=2,J18=2),F17-E18)+IF(AND(J17=2,J19=2),G17-E19)+IF(AND(J17=3,J15=3),C17-E15)+IF(AND(J17=3,J16=3),D17-E16)+IF(AND(J17=3,J18=3),F17-E18)+IF(AND(J17=3,J19=3),G17-E19)</f>
        <v>0</v>
      </c>
      <c r="M17" s="99">
        <f t="shared" si="3"/>
        <v>0</v>
      </c>
      <c r="N17" s="77"/>
      <c r="O17" s="77"/>
      <c r="P17" s="77"/>
      <c r="Q17" s="77"/>
      <c r="R17" s="77"/>
      <c r="S17" s="77"/>
      <c r="T17" s="77"/>
      <c r="U17" s="77"/>
      <c r="V17" s="77"/>
      <c r="W17" s="77"/>
      <c r="X17" s="77"/>
      <c r="Y17" s="77"/>
      <c r="Z17" s="77"/>
      <c r="AA17" s="77"/>
      <c r="AB17" s="77"/>
      <c r="AC17" s="77"/>
      <c r="AD17" s="77"/>
      <c r="AE17" s="77"/>
      <c r="AF17" s="77"/>
      <c r="AG17" s="77"/>
      <c r="AH17" s="77"/>
    </row>
    <row r="18" spans="1:34" s="3" customFormat="1" ht="25.5" x14ac:dyDescent="0.2">
      <c r="A18" s="200">
        <v>4</v>
      </c>
      <c r="B18" s="142" t="s">
        <v>102</v>
      </c>
      <c r="C18" s="194">
        <v>13</v>
      </c>
      <c r="D18" s="195">
        <v>2</v>
      </c>
      <c r="E18" s="134">
        <v>13</v>
      </c>
      <c r="F18" s="133"/>
      <c r="G18" s="143"/>
      <c r="H18" s="135" t="str">
        <f>(IF(C18-F15&gt;0,1)+IF(D18-F16&gt;0,1)+IF(E18-F17&gt;0,1)+IF(G18-F19&gt;0,1))&amp;"-"&amp;(IF(C18-F15&lt;0,1)+IF(D18-F16&lt;0,1)+IF(E18-F17&lt;0,1)+IF(G18-F19&lt;0,1))</f>
        <v>2-1</v>
      </c>
      <c r="I18" s="134" t="str">
        <f>IF(AND(B18&lt;&gt;"",M$14=TRUE),A$14&amp;RANK(M18,M$15:M$19,0),"")</f>
        <v>B2</v>
      </c>
      <c r="J18" s="136">
        <f t="shared" si="2"/>
        <v>2</v>
      </c>
      <c r="K18" s="140">
        <f>IF(AND(J18=1,J15=1,C18&gt;F15),1)+IF(AND(J18=1,J16=1,D18&gt;F16),1)+IF(AND(J18=1,J17=1,E18&gt;F17),1)+IF(AND(J18=1,J19=1,G18&gt;F19),1)+IF(AND(J18=2,J15=2,C18&gt;F15),1)+IF(AND(J18=2,J16=2,D18&gt;F16),1)+IF(AND(J18=2,J17=2,E18&gt;F17),1)+IF(AND(J18=2,J19=2,G18&gt;F19),1)+IF(AND(J18=3,J15=3,C18&gt;F15),1)+IF(AND(J18=3,J16=3,D18&gt;F16),1)+IF(AND(J18=3,J17=3,E18&gt;F17),1)+IF(AND(J18=3,J19=3,G18&gt;F19),1)</f>
        <v>1</v>
      </c>
      <c r="L18" s="138">
        <f>IF(AND(J18=1,J15=1),C18-F15)+IF(AND(J18=1,J16=1),D18-F16)+IF(AND(J18=1,J17=1),E18-F17)+IF(AND(J18=1,J19=1),G18-F19)+IF(AND(J18=2,J15=2),C18-F15)+IF(AND(J18=2,J16=2),D18-F16)+IF(AND(J18=2,J17=2),E18-F17)+IF(AND(J18=2,J19=2),G18-F19)+IF(AND(J18=3,J15=3),C18-F15)+IF(AND(J18=3,J16=3),D18-F16)+IF(AND(J18=3,J17=3),E18-F17)+IF(AND(J18=3,J19=3),G18-F19)</f>
        <v>-4</v>
      </c>
      <c r="M18" s="99">
        <f t="shared" si="3"/>
        <v>20096</v>
      </c>
      <c r="N18" s="77"/>
      <c r="O18" s="77"/>
      <c r="P18" s="77"/>
      <c r="Q18" s="77"/>
      <c r="R18" s="77"/>
      <c r="S18" s="77"/>
      <c r="T18" s="77"/>
      <c r="U18" s="77"/>
      <c r="V18" s="77"/>
      <c r="W18" s="77"/>
      <c r="X18" s="77"/>
      <c r="Y18" s="77"/>
      <c r="Z18" s="77"/>
      <c r="AA18" s="77"/>
      <c r="AB18" s="77"/>
      <c r="AC18" s="77"/>
      <c r="AD18" s="77"/>
      <c r="AE18" s="77"/>
      <c r="AF18" s="77"/>
      <c r="AG18" s="77"/>
      <c r="AH18" s="77"/>
    </row>
    <row r="19" spans="1:34" s="3" customFormat="1" hidden="1" x14ac:dyDescent="0.2">
      <c r="A19" s="200">
        <v>5</v>
      </c>
      <c r="B19" s="139"/>
      <c r="C19" s="134"/>
      <c r="D19" s="134"/>
      <c r="E19" s="134"/>
      <c r="F19" s="134"/>
      <c r="G19" s="133"/>
      <c r="H19" s="135" t="str">
        <f>(IF(C19-G15&gt;0,1)+IF(D19-G16&gt;0,1)+IF(E19-G17&gt;0,1)+IF(F19-G18&gt;0,1))&amp;"-"&amp;(IF(C19-G15&lt;0,1)+IF(D19-G16&lt;0,1)+IF(E19-G17&lt;0,1)+IF(F19-G18&lt;0,1))</f>
        <v>0-0</v>
      </c>
      <c r="I19" s="134" t="str">
        <f>IF(AND(B19&lt;&gt;"",M$14=TRUE),A$14&amp;RANK(M19,M$15:M$19,0),"")</f>
        <v/>
      </c>
      <c r="J19" s="136">
        <f t="shared" si="2"/>
        <v>0</v>
      </c>
      <c r="K19" s="140">
        <f>IF(AND(J19=1,J15=1,C19&gt;G15),1)+IF(AND(J19=1,J16=1,D19&gt;G16),1)+IF(AND(J19=1,J17=1,E19&gt;G17),1)+IF(AND(J19=1,J18=1,F19&gt;G18),1)+IF(AND(J19=2,J15=2,C19&gt;G15),1)+IF(AND(J19=2,J16=2,D19&gt;G16),1)+IF(AND(J19=2,J17=2,E19&gt;G17),1)+IF(AND(J19=2,J18=2,F19&gt;G18),1)+IF(AND(J19=3,J15=3,C19&gt;G15),1)+IF(AND(J19=3,J16=3,D19&gt;G16),1)+IF(AND(J19=3,J17=3,E19&gt;G17),1)+IF(AND(J19=3,J18=3,F19&gt;G18),1)</f>
        <v>0</v>
      </c>
      <c r="L19" s="138">
        <f>IF(AND(J19=1,J15=1),C19-G15)+IF(AND(J19=1,J16=1),D19-G16)+IF(AND(J19=1,J17=1),E19-G17)+IF(AND(J19=1,J18=1),F19-G18)+IF(AND(J19=2,J15=2),C19-G15)+IF(AND(J19=2,J16=2),D19-G16)+IF(AND(J19=2,J17=2),E19-G17)+IF(AND(J19=2,J18=2),F19-G18)+IF(AND(J19=3,J15=3),C19-G15)+IF(AND(J19=3,J16=3),D19-G16)+IF(AND(J19=3,J17=3),E19-G17)+IF(AND(J19=3,J18=3),F19-G18)</f>
        <v>0</v>
      </c>
      <c r="M19" s="99">
        <f t="shared" si="3"/>
        <v>0</v>
      </c>
      <c r="O19" s="77"/>
      <c r="P19" s="77"/>
      <c r="Q19" s="77"/>
      <c r="R19" s="77"/>
      <c r="S19" s="77"/>
      <c r="T19" s="77"/>
      <c r="U19" s="77"/>
      <c r="V19" s="77"/>
      <c r="W19" s="77"/>
      <c r="X19" s="77"/>
      <c r="Y19" s="77"/>
      <c r="Z19" s="77"/>
      <c r="AA19" s="77"/>
      <c r="AB19" s="77"/>
      <c r="AC19" s="77"/>
      <c r="AD19" s="77"/>
      <c r="AE19" s="77"/>
      <c r="AF19" s="77"/>
      <c r="AG19" s="77"/>
      <c r="AH19" s="77"/>
    </row>
    <row r="20" spans="1:34" x14ac:dyDescent="0.2">
      <c r="A20" s="54"/>
      <c r="B20" s="130"/>
      <c r="C20" s="41"/>
      <c r="D20" s="101"/>
      <c r="E20" s="41"/>
      <c r="F20" s="42"/>
      <c r="G20" s="39"/>
      <c r="H20" s="66"/>
      <c r="I20" s="102"/>
      <c r="J20" s="103"/>
      <c r="K20" s="109"/>
      <c r="L20" s="105"/>
      <c r="M20" s="103"/>
    </row>
    <row r="21" spans="1:34" x14ac:dyDescent="0.2">
      <c r="A21" s="198" t="s">
        <v>34</v>
      </c>
      <c r="B21" s="201"/>
      <c r="C21" s="199">
        <v>1</v>
      </c>
      <c r="D21" s="199">
        <v>2</v>
      </c>
      <c r="E21" s="199">
        <v>3</v>
      </c>
      <c r="F21" s="199">
        <v>4</v>
      </c>
      <c r="G21" s="199"/>
      <c r="H21" s="199" t="s">
        <v>1</v>
      </c>
      <c r="I21" s="199" t="s">
        <v>45</v>
      </c>
      <c r="J21" s="106" t="s">
        <v>76</v>
      </c>
      <c r="K21" s="96" t="s">
        <v>76</v>
      </c>
      <c r="L21" s="107" t="s">
        <v>77</v>
      </c>
      <c r="M21" s="108" t="b">
        <f>OR(AND(COUNTA(B22:B26)=3,COUNTA(C22:G26)=6),AND(COUNTA(B22:B26)=4,COUNTA(C22:G26)=12),AND(COUNTA(B22:B26)=5,COUNTA(C22:G26)=20))</f>
        <v>1</v>
      </c>
    </row>
    <row r="22" spans="1:34" ht="25.5" x14ac:dyDescent="0.2">
      <c r="A22" s="200">
        <v>1</v>
      </c>
      <c r="B22" s="132" t="s">
        <v>96</v>
      </c>
      <c r="C22" s="133"/>
      <c r="D22" s="134">
        <v>13</v>
      </c>
      <c r="E22" s="134">
        <v>13</v>
      </c>
      <c r="F22" s="134">
        <v>13</v>
      </c>
      <c r="G22" s="134"/>
      <c r="H22" s="135" t="str">
        <f>(IF(D22-C23&gt;0,1)+IF(E22-C24&gt;0,1)+IF(F22-C25&gt;0,1)+IF(G22-C26&gt;0,1))&amp;"-"&amp;(IF(D22-C23&lt;0,1)+IF(E22-C24&lt;0,1)+IF(F22-C25&lt;0,1)+IF(G22-C26&lt;0,1))</f>
        <v>3-0</v>
      </c>
      <c r="I22" s="134" t="str">
        <f>IF(AND(B22&lt;&gt;"",M$21=TRUE),A$21&amp;RANK(M22,M$22:M$26,0),"")</f>
        <v>C1</v>
      </c>
      <c r="J22" s="136">
        <f>VALUE(LEFT(H22,1))</f>
        <v>3</v>
      </c>
      <c r="K22" s="137">
        <f>IF(AND(J22=1,J23=1,D22&gt;C23),1)+IF(AND(J22=1,J24=1,E22&gt;C24),1)+IF(AND(J22=1,J25=1,F22&gt;C25),1)+IF(AND(J22=1,J26=1,G22&gt;C26),1)+IF(AND(J22=2,J23=2,D22&gt;C23),1)+IF(AND(J22=2,J24=2,E22&gt;C24),1)+IF(AND(J22=2,J25=2,F22&gt;C25),1)+IF(AND(J22=2,J26=2,G22&gt;C26),1)+IF(AND(J22=3,J23=3,D22&gt;C23),1)+IF(AND(J22=3,J24=3,E22&gt;C24),1)+IF(AND(J22=3,J25=3,F22&gt;C25),1)+IF(AND(J22=3,J26=3,G22&gt;C26),1)</f>
        <v>0</v>
      </c>
      <c r="L22" s="138">
        <f>IF(AND(J22=1,J23=1),D22-C23)+IF(AND(J22=1,J24=1),E22-C24)+IF(AND(J22=1,J25=1),F22-C25)+IF(AND(J22=1,J26=1),G22-C26)+IF(AND(J22=2,J23=2),D22-C23)+IF(AND(J22=2,J24=2),E22-C24)+IF(AND(J22=2,J25=2),F22-C25)+IF(AND(J22=2,J26=2),G22-C26)+IF(AND(J22=3,J23=3),D22-C23)+IF(AND(J22=3,J24=3),E22-C24)+IF(AND(J22=3,J25=3),F22-C25)+IF(AND(J22=3,J26=3),G22-C26)</f>
        <v>0</v>
      </c>
      <c r="M22" s="99">
        <f>10000*J22+K22*100+L22</f>
        <v>30000</v>
      </c>
    </row>
    <row r="23" spans="1:34" ht="25.5" x14ac:dyDescent="0.2">
      <c r="A23" s="200">
        <v>2</v>
      </c>
      <c r="B23" s="139" t="s">
        <v>94</v>
      </c>
      <c r="C23" s="134">
        <v>2</v>
      </c>
      <c r="D23" s="133"/>
      <c r="E23" s="134">
        <v>6</v>
      </c>
      <c r="F23" s="134">
        <v>13</v>
      </c>
      <c r="G23" s="134"/>
      <c r="H23" s="135" t="str">
        <f>(IF(C23-D22&gt;0,1)+IF(E23-D24&gt;0,1)+IF(F23-D25&gt;0,1)+IF(G23-D26&gt;0,1))&amp;"-"&amp;(IF(C23-D22&lt;0,1)+IF(E23-D24&lt;0,1)+IF(F23-D25&lt;0,1)+IF(G23-D26&lt;0,1))</f>
        <v>1-2</v>
      </c>
      <c r="I23" s="134" t="str">
        <f>IF(AND(B23&lt;&gt;"",M$21=TRUE),A$21&amp;RANK(M23,M$22:M$26,0),"")</f>
        <v>C3</v>
      </c>
      <c r="J23" s="136">
        <f t="shared" ref="J23:J26" si="4">VALUE(LEFT(H23,1))</f>
        <v>1</v>
      </c>
      <c r="K23" s="140">
        <f>IF(AND(J23=1,J22=1,C23&gt;D22),1)+IF(AND(J23=1,J24=1,E23&gt;D24),1)+IF(AND(J23=1,J25=1,F23&gt;D25),1)+IF(AND(J23=1,J26=1,G23&gt;D26),1)+IF(AND(J23=2,J22=2,C23&gt;D22),1)+IF(AND(J23=2,J24=2,E23&gt;D24),1)+IF(AND(J23=2,J25=2,F23&gt;D25),1)+IF(AND(J23=2,J26=2,G23&gt;D26),1)+IF(AND(J23=3,J22=3,C23&gt;D22),1)+IF(AND(J23=3,J24=3,E23&gt;D24),1)+IF(AND(J23=3,J25=3,F23&gt;D25),1)+IF(AND(J23=3,J26=3,G23&gt;D26),1)</f>
        <v>0</v>
      </c>
      <c r="L23" s="138">
        <f>IF(AND(J23=1,J22=1),C23-D22)+IF(AND(J23=1,J24=1),E23-D24)+IF(AND(J23=1,J25=1),F23-D25)+IF(AND(J23=1,J26=1),G23-D26)+IF(AND(J23=2,J22=2),C23-D22)+IF(AND(J23=2,J24=2),E23-D24)+IF(AND(J23=2,J25=2),F23-D25)+IF(AND(J23=2,J26=2),G23-D26)+IF(AND(J23=3,J22=3),C23-D22)+IF(AND(J23=3,J24=3),E23-D24)+IF(AND(J23=3,J25=3),F23-D25)+IF(AND(J23=3,J26=3),G23-D26)</f>
        <v>0</v>
      </c>
      <c r="M23" s="99">
        <f t="shared" ref="M23:M26" si="5">10000*J23+K23*100+L23</f>
        <v>10000</v>
      </c>
    </row>
    <row r="24" spans="1:34" ht="25.5" x14ac:dyDescent="0.2">
      <c r="A24" s="200">
        <v>3</v>
      </c>
      <c r="B24" s="139" t="s">
        <v>103</v>
      </c>
      <c r="C24" s="134">
        <v>7</v>
      </c>
      <c r="D24" s="141">
        <v>13</v>
      </c>
      <c r="E24" s="133"/>
      <c r="F24" s="134">
        <v>13</v>
      </c>
      <c r="G24" s="134"/>
      <c r="H24" s="135" t="str">
        <f>(IF(C24-E22&gt;0,1)+IF(D24-E23&gt;0,1)+IF(F24-E25&gt;0,1)+IF(G24-E26&gt;0,1))&amp;"-"&amp;(IF(C24-E22&lt;0,1)+IF(D24-E23&lt;0,1)+IF(F24-E25&lt;0,1)+IF(G24-E26&lt;0,1))</f>
        <v>2-1</v>
      </c>
      <c r="I24" s="134" t="str">
        <f>IF(AND(B24&lt;&gt;"",M$21=TRUE),A$21&amp;RANK(M24,M$22:M$26,0),"")</f>
        <v>C2</v>
      </c>
      <c r="J24" s="136">
        <f t="shared" si="4"/>
        <v>2</v>
      </c>
      <c r="K24" s="140">
        <f>IF(AND(J24=1,J22=1,C24&gt;E22),1)+IF(AND(J24=1,J23=1,D24&gt;E23),1)+IF(AND(J24=1,J25=1,F24&gt;E25),1)+IF(AND(J24=1,J26=1,G24&gt;E26),1)+IF(AND(J24=2,J22=2,C24&gt;E22),1)+IF(AND(J24=2,J23=2,D24&gt;E23),1)+IF(AND(J24=2,J25=2,F24&gt;E25),1)+IF(AND(J24=2,J26=2,G24&gt;E26),1)+IF(AND(J24=3,J22=3,C24&gt;E22),1)+IF(AND(J24=3,J23=3,D24&gt;E23),1)+IF(AND(J24=3,J25=3,F24&gt;E25),1)+IF(AND(J24=3,J26=3,G24&gt;E26),1)</f>
        <v>0</v>
      </c>
      <c r="L24" s="196">
        <f>IF(AND(J24=1,J22=1),C24-E22)+IF(AND(J24=1,J23=1),D24-E23)+IF(AND(J24=1,J25=1),F24-E25)+IF(AND(J24=1,J26=1),G24-E26)+IF(AND(J24=2,J22=2),C24-E22)+IF(AND(J24=2,J23=2),D24-E23)+IF(AND(J24=2,J25=2),F24-E25)+IF(AND(J24=2,J26=2),G24-E26)+IF(AND(J24=3,J22=3),C24-E22)+IF(AND(J24=3,J23=3),D24-E23)+IF(AND(J24=3,J25=3),F24-E25)+IF(AND(J24=3,J26=3),G24-E26)</f>
        <v>0</v>
      </c>
      <c r="M24" s="99">
        <f t="shared" si="5"/>
        <v>20000</v>
      </c>
      <c r="N24" s="36"/>
    </row>
    <row r="25" spans="1:34" ht="25.5" x14ac:dyDescent="0.2">
      <c r="A25" s="200">
        <v>4</v>
      </c>
      <c r="B25" s="142" t="s">
        <v>104</v>
      </c>
      <c r="C25" s="134">
        <v>12</v>
      </c>
      <c r="D25" s="141">
        <v>5</v>
      </c>
      <c r="E25" s="134">
        <v>10</v>
      </c>
      <c r="F25" s="133"/>
      <c r="G25" s="143"/>
      <c r="H25" s="135" t="str">
        <f>(IF(C25-F22&gt;0,1)+IF(D25-F23&gt;0,1)+IF(E25-F24&gt;0,1)+IF(G25-F26&gt;0,1))&amp;"-"&amp;(IF(C25-F22&lt;0,1)+IF(D25-F23&lt;0,1)+IF(E25-F24&lt;0,1)+IF(G25-F26&lt;0,1))</f>
        <v>0-3</v>
      </c>
      <c r="I25" s="134" t="str">
        <f>IF(AND(B25&lt;&gt;"",M$21=TRUE),A$21&amp;RANK(M25,M$22:M$26,0),"")</f>
        <v>C4</v>
      </c>
      <c r="J25" s="136">
        <f t="shared" si="4"/>
        <v>0</v>
      </c>
      <c r="K25" s="140">
        <f>IF(AND(J25=1,J22=1,C25&gt;F22),1)+IF(AND(J25=1,J23=1,D25&gt;F23),1)+IF(AND(J25=1,J24=1,E25&gt;F24),1)+IF(AND(J25=1,J26=1,G25&gt;F26),1)+IF(AND(J25=2,J22=2,C25&gt;F22),1)+IF(AND(J25=2,J23=2,D25&gt;F23),1)+IF(AND(J25=2,J24=2,E25&gt;F24),1)+IF(AND(J25=2,J26=2,G25&gt;F26),1)+IF(AND(J25=3,J22=3,C25&gt;F22),1)+IF(AND(J25=3,J23=3,D25&gt;F23),1)+IF(AND(J25=3,J24=3,E25&gt;F24),1)+IF(AND(J25=3,J26=3,G25&gt;F26),1)</f>
        <v>0</v>
      </c>
      <c r="L25" s="138">
        <f>IF(AND(J25=1,J22=1),C25-F22)+IF(AND(J25=1,J23=1),D25-F23)+IF(AND(J25=1,J24=1),E25-F24)+IF(AND(J25=1,J26=1),G25-F26)+IF(AND(J25=2,J22=2),C25-F22)+IF(AND(J25=2,J23=2),D25-F23)+IF(AND(J25=2,J24=2),E25-F24)+IF(AND(J25=2,J26=2),G25-F26)+IF(AND(J25=3,J22=3),C25-F22)+IF(AND(J25=3,J23=3),D25-F23)+IF(AND(J25=3,J24=3),E25-F24)+IF(AND(J25=3,J26=3),G25-F26)</f>
        <v>0</v>
      </c>
      <c r="M25" s="99">
        <f t="shared" si="5"/>
        <v>0</v>
      </c>
      <c r="N25" s="36"/>
    </row>
    <row r="26" spans="1:34" hidden="1" x14ac:dyDescent="0.2">
      <c r="A26" s="200">
        <v>5</v>
      </c>
      <c r="B26" s="139"/>
      <c r="C26" s="134"/>
      <c r="D26" s="134"/>
      <c r="E26" s="134"/>
      <c r="F26" s="134"/>
      <c r="G26" s="133"/>
      <c r="H26" s="135" t="str">
        <f>(IF(C26-G22&gt;0,1)+IF(D26-G23&gt;0,1)+IF(E26-G24&gt;0,1)+IF(F26-G25&gt;0,1))&amp;"-"&amp;(IF(C26-G22&lt;0,1)+IF(D26-G23&lt;0,1)+IF(E26-G24&lt;0,1)+IF(F26-G25&lt;0,1))</f>
        <v>0-0</v>
      </c>
      <c r="I26" s="134" t="str">
        <f>IF(AND(B26&lt;&gt;"",M$21=TRUE),A$21&amp;RANK(M26,M$22:M$26,0),"")</f>
        <v/>
      </c>
      <c r="J26" s="136">
        <f t="shared" si="4"/>
        <v>0</v>
      </c>
      <c r="K26" s="140">
        <f>IF(AND(J26=1,J22=1,C26&gt;G22),1)+IF(AND(J26=1,J23=1,D26&gt;G23),1)+IF(AND(J26=1,J24=1,E26&gt;G24),1)+IF(AND(J26=1,J25=1,F26&gt;G25),1)+IF(AND(J26=2,J22=2,C26&gt;G22),1)+IF(AND(J26=2,J23=2,D26&gt;G23),1)+IF(AND(J26=2,J24=2,E26&gt;G24),1)+IF(AND(J26=2,J25=2,F26&gt;G25),1)+IF(AND(J26=3,J22=3,C26&gt;G22),1)+IF(AND(J26=3,J23=3,D26&gt;G23),1)+IF(AND(J26=3,J24=3,E26&gt;G24),1)+IF(AND(J26=3,J25=3,F26&gt;G25),1)</f>
        <v>0</v>
      </c>
      <c r="L26" s="138">
        <f>IF(AND(J26=1,J22=1),C26-G22)+IF(AND(J26=1,J23=1),D26-G23)+IF(AND(J26=1,J24=1),E26-G24)+IF(AND(J26=1,J25=1),F26-G25)+IF(AND(J26=2,J22=2),C26-G22)+IF(AND(J26=2,J23=2),D26-G23)+IF(AND(J26=2,J24=2),E26-G24)+IF(AND(J26=2,J25=2),F26-G25)+IF(AND(J26=3,J22=3),C26-G22)+IF(AND(J26=3,J23=3),D26-G23)+IF(AND(J26=3,J24=3),E26-G24)+IF(AND(J26=3,J25=3),F26-G25)</f>
        <v>0</v>
      </c>
      <c r="M26" s="99">
        <f t="shared" si="5"/>
        <v>0</v>
      </c>
      <c r="N26" s="36"/>
    </row>
    <row r="27" spans="1:34" x14ac:dyDescent="0.2">
      <c r="A27" s="37"/>
      <c r="B27" s="131"/>
      <c r="C27" s="10"/>
      <c r="D27" s="10"/>
      <c r="E27" s="10"/>
      <c r="F27" s="110"/>
      <c r="G27" s="110"/>
      <c r="H27" s="111"/>
      <c r="I27" s="112"/>
      <c r="J27" s="113"/>
      <c r="K27" s="104"/>
      <c r="L27" s="114"/>
      <c r="M27" s="113"/>
      <c r="N27" s="36"/>
    </row>
    <row r="28" spans="1:34" x14ac:dyDescent="0.2">
      <c r="A28" s="198" t="s">
        <v>17</v>
      </c>
      <c r="B28" s="201"/>
      <c r="C28" s="199">
        <v>1</v>
      </c>
      <c r="D28" s="199">
        <v>2</v>
      </c>
      <c r="E28" s="199">
        <v>3</v>
      </c>
      <c r="F28" s="199">
        <v>4</v>
      </c>
      <c r="G28" s="199"/>
      <c r="H28" s="199" t="s">
        <v>1</v>
      </c>
      <c r="I28" s="199" t="s">
        <v>45</v>
      </c>
      <c r="J28" s="106" t="s">
        <v>76</v>
      </c>
      <c r="K28" s="96" t="s">
        <v>76</v>
      </c>
      <c r="L28" s="107" t="s">
        <v>77</v>
      </c>
      <c r="M28" s="108" t="b">
        <f>OR(AND(COUNTA(B29:B33)=3,COUNTA(C29:G33)=6),AND(COUNTA(B29:B33)=4,COUNTA(C29:G33)=12),AND(COUNTA(B29:B33)=5,COUNTA(C29:G33)=20))</f>
        <v>1</v>
      </c>
      <c r="N28" s="36"/>
    </row>
    <row r="29" spans="1:34" ht="25.5" x14ac:dyDescent="0.2">
      <c r="A29" s="200">
        <v>1</v>
      </c>
      <c r="B29" s="132" t="s">
        <v>95</v>
      </c>
      <c r="C29" s="133"/>
      <c r="D29" s="134">
        <v>4</v>
      </c>
      <c r="E29" s="134">
        <v>13</v>
      </c>
      <c r="F29" s="192">
        <v>10</v>
      </c>
      <c r="G29" s="134"/>
      <c r="H29" s="135" t="str">
        <f>(IF(D29-C30&gt;0,1)+IF(E29-C31&gt;0,1)+IF(F29-C32&gt;0,1)+IF(G29-C33&gt;0,1))&amp;"-"&amp;(IF(D29-C30&lt;0,1)+IF(E29-C31&lt;0,1)+IF(F29-C32&lt;0,1)+IF(G29-C33&lt;0,1))</f>
        <v>1-2</v>
      </c>
      <c r="I29" s="134" t="str">
        <f>IF(AND(B29&lt;&gt;"",M$28=TRUE),A$28&amp;RANK(M29,M$29:M$33,0),"")</f>
        <v>D4</v>
      </c>
      <c r="J29" s="136">
        <f>VALUE(LEFT(H29,1))</f>
        <v>1</v>
      </c>
      <c r="K29" s="137">
        <f>IF(AND(J29=1,J30=1,D29&gt;C30),1)+IF(AND(J29=1,J31=1,E29&gt;C31),1)+IF(AND(J29=1,J32=1,F29&gt;C32),1)+IF(AND(J29=1,J33=1,G29&gt;C33),1)+IF(AND(J29=2,J30=2,D29&gt;C30),1)+IF(AND(J29=2,J31=2,E29&gt;C31),1)+IF(AND(J29=2,J32=2,F29&gt;C32),1)+IF(AND(J29=2,J33=2,G29&gt;C33),1)+IF(AND(J29=3,J30=3,D29&gt;C30),1)+IF(AND(J29=3,J31=3,E29&gt;C31),1)+IF(AND(J29=3,J32=3,F29&gt;C32),1)+IF(AND(J29=3,J33=3,G29&gt;C33),1)</f>
        <v>0</v>
      </c>
      <c r="L29" s="196">
        <f>IF(AND(J29=1,J30=1),D29-C30)+IF(AND(J29=1,J31=1),E29-C31)+IF(AND(J29=1,J32=1),F29-C32)+IF(AND(J29=1,J33=1),G29-C33)+IF(AND(J29=2,J30=2),D29-C30)+IF(AND(J29=2,J31=2),E29-C31)+IF(AND(J29=2,J32=2),F29-C32)+IF(AND(J29=2,J33=2),G29-C33)+IF(AND(J29=3,J30=3),D29-C30)+IF(AND(J29=3,J31=3),E29-C31)+IF(AND(J29=3,J32=3),F29-C32)+IF(AND(J29=3,J33=3),G29-C33)</f>
        <v>-3</v>
      </c>
      <c r="M29" s="99">
        <f>10000*J29+K29*100+L29</f>
        <v>9997</v>
      </c>
      <c r="N29" s="36"/>
    </row>
    <row r="30" spans="1:34" ht="25.5" x14ac:dyDescent="0.2">
      <c r="A30" s="200">
        <v>2</v>
      </c>
      <c r="B30" s="139" t="s">
        <v>97</v>
      </c>
      <c r="C30" s="134">
        <v>13</v>
      </c>
      <c r="D30" s="133"/>
      <c r="E30" s="194">
        <v>7</v>
      </c>
      <c r="F30" s="134">
        <v>13</v>
      </c>
      <c r="G30" s="134"/>
      <c r="H30" s="135" t="str">
        <f>(IF(C30-D29&gt;0,1)+IF(E30-D31&gt;0,1)+IF(F30-D32&gt;0,1)+IF(G30-D33&gt;0,1))&amp;"-"&amp;(IF(C30-D29&lt;0,1)+IF(E30-D31&lt;0,1)+IF(F30-D32&lt;0,1)+IF(G30-D33&lt;0,1))</f>
        <v>2-1</v>
      </c>
      <c r="I30" s="134" t="str">
        <f>IF(AND(B30&lt;&gt;"",M$28=TRUE),A$28&amp;RANK(M30,M$29:M$33,0),"")</f>
        <v>D2</v>
      </c>
      <c r="J30" s="136">
        <f t="shared" ref="J30:J33" si="6">VALUE(LEFT(H30,1))</f>
        <v>2</v>
      </c>
      <c r="K30" s="140">
        <f>IF(AND(J30=1,J29=1,C30&gt;D29),1)+IF(AND(J30=1,J31=1,E30&gt;D31),1)+IF(AND(J30=1,J32=1,F30&gt;D32),1)+IF(AND(J30=1,J33=1,G30&gt;D33),1)+IF(AND(J30=2,J29=2,C30&gt;D29),1)+IF(AND(J30=2,J31=2,E30&gt;D31),1)+IF(AND(J30=2,J32=2,F30&gt;D32),1)+IF(AND(J30=2,J33=2,G30&gt;D33),1)+IF(AND(J30=3,J29=3,C30&gt;D29),1)+IF(AND(J30=3,J31=3,E30&gt;D31),1)+IF(AND(J30=3,J32=3,F30&gt;D32),1)+IF(AND(J30=3,J33=3,G30&gt;D33),1)</f>
        <v>0</v>
      </c>
      <c r="L30" s="196">
        <f>IF(AND(J30=1,J29=1),C30-D29)+IF(AND(J30=1,J31=1),E30-D31)+IF(AND(J30=1,J32=1),F30-D32)+IF(AND(J30=1,J33=1),G30-D33)+IF(AND(J30=2,J29=2),C30-D29)+IF(AND(J30=2,J31=2),E30-D31)+IF(AND(J30=2,J32=2),F30-D32)+IF(AND(J30=2,J33=2),G30-D33)+IF(AND(J30=3,J29=3),C30-D29)+IF(AND(J30=3,J31=3),E30-D31)+IF(AND(J30=3,J32=3),F30-D32)+IF(AND(J30=3,J33=3),G30-D33)</f>
        <v>-6</v>
      </c>
      <c r="M30" s="99">
        <f t="shared" ref="M30:M33" si="7">10000*J30+K30*100+L30</f>
        <v>19994</v>
      </c>
      <c r="N30" s="36"/>
    </row>
    <row r="31" spans="1:34" ht="25.5" x14ac:dyDescent="0.2">
      <c r="A31" s="200">
        <v>3</v>
      </c>
      <c r="B31" s="139" t="s">
        <v>105</v>
      </c>
      <c r="C31" s="134">
        <v>7</v>
      </c>
      <c r="D31" s="195">
        <v>13</v>
      </c>
      <c r="E31" s="133"/>
      <c r="F31" s="134">
        <v>13</v>
      </c>
      <c r="G31" s="134"/>
      <c r="H31" s="135" t="str">
        <f>(IF(C31-E29&gt;0,1)+IF(D31-E30&gt;0,1)+IF(F31-E32&gt;0,1)+IF(G31-E33&gt;0,1))&amp;"-"&amp;(IF(C31-E29&lt;0,1)+IF(D31-E30&lt;0,1)+IF(F31-E32&lt;0,1)+IF(G31-E33&lt;0,1))</f>
        <v>2-1</v>
      </c>
      <c r="I31" s="134" t="str">
        <f>IF(AND(B31&lt;&gt;"",M$28=TRUE),A$28&amp;RANK(M31,M$29:M$33,0),"")</f>
        <v>D1</v>
      </c>
      <c r="J31" s="136">
        <f t="shared" si="6"/>
        <v>2</v>
      </c>
      <c r="K31" s="140">
        <f>IF(AND(J31=1,J29=1,C31&gt;E29),1)+IF(AND(J31=1,J30=1,D31&gt;E30),1)+IF(AND(J31=1,J32=1,F31&gt;E32),1)+IF(AND(J31=1,J33=1,G31&gt;E33),1)+IF(AND(J31=2,J29=2,C31&gt;E29),1)+IF(AND(J31=2,J30=2,D31&gt;E30),1)+IF(AND(J31=2,J32=2,F31&gt;E32),1)+IF(AND(J31=2,J33=2,G31&gt;E33),1)+IF(AND(J31=3,J29=3,C31&gt;E29),1)+IF(AND(J31=3,J30=3,D31&gt;E30),1)+IF(AND(J31=3,J32=3,F31&gt;E32),1)+IF(AND(J31=3,J33=3,G31&gt;E33),1)</f>
        <v>1</v>
      </c>
      <c r="L31" s="196">
        <f>IF(AND(J31=1,J29=1),C31-E29)+IF(AND(J31=1,J30=1),D31-E30)+IF(AND(J31=1,J32=1),F31-E32)+IF(AND(J31=1,J33=1),G31-E33)+IF(AND(J31=2,J29=2),C31-E29)+IF(AND(J31=2,J30=2),D31-E30)+IF(AND(J31=2,J32=2),F31-E32)+IF(AND(J31=2,J33=2),G31-E33)+IF(AND(J31=3,J29=3),C31-E29)+IF(AND(J31=3,J30=3),D31-E30)+IF(AND(J31=3,J32=3),F31-E32)+IF(AND(J31=3,J33=3),G31-E33)</f>
        <v>6</v>
      </c>
      <c r="M31" s="99">
        <f t="shared" si="7"/>
        <v>20106</v>
      </c>
      <c r="N31" s="36"/>
    </row>
    <row r="32" spans="1:34" ht="25.5" x14ac:dyDescent="0.2">
      <c r="A32" s="200">
        <v>4</v>
      </c>
      <c r="B32" s="142" t="s">
        <v>106</v>
      </c>
      <c r="C32" s="192">
        <v>13</v>
      </c>
      <c r="D32" s="141">
        <v>6</v>
      </c>
      <c r="E32" s="134">
        <v>9</v>
      </c>
      <c r="F32" s="133"/>
      <c r="G32" s="143"/>
      <c r="H32" s="135" t="str">
        <f>(IF(C32-F29&gt;0,1)+IF(D32-F30&gt;0,1)+IF(E32-F31&gt;0,1)+IF(G32-F33&gt;0,1))&amp;"-"&amp;(IF(C32-F29&lt;0,1)+IF(D32-F30&lt;0,1)+IF(E32-F31&lt;0,1)+IF(G32-F33&lt;0,1))</f>
        <v>1-2</v>
      </c>
      <c r="I32" s="134" t="str">
        <f>IF(AND(B32&lt;&gt;"",M$28=TRUE),A$28&amp;RANK(M32,M$29:M$33,0),"")</f>
        <v>D3</v>
      </c>
      <c r="J32" s="136">
        <f t="shared" si="6"/>
        <v>1</v>
      </c>
      <c r="K32" s="140">
        <f>IF(AND(J32=1,J29=1,C32&gt;F29),1)+IF(AND(J32=1,J30=1,D32&gt;F30),1)+IF(AND(J32=1,J31=1,E32&gt;F31),1)+IF(AND(J32=1,J33=1,G32&gt;F33),1)+IF(AND(J32=2,J29=2,C32&gt;F29),1)+IF(AND(J32=2,J30=2,D32&gt;F30),1)+IF(AND(J32=2,J31=2,E32&gt;F31),1)+IF(AND(J32=2,J33=2,G32&gt;F33),1)+IF(AND(J32=3,J29=3,C32&gt;F29),1)+IF(AND(J32=3,J30=3,D32&gt;F30),1)+IF(AND(J32=3,J31=3,E32&gt;F31),1)+IF(AND(J32=3,J33=3,G32&gt;F33),1)</f>
        <v>1</v>
      </c>
      <c r="L32" s="196">
        <f>IF(AND(J32=1,J29=1),C32-F29)+IF(AND(J32=1,J30=1),D32-F30)+IF(AND(J32=1,J31=1),E32-F31)+IF(AND(J32=1,J33=1),G32-F33)+IF(AND(J32=2,J29=2),C32-F29)+IF(AND(J32=2,J30=2),D32-F30)+IF(AND(J32=2,J31=2),E32-F31)+IF(AND(J32=2,J33=2),G32-F33)+IF(AND(J32=3,J29=3),C32-F29)+IF(AND(J32=3,J30=3),D32-F30)+IF(AND(J32=3,J31=3),E32-F31)+IF(AND(J32=3,J33=3),G32-F33)</f>
        <v>3</v>
      </c>
      <c r="M32" s="99">
        <f t="shared" si="7"/>
        <v>10103</v>
      </c>
      <c r="N32" s="36"/>
    </row>
    <row r="33" spans="1:34" hidden="1" x14ac:dyDescent="0.2">
      <c r="A33" s="200">
        <v>5</v>
      </c>
      <c r="B33" s="139"/>
      <c r="C33" s="134"/>
      <c r="D33" s="134"/>
      <c r="E33" s="134"/>
      <c r="F33" s="134"/>
      <c r="G33" s="133"/>
      <c r="H33" s="135" t="str">
        <f>(IF(C33-G29&gt;0,1)+IF(D33-G30&gt;0,1)+IF(E33-G31&gt;0,1)+IF(F33-G32&gt;0,1))&amp;"-"&amp;(IF(C33-G29&lt;0,1)+IF(D33-G30&lt;0,1)+IF(E33-G31&lt;0,1)+IF(F33-G32&lt;0,1))</f>
        <v>0-0</v>
      </c>
      <c r="I33" s="134" t="str">
        <f>IF(AND(B33&lt;&gt;"",M$28=TRUE),A$28&amp;RANK(M33,M$29:M$33,0),"")</f>
        <v/>
      </c>
      <c r="J33" s="136">
        <f t="shared" si="6"/>
        <v>0</v>
      </c>
      <c r="K33" s="140">
        <f>IF(AND(J33=1,J29=1,C33&gt;G29),1)+IF(AND(J33=1,J30=1,D33&gt;G30),1)+IF(AND(J33=1,J31=1,E33&gt;G31),1)+IF(AND(J33=1,J32=1,F33&gt;G32),1)+IF(AND(J33=2,J29=2,C33&gt;G29),1)+IF(AND(J33=2,J30=2,D33&gt;G30),1)+IF(AND(J33=2,J31=2,E33&gt;G31),1)+IF(AND(J33=2,J32=2,F33&gt;G32),1)+IF(AND(J33=3,J29=3,C33&gt;G29),1)+IF(AND(J33=3,J30=3,D33&gt;G30),1)+IF(AND(J33=3,J31=3,E33&gt;G31),1)+IF(AND(J33=3,J32=3,F33&gt;G32),1)</f>
        <v>0</v>
      </c>
      <c r="L33" s="138">
        <f>IF(AND(J33=1,J29=1),C33-G29)+IF(AND(J33=1,J30=1),D33-G30)+IF(AND(J33=1,J31=1),E33-G31)+IF(AND(J33=1,J32=1),F33-G32)+IF(AND(J33=2,J29=2),C33-G29)+IF(AND(J33=2,J30=2),D33-G30)+IF(AND(J33=2,J31=2),E33-G31)+IF(AND(J33=2,J32=2),F33-G32)+IF(AND(J33=3,J29=3),C33-G29)+IF(AND(J33=3,J30=3),D33-G30)+IF(AND(J33=3,J31=3),E33-G31)+IF(AND(J33=3,J32=3),F33-G32)</f>
        <v>0</v>
      </c>
      <c r="M33" s="99">
        <f t="shared" si="7"/>
        <v>0</v>
      </c>
      <c r="N33" s="36"/>
    </row>
    <row r="34" spans="1:34" hidden="1" x14ac:dyDescent="0.2">
      <c r="A34" s="54"/>
      <c r="B34" s="39"/>
      <c r="C34" s="39"/>
      <c r="D34" s="39"/>
      <c r="E34" s="39"/>
      <c r="F34" s="115"/>
      <c r="G34" s="39"/>
      <c r="H34" s="76"/>
      <c r="I34" s="116"/>
      <c r="J34" s="108"/>
      <c r="K34" s="112"/>
      <c r="L34" s="117"/>
      <c r="M34" s="108"/>
      <c r="N34" s="36"/>
    </row>
    <row r="35" spans="1:34" hidden="1" x14ac:dyDescent="0.2">
      <c r="A35" s="198" t="s">
        <v>79</v>
      </c>
      <c r="B35" s="199"/>
      <c r="C35" s="199">
        <v>1</v>
      </c>
      <c r="D35" s="199">
        <v>2</v>
      </c>
      <c r="E35" s="199">
        <v>3</v>
      </c>
      <c r="F35" s="199">
        <v>4</v>
      </c>
      <c r="G35" s="199"/>
      <c r="H35" s="199" t="s">
        <v>1</v>
      </c>
      <c r="I35" s="199" t="s">
        <v>45</v>
      </c>
      <c r="J35" s="95" t="s">
        <v>76</v>
      </c>
      <c r="K35" s="96" t="s">
        <v>76</v>
      </c>
      <c r="L35" s="97" t="s">
        <v>77</v>
      </c>
      <c r="M35" s="39" t="b">
        <f>OR(AND(COUNTA(B36:B40)=3,COUNTA(C36:G40)=6),AND(COUNTA(B36:B40)=4,COUNTA(C36:G40)=12),AND(COUNTA(B36:B40)=5,COUNTA(C36:G40)=20))</f>
        <v>0</v>
      </c>
      <c r="N35" s="36"/>
    </row>
    <row r="36" spans="1:34" hidden="1" x14ac:dyDescent="0.2">
      <c r="A36" s="200">
        <v>1</v>
      </c>
      <c r="B36" s="139"/>
      <c r="C36" s="133"/>
      <c r="D36" s="134"/>
      <c r="E36" s="134"/>
      <c r="F36" s="134"/>
      <c r="G36" s="134"/>
      <c r="H36" s="135" t="str">
        <f>(IF(D36-C37&gt;0,1)+IF(E36-C38&gt;0,1)+IF(F36-C39&gt;0,1)+IF(G36-C40&gt;0,1))&amp;"-"&amp;(IF(D36-C37&lt;0,1)+IF(E36-C38&lt;0,1)+IF(F36-C39&lt;0,1)+IF(G36-C40&lt;0,1))</f>
        <v>0-0</v>
      </c>
      <c r="I36" s="134" t="str">
        <f>IF(AND(B36&lt;&gt;"",M$35=TRUE),A$35&amp;RANK(M36,M$36:M$40,0),"")</f>
        <v/>
      </c>
      <c r="J36" s="136">
        <f>VALUE(LEFT(H36,1))</f>
        <v>0</v>
      </c>
      <c r="K36" s="137">
        <f>IF(AND(J36=1,J37=1,D36&gt;C37),1)+IF(AND(J36=1,J38=1,E36&gt;C38),1)+IF(AND(J36=1,J39=1,F36&gt;C39),1)+IF(AND(J36=1,J40=1,G36&gt;C40),1)+IF(AND(J36=2,J37=2,D36&gt;C37),1)+IF(AND(J36=2,J38=2,E36&gt;C38),1)+IF(AND(J36=2,J39=2,F36&gt;C39),1)+IF(AND(J36=2,J40=2,G36&gt;C40),1)+IF(AND(J36=3,J37=3,D36&gt;C37),1)+IF(AND(J36=3,J38=3,E36&gt;C38),1)+IF(AND(J36=3,J39=3,F36&gt;C39),1)+IF(AND(J36=3,J40=3,G36&gt;C40),1)</f>
        <v>0</v>
      </c>
      <c r="L36" s="138">
        <f>IF(AND(J36=1,J37=1),D36-C37)+IF(AND(J36=1,J38=1),E36-C38)+IF(AND(J36=1,J39=1),F36-C39)+IF(AND(J36=1,J40=1),G36-C40)+IF(AND(J36=2,J37=2),D36-C37)+IF(AND(J36=2,J38=2),E36-C38)+IF(AND(J36=2,J39=2),F36-C39)+IF(AND(J36=2,J40=2),G36-C40)+IF(AND(J36=3,J37=3),D36-C37)+IF(AND(J36=3,J38=3),E36-C38)+IF(AND(J36=3,J39=3),F36-C39)+IF(AND(J36=3,J40=3),G36-C40)</f>
        <v>0</v>
      </c>
      <c r="M36" s="99">
        <f>10000*J36+K36*100+L36</f>
        <v>0</v>
      </c>
      <c r="N36" s="36"/>
    </row>
    <row r="37" spans="1:34" hidden="1" x14ac:dyDescent="0.2">
      <c r="A37" s="200">
        <v>2</v>
      </c>
      <c r="B37" s="139"/>
      <c r="C37" s="134"/>
      <c r="D37" s="133"/>
      <c r="E37" s="134"/>
      <c r="F37" s="134"/>
      <c r="G37" s="134"/>
      <c r="H37" s="135" t="str">
        <f>(IF(C37-D36&gt;0,1)+IF(E37-D38&gt;0,1)+IF(F37-D39&gt;0,1)+IF(G37-D40&gt;0,1))&amp;"-"&amp;(IF(C37-D36&lt;0,1)+IF(E37-D38&lt;0,1)+IF(F37-D39&lt;0,1)+IF(G37-D40&lt;0,1))</f>
        <v>0-0</v>
      </c>
      <c r="I37" s="134" t="str">
        <f>IF(AND(B37&lt;&gt;"",M$35=TRUE),A$35&amp;RANK(M37,M$36:M$40,0),"")</f>
        <v/>
      </c>
      <c r="J37" s="136">
        <f t="shared" ref="J37:J40" si="8">VALUE(LEFT(H37,1))</f>
        <v>0</v>
      </c>
      <c r="K37" s="140">
        <f>IF(AND(J37=1,J36=1,C37&gt;D36),1)+IF(AND(J37=1,J38=1,E37&gt;D38),1)+IF(AND(J37=1,J39=1,F37&gt;D39),1)+IF(AND(J37=1,J40=1,G37&gt;D40),1)+IF(AND(J37=2,J36=2,C37&gt;D36),1)+IF(AND(J37=2,J38=2,E37&gt;D38),1)+IF(AND(J37=2,J39=2,F37&gt;D39),1)+IF(AND(J37=2,J40=2,G37&gt;D40),1)+IF(AND(J37=3,J36=3,C37&gt;D36),1)+IF(AND(J37=3,J38=3,E37&gt;D38),1)+IF(AND(J37=3,J39=3,F37&gt;D39),1)+IF(AND(J37=3,J40=3,G37&gt;D40),1)</f>
        <v>0</v>
      </c>
      <c r="L37" s="138">
        <f>IF(AND(J37=1,J36=1),C37-D36)+IF(AND(J37=1,J38=1),E37-D38)+IF(AND(J37=1,J39=1),F37-D39)+IF(AND(J37=1,J40=1),G37-D40)+IF(AND(J37=2,J36=2),C37-D36)+IF(AND(J37=2,J38=2),E37-D38)+IF(AND(J37=2,J39=2),F37-D39)+IF(AND(J37=2,J40=2),G37-D40)+IF(AND(J37=3,J36=3),C37-D36)+IF(AND(J37=3,J38=3),E37-D38)+IF(AND(J37=3,J39=3),F37-D39)+IF(AND(J37=3,J40=3),G37-D40)</f>
        <v>0</v>
      </c>
      <c r="M37" s="99">
        <f t="shared" ref="M37:M40" si="9">10000*J37+K37*100+L37</f>
        <v>0</v>
      </c>
      <c r="N37" s="36"/>
    </row>
    <row r="38" spans="1:34" hidden="1" x14ac:dyDescent="0.2">
      <c r="A38" s="200">
        <v>3</v>
      </c>
      <c r="B38" s="139"/>
      <c r="C38" s="134"/>
      <c r="D38" s="141"/>
      <c r="E38" s="133"/>
      <c r="F38" s="134"/>
      <c r="G38" s="134"/>
      <c r="H38" s="135" t="str">
        <f>(IF(C38-E36&gt;0,1)+IF(D38-E37&gt;0,1)+IF(F38-E39&gt;0,1)+IF(G38-E40&gt;0,1))&amp;"-"&amp;(IF(C38-E36&lt;0,1)+IF(D38-E37&lt;0,1)+IF(F38-E39&lt;0,1)+IF(G38-E40&lt;0,1))</f>
        <v>0-0</v>
      </c>
      <c r="I38" s="134" t="str">
        <f>IF(AND(B38&lt;&gt;"",M$35=TRUE),A$35&amp;RANK(M38,M$36:M$40,0),"")</f>
        <v/>
      </c>
      <c r="J38" s="136">
        <f t="shared" si="8"/>
        <v>0</v>
      </c>
      <c r="K38" s="140">
        <f>IF(AND(J38=1,J36=1,C38&gt;E36),1)+IF(AND(J38=1,J37=1,D38&gt;E37),1)+IF(AND(J38=1,J39=1,F38&gt;E39),1)+IF(AND(J38=1,J40=1,G38&gt;E40),1)+IF(AND(J38=2,J36=2,C38&gt;E36),1)+IF(AND(J38=2,J37=2,D38&gt;E37),1)+IF(AND(J38=2,J39=2,F38&gt;E39),1)+IF(AND(J38=2,J40=2,G38&gt;E40),1)+IF(AND(J38=3,J36=3,C38&gt;E36),1)+IF(AND(J38=3,J37=3,D38&gt;E37),1)+IF(AND(J38=3,J39=3,F38&gt;E39),1)+IF(AND(J38=3,J40=3,G38&gt;E40),1)</f>
        <v>0</v>
      </c>
      <c r="L38" s="138">
        <f>IF(AND(J38=1,J36=1),C38-E36)+IF(AND(J38=1,J37=1),D38-E37)+IF(AND(J38=1,J39=1),F38-E39)+IF(AND(J38=1,J40=1),G38-E40)+IF(AND(J38=2,J36=2),C38-E36)+IF(AND(J38=2,J37=2),D38-E37)+IF(AND(J38=2,J39=2),F38-E39)+IF(AND(J38=2,J40=2),G38-E40)+IF(AND(J38=3,J36=3),C38-E36)+IF(AND(J38=3,J37=3),D38-E37)+IF(AND(J38=3,J39=3),F38-E39)+IF(AND(J38=3,J40=3),G38-E40)</f>
        <v>0</v>
      </c>
      <c r="M38" s="99">
        <f t="shared" si="9"/>
        <v>0</v>
      </c>
      <c r="N38" s="36"/>
    </row>
    <row r="39" spans="1:34" hidden="1" x14ac:dyDescent="0.2">
      <c r="A39" s="200">
        <v>4</v>
      </c>
      <c r="B39" s="139"/>
      <c r="C39" s="134"/>
      <c r="D39" s="141"/>
      <c r="E39" s="134"/>
      <c r="F39" s="133"/>
      <c r="G39" s="143"/>
      <c r="H39" s="135" t="str">
        <f>(IF(C39-F36&gt;0,1)+IF(D39-F37&gt;0,1)+IF(E39-F38&gt;0,1)+IF(G39-F40&gt;0,1))&amp;"-"&amp;(IF(C39-F36&lt;0,1)+IF(D39-F37&lt;0,1)+IF(E39-F38&lt;0,1)+IF(G39-F40&lt;0,1))</f>
        <v>0-0</v>
      </c>
      <c r="I39" s="134" t="str">
        <f>IF(AND(B39&lt;&gt;"",M$35=TRUE),A$35&amp;RANK(M39,M$36:M$40,0),"")</f>
        <v/>
      </c>
      <c r="J39" s="136">
        <f t="shared" si="8"/>
        <v>0</v>
      </c>
      <c r="K39" s="140">
        <f>IF(AND(J39=1,J36=1,C39&gt;F36),1)+IF(AND(J39=1,J37=1,D39&gt;F37),1)+IF(AND(J39=1,J38=1,E39&gt;F38),1)+IF(AND(J39=1,J40=1,G39&gt;F40),1)+IF(AND(J39=2,J36=2,C39&gt;F36),1)+IF(AND(J39=2,J37=2,D39&gt;F37),1)+IF(AND(J39=2,J38=2,E39&gt;F38),1)+IF(AND(J39=2,J40=2,G39&gt;F40),1)+IF(AND(J39=3,J36=3,C39&gt;F36),1)+IF(AND(J39=3,J37=3,D39&gt;F37),1)+IF(AND(J39=3,J38=3,E39&gt;F38),1)+IF(AND(J39=3,J40=3,G39&gt;F40),1)</f>
        <v>0</v>
      </c>
      <c r="L39" s="138">
        <f>IF(AND(J39=1,J36=1),C39-F36)+IF(AND(J39=1,J37=1),D39-F37)+IF(AND(J39=1,J38=1),E39-F38)+IF(AND(J39=1,J40=1),G39-F40)+IF(AND(J39=2,J36=2),C39-F36)+IF(AND(J39=2,J37=2),D39-F37)+IF(AND(J39=2,J38=2),E39-F38)+IF(AND(J39=2,J40=2),G39-F40)+IF(AND(J39=3,J36=3),C39-F36)+IF(AND(J39=3,J37=3),D39-F37)+IF(AND(J39=3,J38=3),E39-F38)+IF(AND(J39=3,J40=3),G39-F40)</f>
        <v>0</v>
      </c>
      <c r="M39" s="99">
        <f t="shared" si="9"/>
        <v>0</v>
      </c>
      <c r="N39" s="36"/>
    </row>
    <row r="40" spans="1:34" hidden="1" x14ac:dyDescent="0.2">
      <c r="A40" s="200">
        <v>5</v>
      </c>
      <c r="B40" s="139"/>
      <c r="C40" s="134"/>
      <c r="D40" s="134"/>
      <c r="E40" s="134"/>
      <c r="F40" s="134"/>
      <c r="G40" s="133"/>
      <c r="H40" s="135" t="str">
        <f>(IF(C40-G36&gt;0,1)+IF(D40-G37&gt;0,1)+IF(E40-G38&gt;0,1)+IF(F40-G39&gt;0,1))&amp;"-"&amp;(IF(C40-G36&lt;0,1)+IF(D40-G37&lt;0,1)+IF(E40-G38&lt;0,1)+IF(F40-G39&lt;0,1))</f>
        <v>0-0</v>
      </c>
      <c r="I40" s="134" t="str">
        <f>IF(AND(B40&lt;&gt;"",M$35=TRUE),A$35&amp;RANK(M40,M$36:M$40,0),"")</f>
        <v/>
      </c>
      <c r="J40" s="136">
        <f t="shared" si="8"/>
        <v>0</v>
      </c>
      <c r="K40" s="140">
        <f>IF(AND(J40=1,J36=1,C40&gt;G36),1)+IF(AND(J40=1,J37=1,D40&gt;G37),1)+IF(AND(J40=1,J38=1,E40&gt;G38),1)+IF(AND(J40=1,J39=1,F40&gt;G39),1)+IF(AND(J40=2,J36=2,C40&gt;G36),1)+IF(AND(J40=2,J37=2,D40&gt;G37),1)+IF(AND(J40=2,J38=2,E40&gt;G38),1)+IF(AND(J40=2,J39=2,F40&gt;G39),1)+IF(AND(J40=3,J36=3,C40&gt;G36),1)+IF(AND(J40=3,J37=3,D40&gt;G37),1)+IF(AND(J40=3,J38=3,E40&gt;G38),1)+IF(AND(J40=3,J39=3,F40&gt;G39),1)</f>
        <v>0</v>
      </c>
      <c r="L40" s="138">
        <f>IF(AND(J40=1,J36=1),C40-G36)+IF(AND(J40=1,J37=1),D40-G37)+IF(AND(J40=1,J38=1),E40-G38)+IF(AND(J40=1,J39=1),F40-G39)+IF(AND(J40=2,J36=2),C40-G36)+IF(AND(J40=2,J37=2),D40-G37)+IF(AND(J40=2,J38=2),E40-G38)+IF(AND(J40=2,J39=2),F40-G39)+IF(AND(J40=3,J36=3),C40-G36)+IF(AND(J40=3,J37=3),D40-G37)+IF(AND(J40=3,J38=3),E40-G38)+IF(AND(J40=3,J39=3),F40-G39)</f>
        <v>0</v>
      </c>
      <c r="M40" s="99">
        <f t="shared" si="9"/>
        <v>0</v>
      </c>
      <c r="N40" s="36"/>
    </row>
    <row r="41" spans="1:34" hidden="1" x14ac:dyDescent="0.2">
      <c r="A41" s="54"/>
      <c r="B41" s="100"/>
      <c r="C41" s="41"/>
      <c r="D41" s="101"/>
      <c r="E41" s="41"/>
      <c r="F41" s="42"/>
      <c r="G41" s="39"/>
      <c r="H41" s="66"/>
      <c r="I41" s="102"/>
      <c r="J41" s="103"/>
      <c r="K41" s="104"/>
      <c r="L41" s="105"/>
      <c r="M41" s="103"/>
      <c r="N41" s="36"/>
    </row>
    <row r="42" spans="1:34" s="1" customFormat="1" hidden="1" x14ac:dyDescent="0.2">
      <c r="A42" s="198" t="s">
        <v>80</v>
      </c>
      <c r="B42" s="199"/>
      <c r="C42" s="199">
        <v>1</v>
      </c>
      <c r="D42" s="199">
        <v>2</v>
      </c>
      <c r="E42" s="199">
        <v>3</v>
      </c>
      <c r="F42" s="199">
        <v>4</v>
      </c>
      <c r="G42" s="199"/>
      <c r="H42" s="199" t="s">
        <v>1</v>
      </c>
      <c r="I42" s="199" t="s">
        <v>45</v>
      </c>
      <c r="J42" s="106" t="s">
        <v>76</v>
      </c>
      <c r="K42" s="96" t="s">
        <v>76</v>
      </c>
      <c r="L42" s="107" t="s">
        <v>77</v>
      </c>
      <c r="M42" s="108" t="b">
        <f>OR(AND(COUNTA(B43:B47)=3,COUNTA(C43:G47)=6),AND(COUNTA(B43:B47)=4,COUNTA(C43:G47)=12),AND(COUNTA(B43:B47)=5,COUNTA(C43:G47)=20))</f>
        <v>0</v>
      </c>
      <c r="N42" s="36"/>
      <c r="O42" s="77"/>
      <c r="P42" s="77"/>
      <c r="Q42" s="77"/>
      <c r="R42" s="77"/>
      <c r="S42" s="77"/>
      <c r="T42" s="77"/>
      <c r="U42" s="77"/>
      <c r="V42" s="77"/>
      <c r="W42" s="77"/>
      <c r="X42" s="77"/>
      <c r="Y42" s="77"/>
      <c r="Z42" s="77"/>
      <c r="AA42" s="77"/>
      <c r="AB42" s="77"/>
      <c r="AC42" s="77"/>
      <c r="AD42" s="77"/>
      <c r="AE42" s="77"/>
      <c r="AF42" s="77"/>
      <c r="AG42" s="77"/>
      <c r="AH42" s="77"/>
    </row>
    <row r="43" spans="1:34" s="1" customFormat="1" hidden="1" x14ac:dyDescent="0.2">
      <c r="A43" s="200">
        <v>1</v>
      </c>
      <c r="B43" s="139"/>
      <c r="C43" s="133"/>
      <c r="D43" s="134"/>
      <c r="E43" s="134"/>
      <c r="F43" s="134"/>
      <c r="G43" s="134"/>
      <c r="H43" s="135" t="str">
        <f>(IF(D43-C44&gt;0,1)+IF(E43-C45&gt;0,1)+IF(F43-C46&gt;0,1)+IF(G43-C47&gt;0,1))&amp;"-"&amp;(IF(D43-C44&lt;0,1)+IF(E43-C45&lt;0,1)+IF(F43-C46&lt;0,1)+IF(G43-C47&lt;0,1))</f>
        <v>0-0</v>
      </c>
      <c r="I43" s="134" t="str">
        <f>IF(AND(B43&lt;&gt;"",M$42=TRUE),A$42&amp;RANK(M43,M$43:UN$47,0),"")</f>
        <v/>
      </c>
      <c r="J43" s="136">
        <f>VALUE(LEFT(H43,1))</f>
        <v>0</v>
      </c>
      <c r="K43" s="137">
        <f>IF(AND(J43=1,J44=1,D43&gt;C44),1)+IF(AND(J43=1,J45=1,E43&gt;C45),1)+IF(AND(J43=1,J46=1,F43&gt;C46),1)+IF(AND(J43=1,J47=1,G43&gt;C47),1)+IF(AND(J43=2,J44=2,D43&gt;C44),1)+IF(AND(J43=2,J45=2,E43&gt;C45),1)+IF(AND(J43=2,J46=2,F43&gt;C46),1)+IF(AND(J43=2,J47=2,G43&gt;C47),1)+IF(AND(J43=3,J44=3,D43&gt;C44),1)+IF(AND(J43=3,J45=3,E43&gt;C45),1)+IF(AND(J43=3,J46=3,F43&gt;C46),1)+IF(AND(J43=3,J47=3,G43&gt;C47),1)</f>
        <v>0</v>
      </c>
      <c r="L43" s="138">
        <f>IF(AND(J43=1,J44=1),D43-C44)+IF(AND(J43=1,J45=1),E43-C45)+IF(AND(J43=1,J46=1),F43-C46)+IF(AND(J43=1,J47=1),G43-C47)+IF(AND(J43=2,J44=2),D43-C44)+IF(AND(J43=2,J45=2),E43-C45)+IF(AND(J43=2,J46=2),F43-C46)+IF(AND(J43=2,J47=2),G43-C47)+IF(AND(J43=3,J44=3),D43-C44)+IF(AND(J43=3,J45=3),E43-C45)+IF(AND(J43=3,J46=3),F43-C46)+IF(AND(J43=3,J47=3),G43-C47)</f>
        <v>0</v>
      </c>
      <c r="M43" s="99">
        <f>10000*J43+K43*100+L43</f>
        <v>0</v>
      </c>
      <c r="N43" s="36"/>
      <c r="O43" s="77"/>
      <c r="P43" s="77"/>
      <c r="Q43" s="77"/>
      <c r="R43" s="77"/>
      <c r="S43" s="77"/>
      <c r="T43" s="77"/>
      <c r="U43" s="77"/>
      <c r="V43" s="77"/>
      <c r="W43" s="77"/>
      <c r="X43" s="77"/>
      <c r="Y43" s="77"/>
      <c r="Z43" s="77"/>
      <c r="AA43" s="77"/>
      <c r="AB43" s="77"/>
      <c r="AC43" s="77"/>
      <c r="AD43" s="77"/>
      <c r="AE43" s="77"/>
      <c r="AF43" s="77"/>
      <c r="AG43" s="77"/>
      <c r="AH43" s="77"/>
    </row>
    <row r="44" spans="1:34" s="1" customFormat="1" hidden="1" x14ac:dyDescent="0.2">
      <c r="A44" s="200">
        <v>2</v>
      </c>
      <c r="B44" s="139"/>
      <c r="C44" s="134"/>
      <c r="D44" s="133"/>
      <c r="E44" s="134"/>
      <c r="F44" s="134"/>
      <c r="G44" s="134"/>
      <c r="H44" s="135" t="str">
        <f>(IF(C44-D43&gt;0,1)+IF(E44-D45&gt;0,1)+IF(F44-D46&gt;0,1)+IF(G44-D47&gt;0,1))&amp;"-"&amp;(IF(C44-D43&lt;0,1)+IF(E44-D45&lt;0,1)+IF(F44-D46&lt;0,1)+IF(G44-D47&lt;0,1))</f>
        <v>0-0</v>
      </c>
      <c r="I44" s="134" t="str">
        <f>IF(AND(B44&lt;&gt;"",M$42=TRUE),A$42&amp;RANK(M44,M$43:UN$47,0),"")</f>
        <v/>
      </c>
      <c r="J44" s="136">
        <f t="shared" ref="J44:J47" si="10">VALUE(LEFT(H44,1))</f>
        <v>0</v>
      </c>
      <c r="K44" s="140">
        <f>IF(AND(J44=1,J43=1,C44&gt;D43),1)+IF(AND(J44=1,J45=1,E44&gt;D45),1)+IF(AND(J44=1,J46=1,F44&gt;D46),1)+IF(AND(J44=1,J47=1,G44&gt;D47),1)+IF(AND(J44=2,J43=2,C44&gt;D43),1)+IF(AND(J44=2,J45=2,E44&gt;D45),1)+IF(AND(J44=2,J46=2,F44&gt;D46),1)+IF(AND(J44=2,J47=2,G44&gt;D47),1)+IF(AND(J44=3,J43=3,C44&gt;D43),1)+IF(AND(J44=3,J45=3,E44&gt;D45),1)+IF(AND(J44=3,J46=3,F44&gt;D46),1)+IF(AND(J44=3,J47=3,G44&gt;D47),1)</f>
        <v>0</v>
      </c>
      <c r="L44" s="138">
        <f>IF(AND(J44=1,J43=1),C44-D43)+IF(AND(J44=1,J45=1),E44-D45)+IF(AND(J44=1,J46=1),F44-D46)+IF(AND(J44=1,J47=1),G44-D47)+IF(AND(J44=2,J43=2),C44-D43)+IF(AND(J44=2,J45=2),E44-D45)+IF(AND(J44=2,J46=2),F44-D46)+IF(AND(J44=2,J47=2),G44-D47)+IF(AND(J44=3,J43=3),C44-D43)+IF(AND(J44=3,J45=3),E44-D45)+IF(AND(J44=3,J46=3),F44-D46)+IF(AND(J44=3,J47=3),G44-D47)</f>
        <v>0</v>
      </c>
      <c r="M44" s="99">
        <f t="shared" ref="M44:M47" si="11">10000*J44+K44*100+L44</f>
        <v>0</v>
      </c>
      <c r="N44" s="36"/>
      <c r="O44" s="77"/>
      <c r="P44" s="77"/>
      <c r="Q44" s="77"/>
      <c r="R44" s="77"/>
      <c r="S44" s="77"/>
      <c r="T44" s="77"/>
      <c r="U44" s="77"/>
      <c r="V44" s="77"/>
      <c r="W44" s="77"/>
      <c r="X44" s="77"/>
      <c r="Y44" s="77"/>
      <c r="Z44" s="77"/>
      <c r="AA44" s="77"/>
      <c r="AB44" s="77"/>
      <c r="AC44" s="77"/>
      <c r="AD44" s="77"/>
      <c r="AE44" s="77"/>
      <c r="AF44" s="77"/>
      <c r="AG44" s="77"/>
      <c r="AH44" s="77"/>
    </row>
    <row r="45" spans="1:34" s="1" customFormat="1" hidden="1" x14ac:dyDescent="0.2">
      <c r="A45" s="200">
        <v>3</v>
      </c>
      <c r="B45" s="139"/>
      <c r="C45" s="134"/>
      <c r="D45" s="141"/>
      <c r="E45" s="133"/>
      <c r="F45" s="134"/>
      <c r="G45" s="134"/>
      <c r="H45" s="135" t="str">
        <f>(IF(C45-E43&gt;0,1)+IF(D45-E44&gt;0,1)+IF(F45-E46&gt;0,1)+IF(G45-E47&gt;0,1))&amp;"-"&amp;(IF(C45-E43&lt;0,1)+IF(D45-E44&lt;0,1)+IF(F45-E46&lt;0,1)+IF(G45-E47&lt;0,1))</f>
        <v>0-0</v>
      </c>
      <c r="I45" s="134" t="str">
        <f>IF(AND(B45&lt;&gt;"",M$42=TRUE),A$42&amp;RANK(M45,M$43:UN$47,0),"")</f>
        <v/>
      </c>
      <c r="J45" s="136">
        <f t="shared" si="10"/>
        <v>0</v>
      </c>
      <c r="K45" s="140">
        <f>IF(AND(J45=1,J43=1,C45&gt;E43),1)+IF(AND(J45=1,J44=1,D45&gt;E44),1)+IF(AND(J45=1,J46=1,F45&gt;E46),1)+IF(AND(J45=1,J47=1,G45&gt;E47),1)+IF(AND(J45=2,J43=2,C45&gt;E43),1)+IF(AND(J45=2,J44=2,D45&gt;E44),1)+IF(AND(J45=2,J46=2,F45&gt;E46),1)+IF(AND(J45=2,J47=2,G45&gt;E47),1)+IF(AND(J45=3,J43=3,C45&gt;E43),1)+IF(AND(J45=3,J44=3,D45&gt;E44),1)+IF(AND(J45=3,J46=3,F45&gt;E46),1)+IF(AND(J45=3,J47=3,G45&gt;E47),1)</f>
        <v>0</v>
      </c>
      <c r="L45" s="138">
        <f>IF(AND(J45=1,J43=1),C45-E43)+IF(AND(J45=1,J44=1),D45-E44)+IF(AND(J45=1,J46=1),F45-E46)+IF(AND(J45=1,J47=1),G45-E47)+IF(AND(J45=2,J43=2),C45-E43)+IF(AND(J45=2,J44=2),D45-E44)+IF(AND(J45=2,J46=2),F45-E46)+IF(AND(J45=2,J47=2),G45-E47)+IF(AND(J45=3,J43=3),C45-E43)+IF(AND(J45=3,J44=3),D45-E44)+IF(AND(J45=3,J46=3),F45-E46)+IF(AND(J45=3,J47=3),G45-E47)</f>
        <v>0</v>
      </c>
      <c r="M45" s="99">
        <f t="shared" si="11"/>
        <v>0</v>
      </c>
      <c r="N45" s="36"/>
      <c r="O45" s="77"/>
      <c r="P45" s="77"/>
      <c r="Q45" s="77"/>
      <c r="R45" s="77"/>
      <c r="S45" s="77"/>
      <c r="T45" s="77"/>
      <c r="U45" s="77"/>
      <c r="V45" s="77"/>
      <c r="W45" s="77"/>
      <c r="X45" s="77"/>
      <c r="Y45" s="77"/>
      <c r="Z45" s="77"/>
      <c r="AA45" s="77"/>
      <c r="AB45" s="77"/>
      <c r="AC45" s="77"/>
      <c r="AD45" s="77"/>
      <c r="AE45" s="77"/>
      <c r="AF45" s="77"/>
      <c r="AG45" s="77"/>
      <c r="AH45" s="77"/>
    </row>
    <row r="46" spans="1:34" s="1" customFormat="1" hidden="1" x14ac:dyDescent="0.2">
      <c r="A46" s="200">
        <v>4</v>
      </c>
      <c r="B46" s="139"/>
      <c r="C46" s="134"/>
      <c r="D46" s="141"/>
      <c r="E46" s="134"/>
      <c r="F46" s="133"/>
      <c r="G46" s="143"/>
      <c r="H46" s="135" t="str">
        <f>(IF(C46-F43&gt;0,1)+IF(D46-F44&gt;0,1)+IF(E46-F45&gt;0,1)+IF(G46-F47&gt;0,1))&amp;"-"&amp;(IF(C46-F43&lt;0,1)+IF(D46-F44&lt;0,1)+IF(E46-F45&lt;0,1)+IF(G46-F47&lt;0,1))</f>
        <v>0-0</v>
      </c>
      <c r="I46" s="134" t="str">
        <f>IF(AND(B46&lt;&gt;"",M$42=TRUE),A$42&amp;RANK(M46,M$43:UN$47,0),"")</f>
        <v/>
      </c>
      <c r="J46" s="136">
        <f t="shared" si="10"/>
        <v>0</v>
      </c>
      <c r="K46" s="140">
        <f>IF(AND(J46=1,J43=1,C46&gt;F43),1)+IF(AND(J46=1,J44=1,D46&gt;F44),1)+IF(AND(J46=1,J45=1,E46&gt;F45),1)+IF(AND(J46=1,J47=1,G46&gt;F47),1)+IF(AND(J46=2,J43=2,C46&gt;F43),1)+IF(AND(J46=2,J44=2,D46&gt;F44),1)+IF(AND(J46=2,J45=2,E46&gt;F45),1)+IF(AND(J46=2,J47=2,G46&gt;F47),1)+IF(AND(J46=3,J43=3,C46&gt;F43),1)+IF(AND(J46=3,J44=3,D46&gt;F44),1)+IF(AND(J46=3,J45=3,E46&gt;F45),1)+IF(AND(J46=3,J47=3,G46&gt;F47),1)</f>
        <v>0</v>
      </c>
      <c r="L46" s="138">
        <f>IF(AND(J46=1,J43=1),C46-F43)+IF(AND(J46=1,J44=1),D46-F44)+IF(AND(J46=1,J45=1),E46-F45)+IF(AND(J46=1,J47=1),G46-F47)+IF(AND(J46=2,J43=2),C46-F43)+IF(AND(J46=2,J44=2),D46-F44)+IF(AND(J46=2,J45=2),E46-F45)+IF(AND(J46=2,J47=2),G46-F47)+IF(AND(J46=3,J43=3),C46-F43)+IF(AND(J46=3,J44=3),D46-F44)+IF(AND(J46=3,J45=3),E46-F45)+IF(AND(J46=3,J47=3),G46-F47)</f>
        <v>0</v>
      </c>
      <c r="M46" s="99">
        <f t="shared" si="11"/>
        <v>0</v>
      </c>
      <c r="N46" s="36"/>
      <c r="O46" s="77"/>
      <c r="P46" s="77"/>
      <c r="Q46" s="77"/>
      <c r="R46" s="77"/>
      <c r="S46" s="77"/>
      <c r="T46" s="77"/>
      <c r="U46" s="77"/>
      <c r="V46" s="77"/>
      <c r="W46" s="77"/>
      <c r="X46" s="77"/>
      <c r="Y46" s="77"/>
      <c r="Z46" s="77"/>
      <c r="AA46" s="77"/>
      <c r="AB46" s="77"/>
      <c r="AC46" s="77"/>
      <c r="AD46" s="77"/>
      <c r="AE46" s="77"/>
      <c r="AF46" s="77"/>
      <c r="AG46" s="77"/>
      <c r="AH46" s="77"/>
    </row>
    <row r="47" spans="1:34" s="1" customFormat="1" hidden="1" x14ac:dyDescent="0.2">
      <c r="A47" s="200">
        <v>5</v>
      </c>
      <c r="B47" s="139"/>
      <c r="C47" s="134"/>
      <c r="D47" s="134"/>
      <c r="E47" s="134"/>
      <c r="F47" s="134"/>
      <c r="G47" s="133"/>
      <c r="H47" s="135" t="str">
        <f>(IF(C47-G43&gt;0,1)+IF(D47-G44&gt;0,1)+IF(E47-G45&gt;0,1)+IF(F47-G46&gt;0,1))&amp;"-"&amp;(IF(C47-G43&lt;0,1)+IF(D47-G44&lt;0,1)+IF(E47-G45&lt;0,1)+IF(F47-G46&lt;0,1))</f>
        <v>0-0</v>
      </c>
      <c r="I47" s="134" t="str">
        <f>IF(AND(B47&lt;&gt;"",M$42=TRUE),A$42&amp;RANK(M47,M$43:UN$47,0),"")</f>
        <v/>
      </c>
      <c r="J47" s="136">
        <f t="shared" si="10"/>
        <v>0</v>
      </c>
      <c r="K47" s="140">
        <f>IF(AND(J47=1,J43=1,C47&gt;G43),1)+IF(AND(J47=1,J44=1,D47&gt;G44),1)+IF(AND(J47=1,J45=1,E47&gt;G45),1)+IF(AND(J47=1,J46=1,F47&gt;G46),1)+IF(AND(J47=2,J43=2,C47&gt;G43),1)+IF(AND(J47=2,J44=2,D47&gt;G44),1)+IF(AND(J47=2,J45=2,E47&gt;G45),1)+IF(AND(J47=2,J46=2,F47&gt;G46),1)+IF(AND(J47=3,J43=3,C47&gt;G43),1)+IF(AND(J47=3,J44=3,D47&gt;G44),1)+IF(AND(J47=3,J45=3,E47&gt;G45),1)+IF(AND(J47=3,J46=3,F47&gt;G46),1)</f>
        <v>0</v>
      </c>
      <c r="L47" s="138">
        <f>IF(AND(J47=1,J43=1),C47-G43)+IF(AND(J47=1,J44=1),D47-G44)+IF(AND(J47=1,J45=1),E47-G45)+IF(AND(J47=1,J46=1),F47-G46)+IF(AND(J47=2,J43=2),C47-G43)+IF(AND(J47=2,J44=2),D47-G44)+IF(AND(J47=2,J45=2),E47-G45)+IF(AND(J47=2,J46=2),F47-G46)+IF(AND(J47=3,J43=3),C47-G43)+IF(AND(J47=3,J44=3),D47-G44)+IF(AND(J47=3,J45=3),E47-G45)+IF(AND(J47=3,J46=3),F47-G46)</f>
        <v>0</v>
      </c>
      <c r="M47" s="99">
        <f t="shared" si="11"/>
        <v>0</v>
      </c>
      <c r="N47" s="36"/>
      <c r="O47" s="77"/>
      <c r="P47" s="77"/>
      <c r="Q47" s="77"/>
      <c r="R47" s="77"/>
      <c r="S47" s="77"/>
      <c r="T47" s="77"/>
      <c r="U47" s="77"/>
      <c r="V47" s="77"/>
      <c r="W47" s="77"/>
      <c r="X47" s="77"/>
      <c r="Y47" s="77"/>
      <c r="Z47" s="77"/>
      <c r="AA47" s="77"/>
      <c r="AB47" s="77"/>
      <c r="AC47" s="77"/>
      <c r="AD47" s="77"/>
      <c r="AE47" s="77"/>
      <c r="AF47" s="77"/>
      <c r="AG47" s="77"/>
      <c r="AH47" s="77"/>
    </row>
    <row r="48" spans="1:34" s="1" customFormat="1" hidden="1" x14ac:dyDescent="0.2">
      <c r="A48" s="54"/>
      <c r="B48" s="100"/>
      <c r="C48" s="41"/>
      <c r="D48" s="101"/>
      <c r="E48" s="41"/>
      <c r="F48" s="42"/>
      <c r="G48" s="39"/>
      <c r="H48" s="66"/>
      <c r="I48" s="102"/>
      <c r="J48" s="103"/>
      <c r="K48" s="109"/>
      <c r="L48" s="105"/>
      <c r="M48" s="103"/>
      <c r="N48" s="36"/>
      <c r="O48" s="77"/>
      <c r="P48" s="77"/>
      <c r="Q48" s="77"/>
      <c r="R48" s="77"/>
      <c r="S48" s="77"/>
      <c r="T48" s="77"/>
      <c r="U48" s="77"/>
      <c r="V48" s="77"/>
      <c r="W48" s="77"/>
      <c r="X48" s="77"/>
      <c r="Y48" s="77"/>
      <c r="Z48" s="77"/>
      <c r="AA48" s="77"/>
      <c r="AB48" s="77"/>
      <c r="AC48" s="77"/>
      <c r="AD48" s="77"/>
      <c r="AE48" s="77"/>
      <c r="AF48" s="77"/>
      <c r="AG48" s="77"/>
      <c r="AH48" s="77"/>
    </row>
    <row r="49" spans="1:34" s="1" customFormat="1" hidden="1" x14ac:dyDescent="0.2">
      <c r="A49" s="198" t="s">
        <v>81</v>
      </c>
      <c r="B49" s="199"/>
      <c r="C49" s="199">
        <v>1</v>
      </c>
      <c r="D49" s="199">
        <v>2</v>
      </c>
      <c r="E49" s="199">
        <v>3</v>
      </c>
      <c r="F49" s="199">
        <v>4</v>
      </c>
      <c r="G49" s="199"/>
      <c r="H49" s="199" t="s">
        <v>1</v>
      </c>
      <c r="I49" s="199" t="s">
        <v>45</v>
      </c>
      <c r="J49" s="106" t="s">
        <v>76</v>
      </c>
      <c r="K49" s="96" t="s">
        <v>76</v>
      </c>
      <c r="L49" s="107" t="s">
        <v>77</v>
      </c>
      <c r="M49" s="108" t="b">
        <f>OR(AND(COUNTA(B50:B54)=3,COUNTA(C50:G54)=6),AND(COUNTA(B50:B54)=4,COUNTA(C50:G54)=12),AND(COUNTA(B50:B54)=5,COUNTA(C50:G54)=20))</f>
        <v>0</v>
      </c>
      <c r="N49" s="36"/>
      <c r="O49" s="77"/>
      <c r="P49" s="77"/>
      <c r="Q49" s="77"/>
      <c r="R49" s="77"/>
      <c r="S49" s="77"/>
      <c r="T49" s="77"/>
      <c r="U49" s="77"/>
      <c r="V49" s="77"/>
      <c r="W49" s="77"/>
      <c r="X49" s="77"/>
      <c r="Y49" s="77"/>
      <c r="Z49" s="77"/>
      <c r="AA49" s="77"/>
      <c r="AB49" s="77"/>
      <c r="AC49" s="77"/>
      <c r="AD49" s="77"/>
      <c r="AE49" s="77"/>
      <c r="AF49" s="77"/>
      <c r="AG49" s="77"/>
      <c r="AH49" s="77"/>
    </row>
    <row r="50" spans="1:34" s="1" customFormat="1" hidden="1" x14ac:dyDescent="0.2">
      <c r="A50" s="200">
        <v>1</v>
      </c>
      <c r="B50" s="139"/>
      <c r="C50" s="133"/>
      <c r="D50" s="134"/>
      <c r="E50" s="134"/>
      <c r="F50" s="134"/>
      <c r="G50" s="134"/>
      <c r="H50" s="135" t="str">
        <f>(IF(D50-C51&gt;0,1)+IF(E50-C52&gt;0,1)+IF(F50-C53&gt;0,1)+IF(G50-C54&gt;0,1))&amp;"-"&amp;(IF(D50-C51&lt;0,1)+IF(E50-C52&lt;0,1)+IF(F50-C53&lt;0,1)+IF(G50-C54&lt;0,1))</f>
        <v>0-0</v>
      </c>
      <c r="I50" s="134" t="str">
        <f>IF(AND(B50&lt;&gt;"",M$49=TRUE),A$49&amp;RANK(M50,M$50:M$54,0),"")</f>
        <v/>
      </c>
      <c r="J50" s="136">
        <f>VALUE(LEFT(H50,1))</f>
        <v>0</v>
      </c>
      <c r="K50" s="137">
        <f>IF(AND(J50=1,J51=1,D50&gt;C51),1)+IF(AND(J50=1,J52=1,E50&gt;C52),1)+IF(AND(J50=1,J53=1,F50&gt;C53),1)+IF(AND(J50=1,J54=1,G50&gt;C54),1)+IF(AND(J50=2,J51=2,D50&gt;C51),1)+IF(AND(J50=2,J52=2,E50&gt;C52),1)+IF(AND(J50=2,J53=2,F50&gt;C53),1)+IF(AND(J50=2,J54=2,G50&gt;C54),1)+IF(AND(J50=3,J51=3,D50&gt;C51),1)+IF(AND(J50=3,J52=3,E50&gt;C52),1)+IF(AND(J50=3,J53=3,F50&gt;C53),1)+IF(AND(J50=3,J54=3,G50&gt;C54),1)</f>
        <v>0</v>
      </c>
      <c r="L50" s="138">
        <f>IF(AND(J50=1,J51=1),D50-C51)+IF(AND(J50=1,J52=1),E50-C52)+IF(AND(J50=1,J53=1),F50-C53)+IF(AND(J50=1,J54=1),G50-C54)+IF(AND(J50=2,J51=2),D50-C51)+IF(AND(J50=2,J52=2),E50-C52)+IF(AND(J50=2,J53=2),F50-C53)+IF(AND(J50=2,J54=2),G50-C54)+IF(AND(J50=3,J51=3),D50-C51)+IF(AND(J50=3,J52=3),E50-C52)+IF(AND(J50=3,J53=3),F50-C53)+IF(AND(J50=3,J54=3),G50-C54)</f>
        <v>0</v>
      </c>
      <c r="M50" s="99">
        <f>10000*J50+K50*100+L50</f>
        <v>0</v>
      </c>
      <c r="N50" s="36"/>
      <c r="O50" s="77"/>
      <c r="P50" s="77"/>
      <c r="Q50" s="77"/>
      <c r="R50" s="77"/>
      <c r="S50" s="77"/>
      <c r="T50" s="77"/>
      <c r="U50" s="77"/>
      <c r="V50" s="77"/>
      <c r="W50" s="77"/>
      <c r="X50" s="77"/>
      <c r="Y50" s="77"/>
      <c r="Z50" s="77"/>
      <c r="AA50" s="77"/>
      <c r="AB50" s="77"/>
      <c r="AC50" s="77"/>
      <c r="AD50" s="77"/>
      <c r="AE50" s="77"/>
      <c r="AF50" s="77"/>
      <c r="AG50" s="77"/>
      <c r="AH50" s="77"/>
    </row>
    <row r="51" spans="1:34" s="1" customFormat="1" hidden="1" x14ac:dyDescent="0.2">
      <c r="A51" s="200">
        <v>2</v>
      </c>
      <c r="B51" s="139"/>
      <c r="C51" s="134"/>
      <c r="D51" s="133"/>
      <c r="E51" s="134"/>
      <c r="F51" s="134"/>
      <c r="G51" s="134"/>
      <c r="H51" s="135" t="str">
        <f>(IF(C51-D50&gt;0,1)+IF(E51-D52&gt;0,1)+IF(F51-D53&gt;0,1)+IF(G51-D54&gt;0,1))&amp;"-"&amp;(IF(C51-D50&lt;0,1)+IF(E51-D52&lt;0,1)+IF(F51-D53&lt;0,1)+IF(G51-D54&lt;0,1))</f>
        <v>0-0</v>
      </c>
      <c r="I51" s="134" t="str">
        <f>IF(AND(B51&lt;&gt;"",M$49=TRUE),A$49&amp;RANK(M51,M$50:M$54,0),"")</f>
        <v/>
      </c>
      <c r="J51" s="136">
        <f t="shared" ref="J51:J54" si="12">VALUE(LEFT(H51,1))</f>
        <v>0</v>
      </c>
      <c r="K51" s="140">
        <f>IF(AND(J51=1,J50=1,C51&gt;D50),1)+IF(AND(J51=1,J52=1,E51&gt;D52),1)+IF(AND(J51=1,J53=1,F51&gt;D53),1)+IF(AND(J51=1,J54=1,G51&gt;D54),1)+IF(AND(J51=2,J50=2,C51&gt;D50),1)+IF(AND(J51=2,J52=2,E51&gt;D52),1)+IF(AND(J51=2,J53=2,F51&gt;D53),1)+IF(AND(J51=2,J54=2,G51&gt;D54),1)+IF(AND(J51=3,J50=3,C51&gt;D50),1)+IF(AND(J51=3,J52=3,E51&gt;D52),1)+IF(AND(J51=3,J53=3,F51&gt;D53),1)+IF(AND(J51=3,J54=3,G51&gt;D54),1)</f>
        <v>0</v>
      </c>
      <c r="L51" s="138">
        <f>IF(AND(J51=1,J50=1),C51-D50)+IF(AND(J51=1,J52=1),E51-D52)+IF(AND(J51=1,J53=1),F51-D53)+IF(AND(J51=1,J54=1),G51-D54)+IF(AND(J51=2,J50=2),C51-D50)+IF(AND(J51=2,J52=2),E51-D52)+IF(AND(J51=2,J53=2),F51-D53)+IF(AND(J51=2,J54=2),G51-D54)+IF(AND(J51=3,J50=3),C51-D50)+IF(AND(J51=3,J52=3),E51-D52)+IF(AND(J51=3,J53=3),F51-D53)+IF(AND(J51=3,J54=3),G51-D54)</f>
        <v>0</v>
      </c>
      <c r="M51" s="99">
        <f t="shared" ref="M51:M54" si="13">10000*J51+K51*100+L51</f>
        <v>0</v>
      </c>
      <c r="N51" s="36"/>
      <c r="O51" s="77"/>
      <c r="P51" s="77"/>
      <c r="Q51" s="77"/>
      <c r="R51" s="77"/>
      <c r="S51" s="77"/>
      <c r="T51" s="77"/>
      <c r="U51" s="77"/>
      <c r="V51" s="77"/>
      <c r="W51" s="77"/>
      <c r="X51" s="77"/>
      <c r="Y51" s="77"/>
      <c r="Z51" s="77"/>
      <c r="AA51" s="77"/>
      <c r="AB51" s="77"/>
      <c r="AC51" s="77"/>
      <c r="AD51" s="77"/>
      <c r="AE51" s="77"/>
      <c r="AF51" s="77"/>
      <c r="AG51" s="77"/>
      <c r="AH51" s="77"/>
    </row>
    <row r="52" spans="1:34" s="1" customFormat="1" hidden="1" x14ac:dyDescent="0.2">
      <c r="A52" s="200">
        <v>3</v>
      </c>
      <c r="B52" s="139"/>
      <c r="C52" s="134"/>
      <c r="D52" s="141"/>
      <c r="E52" s="133"/>
      <c r="F52" s="134"/>
      <c r="G52" s="134"/>
      <c r="H52" s="135" t="str">
        <f>(IF(C52-E50&gt;0,1)+IF(D52-E51&gt;0,1)+IF(F52-E53&gt;0,1)+IF(G52-E54&gt;0,1))&amp;"-"&amp;(IF(C52-E50&lt;0,1)+IF(D52-E51&lt;0,1)+IF(F52-E53&lt;0,1)+IF(G52-E54&lt;0,1))</f>
        <v>0-0</v>
      </c>
      <c r="I52" s="134" t="str">
        <f>IF(AND(B52&lt;&gt;"",M$49=TRUE),A$49&amp;RANK(M52,M$50:M$54,0),"")</f>
        <v/>
      </c>
      <c r="J52" s="136">
        <f t="shared" si="12"/>
        <v>0</v>
      </c>
      <c r="K52" s="140">
        <f>IF(AND(J52=1,J50=1,C52&gt;E50),1)+IF(AND(J52=1,J51=1,D52&gt;E51),1)+IF(AND(J52=1,J53=1,F52&gt;E53),1)+IF(AND(J52=1,J54=1,G52&gt;E54),1)+IF(AND(J52=2,J50=2,C52&gt;E50),1)+IF(AND(J52=2,J51=2,D52&gt;E51),1)+IF(AND(J52=2,J53=2,F52&gt;E53),1)+IF(AND(J52=2,J54=2,G52&gt;E54),1)+IF(AND(J52=3,J50=3,C52&gt;E50),1)+IF(AND(J52=3,J51=3,D52&gt;E51),1)+IF(AND(J52=3,J53=3,F52&gt;E53),1)+IF(AND(J52=3,J54=3,G52&gt;E54),1)</f>
        <v>0</v>
      </c>
      <c r="L52" s="138">
        <f>IF(AND(J52=1,J50=1),C52-E50)+IF(AND(J52=1,J51=1),D52-E51)+IF(AND(J52=1,J53=1),F52-E53)+IF(AND(J52=1,J54=1),G52-E54)+IF(AND(J52=2,J50=2),C52-E50)+IF(AND(J52=2,J51=2),D52-E51)+IF(AND(J52=2,J53=2),F52-E53)+IF(AND(J52=2,J54=2),G52-E54)+IF(AND(J52=3,J50=3),C52-E50)+IF(AND(J52=3,J51=3),D52-E51)+IF(AND(J52=3,J53=3),F52-E53)+IF(AND(J52=3,J54=3),G52-E54)</f>
        <v>0</v>
      </c>
      <c r="M52" s="99">
        <f t="shared" si="13"/>
        <v>0</v>
      </c>
      <c r="N52" s="36"/>
      <c r="O52" s="77"/>
      <c r="P52" s="77"/>
      <c r="Q52" s="77"/>
      <c r="R52" s="77"/>
      <c r="S52" s="77"/>
      <c r="T52" s="77"/>
      <c r="U52" s="77"/>
      <c r="V52" s="77"/>
      <c r="W52" s="77"/>
      <c r="X52" s="77"/>
      <c r="Y52" s="77"/>
      <c r="Z52" s="77"/>
      <c r="AA52" s="77"/>
      <c r="AB52" s="77"/>
      <c r="AC52" s="77"/>
      <c r="AD52" s="77"/>
      <c r="AE52" s="77"/>
      <c r="AF52" s="77"/>
      <c r="AG52" s="77"/>
      <c r="AH52" s="77"/>
    </row>
    <row r="53" spans="1:34" s="1" customFormat="1" hidden="1" x14ac:dyDescent="0.2">
      <c r="A53" s="200">
        <v>4</v>
      </c>
      <c r="B53" s="139"/>
      <c r="C53" s="134"/>
      <c r="D53" s="141"/>
      <c r="E53" s="134"/>
      <c r="F53" s="133"/>
      <c r="G53" s="143"/>
      <c r="H53" s="135" t="str">
        <f>(IF(C53-F50&gt;0,1)+IF(D53-F51&gt;0,1)+IF(E53-F52&gt;0,1)+IF(G53-F54&gt;0,1))&amp;"-"&amp;(IF(C53-F50&lt;0,1)+IF(D53-F51&lt;0,1)+IF(E53-F52&lt;0,1)+IF(G53-F54&lt;0,1))</f>
        <v>0-0</v>
      </c>
      <c r="I53" s="134" t="str">
        <f>IF(AND(B53&lt;&gt;"",M$49=TRUE),A$49&amp;RANK(M53,M$50:M$54,0),"")</f>
        <v/>
      </c>
      <c r="J53" s="136">
        <f t="shared" si="12"/>
        <v>0</v>
      </c>
      <c r="K53" s="140">
        <f>IF(AND(J53=1,J50=1,C53&gt;F50),1)+IF(AND(J53=1,J51=1,D53&gt;F51),1)+IF(AND(J53=1,J52=1,E53&gt;F52),1)+IF(AND(J53=1,J54=1,G53&gt;F54),1)+IF(AND(J53=2,J50=2,C53&gt;F50),1)+IF(AND(J53=2,J51=2,D53&gt;F51),1)+IF(AND(J53=2,J52=2,E53&gt;F52),1)+IF(AND(J53=2,J54=2,G53&gt;F54),1)+IF(AND(J53=3,J50=3,C53&gt;F50),1)+IF(AND(J53=3,J51=3,D53&gt;F51),1)+IF(AND(J53=3,J52=3,E53&gt;F52),1)+IF(AND(J53=3,J54=3,G53&gt;F54),1)</f>
        <v>0</v>
      </c>
      <c r="L53" s="138">
        <f>IF(AND(J53=1,J50=1),C53-F50)+IF(AND(J53=1,J51=1),D53-F51)+IF(AND(J53=1,J52=1),E53-F52)+IF(AND(J53=1,J54=1),G53-F54)+IF(AND(J53=2,J50=2),C53-F50)+IF(AND(J53=2,J51=2),D53-F51)+IF(AND(J53=2,J52=2),E53-F52)+IF(AND(J53=2,J54=2),G53-F54)+IF(AND(J53=3,J50=3),C53-F50)+IF(AND(J53=3,J51=3),D53-F51)+IF(AND(J53=3,J52=3),E53-F52)+IF(AND(J53=3,J54=3),G53-F54)</f>
        <v>0</v>
      </c>
      <c r="M53" s="99">
        <f t="shared" si="13"/>
        <v>0</v>
      </c>
      <c r="N53" s="36"/>
      <c r="O53" s="77"/>
      <c r="P53" s="77"/>
      <c r="Q53" s="77"/>
      <c r="R53" s="77"/>
      <c r="S53" s="77"/>
      <c r="T53" s="77"/>
      <c r="U53" s="77"/>
      <c r="V53" s="77"/>
      <c r="W53" s="77"/>
      <c r="X53" s="77"/>
      <c r="Y53" s="77"/>
      <c r="Z53" s="77"/>
      <c r="AA53" s="77"/>
      <c r="AB53" s="77"/>
      <c r="AC53" s="77"/>
      <c r="AD53" s="77"/>
      <c r="AE53" s="77"/>
      <c r="AF53" s="77"/>
      <c r="AG53" s="77"/>
      <c r="AH53" s="77"/>
    </row>
    <row r="54" spans="1:34" s="1" customFormat="1" hidden="1" x14ac:dyDescent="0.2">
      <c r="A54" s="200">
        <v>5</v>
      </c>
      <c r="B54" s="139"/>
      <c r="C54" s="134"/>
      <c r="D54" s="134"/>
      <c r="E54" s="134"/>
      <c r="F54" s="134"/>
      <c r="G54" s="133"/>
      <c r="H54" s="135" t="str">
        <f>(IF(C54-G50&gt;0,1)+IF(D54-G51&gt;0,1)+IF(E54-G52&gt;0,1)+IF(F54-G53&gt;0,1))&amp;"-"&amp;(IF(C54-G50&lt;0,1)+IF(D54-G51&lt;0,1)+IF(E54-G52&lt;0,1)+IF(F54-G53&lt;0,1))</f>
        <v>0-0</v>
      </c>
      <c r="I54" s="134" t="str">
        <f>IF(AND(B54&lt;&gt;"",M$49=TRUE),A$49&amp;RANK(M54,M$50:M$54,0),"")</f>
        <v/>
      </c>
      <c r="J54" s="136">
        <f t="shared" si="12"/>
        <v>0</v>
      </c>
      <c r="K54" s="140">
        <f>IF(AND(J54=1,J50=1,C54&gt;G50),1)+IF(AND(J54=1,J51=1,D54&gt;G51),1)+IF(AND(J54=1,J52=1,E54&gt;G52),1)+IF(AND(J54=1,J53=1,F54&gt;G53),1)+IF(AND(J54=2,J50=2,C54&gt;G50),1)+IF(AND(J54=2,J51=2,D54&gt;G51),1)+IF(AND(J54=2,J52=2,E54&gt;G52),1)+IF(AND(J54=2,J53=2,F54&gt;G53),1)+IF(AND(J54=3,J50=3,C54&gt;G50),1)+IF(AND(J54=3,J51=3,D54&gt;G51),1)+IF(AND(J54=3,J52=3,E54&gt;G52),1)+IF(AND(J54=3,J53=3,F54&gt;G53),1)</f>
        <v>0</v>
      </c>
      <c r="L54" s="138">
        <f>IF(AND(J54=1,J50=1),C54-G50)+IF(AND(J54=1,J51=1),D54-G51)+IF(AND(J54=1,J52=1),E54-G52)+IF(AND(J54=1,J53=1),F54-G53)+IF(AND(J54=2,J50=2),C54-G50)+IF(AND(J54=2,J51=2),D54-G51)+IF(AND(J54=2,J52=2),E54-G52)+IF(AND(J54=2,J53=2),F54-G53)+IF(AND(J54=3,J50=3),C54-G50)+IF(AND(J54=3,J51=3),D54-G51)+IF(AND(J54=3,J52=3),E54-G52)+IF(AND(J54=3,J53=3),F54-G53)</f>
        <v>0</v>
      </c>
      <c r="M54" s="99">
        <f t="shared" si="13"/>
        <v>0</v>
      </c>
      <c r="N54" s="36"/>
      <c r="O54" s="77"/>
      <c r="P54" s="77"/>
      <c r="Q54" s="77"/>
      <c r="R54" s="77"/>
      <c r="S54" s="77"/>
      <c r="T54" s="77"/>
      <c r="U54" s="77"/>
      <c r="V54" s="77"/>
      <c r="W54" s="77"/>
      <c r="X54" s="77"/>
      <c r="Y54" s="77"/>
      <c r="Z54" s="77"/>
      <c r="AA54" s="77"/>
      <c r="AB54" s="77"/>
      <c r="AC54" s="77"/>
      <c r="AD54" s="77"/>
      <c r="AE54" s="77"/>
      <c r="AF54" s="77"/>
      <c r="AG54" s="77"/>
      <c r="AH54" s="77"/>
    </row>
    <row r="55" spans="1:34" hidden="1" x14ac:dyDescent="0.2">
      <c r="A55" s="37"/>
      <c r="B55" s="70"/>
      <c r="C55" s="10"/>
      <c r="D55" s="10"/>
      <c r="E55" s="10"/>
      <c r="F55" s="110"/>
      <c r="G55" s="110"/>
      <c r="H55" s="111"/>
      <c r="I55" s="112"/>
      <c r="J55" s="113"/>
      <c r="K55" s="104"/>
      <c r="L55" s="114"/>
      <c r="M55" s="113"/>
      <c r="N55" s="36"/>
    </row>
    <row r="56" spans="1:34" s="1" customFormat="1" hidden="1" x14ac:dyDescent="0.2">
      <c r="A56" s="198" t="s">
        <v>82</v>
      </c>
      <c r="B56" s="199"/>
      <c r="C56" s="199">
        <v>1</v>
      </c>
      <c r="D56" s="199">
        <v>2</v>
      </c>
      <c r="E56" s="199">
        <v>3</v>
      </c>
      <c r="F56" s="199">
        <v>4</v>
      </c>
      <c r="G56" s="199"/>
      <c r="H56" s="199" t="s">
        <v>1</v>
      </c>
      <c r="I56" s="199" t="s">
        <v>45</v>
      </c>
      <c r="J56" s="106" t="s">
        <v>76</v>
      </c>
      <c r="K56" s="96" t="s">
        <v>76</v>
      </c>
      <c r="L56" s="107" t="s">
        <v>77</v>
      </c>
      <c r="M56" s="108" t="b">
        <f>OR(AND(COUNTA(B57:B61)=3,COUNTA(C57:G61)=6),AND(COUNTA(B57:B61)=4,COUNTA(C57:G61)=12),AND(COUNTA(B57:B61)=5,COUNTA(C57:G61)=20))</f>
        <v>0</v>
      </c>
      <c r="N56" s="36"/>
      <c r="O56" s="77"/>
      <c r="P56" s="77"/>
      <c r="Q56" s="77"/>
      <c r="R56" s="77"/>
      <c r="S56" s="77"/>
      <c r="T56" s="77"/>
      <c r="U56" s="77"/>
      <c r="V56" s="77"/>
      <c r="W56" s="77"/>
      <c r="X56" s="77"/>
      <c r="Y56" s="77"/>
      <c r="Z56" s="77"/>
      <c r="AA56" s="77"/>
      <c r="AB56" s="77"/>
      <c r="AC56" s="77"/>
      <c r="AD56" s="77"/>
      <c r="AE56" s="77"/>
      <c r="AF56" s="77"/>
      <c r="AG56" s="77"/>
      <c r="AH56" s="77"/>
    </row>
    <row r="57" spans="1:34" s="1" customFormat="1" hidden="1" x14ac:dyDescent="0.2">
      <c r="A57" s="200">
        <v>1</v>
      </c>
      <c r="B57" s="139"/>
      <c r="C57" s="133"/>
      <c r="D57" s="134"/>
      <c r="E57" s="134"/>
      <c r="F57" s="134"/>
      <c r="G57" s="134"/>
      <c r="H57" s="135" t="str">
        <f>(IF(D57-C58&gt;0,1)+IF(E57-C59&gt;0,1)+IF(F57-C60&gt;0,1)+IF(G57-C61&gt;0,1))&amp;"-"&amp;(IF(D57-C58&lt;0,1)+IF(E57-C59&lt;0,1)+IF(F57-C60&lt;0,1)+IF(G57-C61&lt;0,1))</f>
        <v>0-0</v>
      </c>
      <c r="I57" s="134" t="str">
        <f>IF(AND(B57&lt;&gt;"",M$56=TRUE),A$56&amp;RANK(M57,M$57:M$61,0),"")</f>
        <v/>
      </c>
      <c r="J57" s="136">
        <f>VALUE(LEFT(H57,1))</f>
        <v>0</v>
      </c>
      <c r="K57" s="137">
        <f>IF(AND(J57=1,J58=1,D57&gt;C58),1)+IF(AND(J57=1,J59=1,E57&gt;C59),1)+IF(AND(J57=1,J60=1,F57&gt;C60),1)+IF(AND(J57=1,J61=1,G57&gt;C61),1)+IF(AND(J57=2,J58=2,D57&gt;C58),1)+IF(AND(J57=2,J59=2,E57&gt;C59),1)+IF(AND(J57=2,J60=2,F57&gt;C60),1)+IF(AND(J57=2,J61=2,G57&gt;C61),1)+IF(AND(J57=3,J58=3,D57&gt;C58),1)+IF(AND(J57=3,J59=3,E57&gt;C59),1)+IF(AND(J57=3,J60=3,F57&gt;C60),1)+IF(AND(J57=3,J61=3,G57&gt;C61),1)</f>
        <v>0</v>
      </c>
      <c r="L57" s="138">
        <f>IF(AND(J57=1,J58=1),D57-C58)+IF(AND(J57=1,J59=1),E57-C59)+IF(AND(J57=1,J60=1),F57-C60)+IF(AND(J57=1,J61=1),G57-C61)+IF(AND(J57=2,J58=2),D57-C58)+IF(AND(J57=2,J59=2),E57-C59)+IF(AND(J57=2,J60=2),F57-C60)+IF(AND(J57=2,J61=2),G57-C61)+IF(AND(J57=3,J58=3),D57-C58)+IF(AND(J57=3,J59=3),E57-C59)+IF(AND(J57=3,J60=3),F57-C60)+IF(AND(J57=3,J61=3),G57-C61)</f>
        <v>0</v>
      </c>
      <c r="M57" s="99">
        <f>10000*J57+K57*100+L57</f>
        <v>0</v>
      </c>
      <c r="N57" s="36"/>
      <c r="O57" s="77"/>
      <c r="P57" s="77"/>
      <c r="Q57" s="77"/>
      <c r="R57" s="77"/>
      <c r="S57" s="77"/>
      <c r="T57" s="77"/>
      <c r="U57" s="77"/>
      <c r="V57" s="77"/>
      <c r="W57" s="77"/>
      <c r="X57" s="77"/>
      <c r="Y57" s="77"/>
      <c r="Z57" s="77"/>
      <c r="AA57" s="77"/>
      <c r="AB57" s="77"/>
      <c r="AC57" s="77"/>
      <c r="AD57" s="77"/>
      <c r="AE57" s="77"/>
      <c r="AF57" s="77"/>
      <c r="AG57" s="77"/>
      <c r="AH57" s="77"/>
    </row>
    <row r="58" spans="1:34" s="1" customFormat="1" hidden="1" x14ac:dyDescent="0.2">
      <c r="A58" s="200">
        <v>2</v>
      </c>
      <c r="B58" s="139"/>
      <c r="C58" s="134"/>
      <c r="D58" s="133"/>
      <c r="E58" s="134"/>
      <c r="F58" s="134"/>
      <c r="G58" s="134"/>
      <c r="H58" s="135" t="str">
        <f>(IF(C58-D57&gt;0,1)+IF(E58-D59&gt;0,1)+IF(F58-D60&gt;0,1)+IF(G58-D61&gt;0,1))&amp;"-"&amp;(IF(C58-D57&lt;0,1)+IF(E58-D59&lt;0,1)+IF(F58-D60&lt;0,1)+IF(G58-D61&lt;0,1))</f>
        <v>0-0</v>
      </c>
      <c r="I58" s="134" t="str">
        <f>IF(AND(B58&lt;&gt;"",M$56=TRUE),A$56&amp;RANK(M58,M$57:M$61,0),"")</f>
        <v/>
      </c>
      <c r="J58" s="136">
        <f t="shared" ref="J58:J61" si="14">VALUE(LEFT(H58,1))</f>
        <v>0</v>
      </c>
      <c r="K58" s="140">
        <f>IF(AND(J58=1,J57=1,C58&gt;D57),1)+IF(AND(J58=1,J59=1,E58&gt;D59),1)+IF(AND(J58=1,J60=1,F58&gt;D60),1)+IF(AND(J58=1,J61=1,G58&gt;D61),1)+IF(AND(J58=2,J57=2,C58&gt;D57),1)+IF(AND(J58=2,J59=2,E58&gt;D59),1)+IF(AND(J58=2,J60=2,F58&gt;D60),1)+IF(AND(J58=2,J61=2,G58&gt;D61),1)+IF(AND(J58=3,J57=3,C58&gt;D57),1)+IF(AND(J58=3,J59=3,E58&gt;D59),1)+IF(AND(J58=3,J60=3,F58&gt;D60),1)+IF(AND(J58=3,J61=3,G58&gt;D61),1)</f>
        <v>0</v>
      </c>
      <c r="L58" s="138">
        <f>IF(AND(J58=1,J57=1),C58-D57)+IF(AND(J58=1,J59=1),E58-D59)+IF(AND(J58=1,J60=1),F58-D60)+IF(AND(J58=1,J61=1),G58-D61)+IF(AND(J58=2,J57=2),C58-D57)+IF(AND(J58=2,J59=2),E58-D59)+IF(AND(J58=2,J60=2),F58-D60)+IF(AND(J58=2,J61=2),G58-D61)+IF(AND(J58=3,J57=3),C58-D57)+IF(AND(J58=3,J59=3),E58-D59)+IF(AND(J58=3,J60=3),F58-D60)+IF(AND(J58=3,J61=3),G58-D61)</f>
        <v>0</v>
      </c>
      <c r="M58" s="99">
        <f t="shared" ref="M58:M61" si="15">10000*J58+K58*100+L58</f>
        <v>0</v>
      </c>
      <c r="N58" s="36"/>
      <c r="O58" s="77"/>
      <c r="P58" s="77"/>
      <c r="Q58" s="77"/>
      <c r="R58" s="77"/>
      <c r="S58" s="77"/>
      <c r="T58" s="77"/>
      <c r="U58" s="77"/>
      <c r="V58" s="77"/>
      <c r="W58" s="77"/>
      <c r="X58" s="77"/>
      <c r="Y58" s="77"/>
      <c r="Z58" s="77"/>
      <c r="AA58" s="77"/>
      <c r="AB58" s="77"/>
      <c r="AC58" s="77"/>
      <c r="AD58" s="77"/>
      <c r="AE58" s="77"/>
      <c r="AF58" s="77"/>
      <c r="AG58" s="77"/>
      <c r="AH58" s="77"/>
    </row>
    <row r="59" spans="1:34" s="3" customFormat="1" hidden="1" x14ac:dyDescent="0.2">
      <c r="A59" s="200">
        <v>3</v>
      </c>
      <c r="B59" s="139"/>
      <c r="C59" s="134"/>
      <c r="D59" s="141"/>
      <c r="E59" s="133"/>
      <c r="F59" s="134"/>
      <c r="G59" s="134"/>
      <c r="H59" s="135" t="str">
        <f>(IF(C59-E57&gt;0,1)+IF(D59-E58&gt;0,1)+IF(F59-E60&gt;0,1)+IF(G59-E61&gt;0,1))&amp;"-"&amp;(IF(C59-E57&lt;0,1)+IF(D59-E58&lt;0,1)+IF(F59-E60&lt;0,1)+IF(G59-E61&lt;0,1))</f>
        <v>0-0</v>
      </c>
      <c r="I59" s="134" t="str">
        <f>IF(AND(B59&lt;&gt;"",M$56=TRUE),A$56&amp;RANK(M59,M$57:M$61,0),"")</f>
        <v/>
      </c>
      <c r="J59" s="136">
        <f t="shared" si="14"/>
        <v>0</v>
      </c>
      <c r="K59" s="140">
        <f>IF(AND(J59=1,J57=1,C59&gt;E57),1)+IF(AND(J59=1,J58=1,D59&gt;E58),1)+IF(AND(J59=1,J60=1,F59&gt;E60),1)+IF(AND(J59=1,J61=1,G59&gt;E61),1)+IF(AND(J59=2,J57=2,C59&gt;E57),1)+IF(AND(J59=2,J58=2,D59&gt;E58),1)+IF(AND(J59=2,J60=2,F59&gt;E60),1)+IF(AND(J59=2,J61=2,G59&gt;E61),1)+IF(AND(J59=3,J57=3,C59&gt;E57),1)+IF(AND(J59=3,J58=3,D59&gt;E58),1)+IF(AND(J59=3,J60=3,F59&gt;E60),1)+IF(AND(J59=3,J61=3,G59&gt;E61),1)</f>
        <v>0</v>
      </c>
      <c r="L59" s="138">
        <f>IF(AND(J59=1,J57=1),C59-E57)+IF(AND(J59=1,J58=1),D59-E58)+IF(AND(J59=1,J60=1),F59-E60)+IF(AND(J59=1,J61=1),G59-E61)+IF(AND(J59=2,J57=2),C59-E57)+IF(AND(J59=2,J58=2),D59-E58)+IF(AND(J59=2,J60=2),F59-E60)+IF(AND(J59=2,J61=2),G59-E61)+IF(AND(J59=3,J57=3),C59-E57)+IF(AND(J59=3,J58=3),D59-E58)+IF(AND(J59=3,J60=3),F59-E60)+IF(AND(J59=3,J61=3),G59-E61)</f>
        <v>0</v>
      </c>
      <c r="M59" s="99">
        <f t="shared" si="15"/>
        <v>0</v>
      </c>
      <c r="N59" s="36"/>
      <c r="O59" s="77"/>
      <c r="P59" s="77"/>
      <c r="Q59" s="77"/>
      <c r="R59" s="77"/>
      <c r="S59" s="77"/>
      <c r="T59" s="77"/>
      <c r="U59" s="77"/>
      <c r="V59" s="77"/>
      <c r="W59" s="77"/>
      <c r="X59" s="77"/>
      <c r="Y59" s="77"/>
      <c r="Z59" s="77"/>
      <c r="AA59" s="77"/>
      <c r="AB59" s="77"/>
      <c r="AC59" s="77"/>
      <c r="AD59" s="77"/>
      <c r="AE59" s="77"/>
      <c r="AF59" s="77"/>
      <c r="AG59" s="77"/>
      <c r="AH59" s="77"/>
    </row>
    <row r="60" spans="1:34" s="3" customFormat="1" hidden="1" x14ac:dyDescent="0.2">
      <c r="A60" s="200">
        <v>4</v>
      </c>
      <c r="B60" s="139"/>
      <c r="C60" s="134"/>
      <c r="D60" s="141"/>
      <c r="E60" s="134"/>
      <c r="F60" s="133"/>
      <c r="G60" s="143"/>
      <c r="H60" s="135" t="str">
        <f>(IF(C60-F57&gt;0,1)+IF(D60-F58&gt;0,1)+IF(E60-F59&gt;0,1)+IF(G60-F61&gt;0,1))&amp;"-"&amp;(IF(C60-F57&lt;0,1)+IF(D60-F58&lt;0,1)+IF(E60-F59&lt;0,1)+IF(G60-F61&lt;0,1))</f>
        <v>0-0</v>
      </c>
      <c r="I60" s="134" t="str">
        <f>IF(AND(B60&lt;&gt;"",M$56=TRUE),A$56&amp;RANK(M60,M$57:M$61,0),"")</f>
        <v/>
      </c>
      <c r="J60" s="136">
        <f t="shared" si="14"/>
        <v>0</v>
      </c>
      <c r="K60" s="140">
        <f>IF(AND(J60=1,J57=1,C60&gt;F57),1)+IF(AND(J60=1,J58=1,D60&gt;F58),1)+IF(AND(J60=1,J59=1,E60&gt;F59),1)+IF(AND(J60=1,J61=1,G60&gt;F61),1)+IF(AND(J60=2,J57=2,C60&gt;F57),1)+IF(AND(J60=2,J58=2,D60&gt;F58),1)+IF(AND(J60=2,J59=2,E60&gt;F59),1)+IF(AND(J60=2,J61=2,G60&gt;F61),1)+IF(AND(J60=3,J57=3,C60&gt;F57),1)+IF(AND(J60=3,J58=3,D60&gt;F58),1)+IF(AND(J60=3,J59=3,E60&gt;F59),1)+IF(AND(J60=3,J61=3,G60&gt;F61),1)</f>
        <v>0</v>
      </c>
      <c r="L60" s="138">
        <f>IF(AND(J60=1,J57=1),C60-F57)+IF(AND(J60=1,J58=1),D60-F58)+IF(AND(J60=1,J59=1),E60-F59)+IF(AND(J60=1,J61=1),G60-F61)+IF(AND(J60=2,J57=2),C60-F57)+IF(AND(J60=2,J58=2),D60-F58)+IF(AND(J60=2,J59=2),E60-F59)+IF(AND(J60=2,J61=2),G60-F61)+IF(AND(J60=3,J57=3),C60-F57)+IF(AND(J60=3,J58=3),D60-F58)+IF(AND(J60=3,J59=3),E60-F59)+IF(AND(J60=3,J61=3),G60-F61)</f>
        <v>0</v>
      </c>
      <c r="M60" s="99">
        <f t="shared" si="15"/>
        <v>0</v>
      </c>
      <c r="N60" s="36"/>
      <c r="O60" s="77"/>
      <c r="P60" s="77"/>
      <c r="Q60" s="77"/>
      <c r="R60" s="77"/>
      <c r="S60" s="77"/>
      <c r="T60" s="77"/>
      <c r="U60" s="77"/>
      <c r="V60" s="77"/>
      <c r="W60" s="77"/>
      <c r="X60" s="77"/>
      <c r="Y60" s="77"/>
      <c r="Z60" s="77"/>
      <c r="AA60" s="77"/>
      <c r="AB60" s="77"/>
      <c r="AC60" s="77"/>
      <c r="AD60" s="77"/>
      <c r="AE60" s="77"/>
      <c r="AF60" s="77"/>
      <c r="AG60" s="77"/>
      <c r="AH60" s="77"/>
    </row>
    <row r="61" spans="1:34" s="1" customFormat="1" hidden="1" x14ac:dyDescent="0.2">
      <c r="A61" s="200">
        <v>5</v>
      </c>
      <c r="B61" s="139"/>
      <c r="C61" s="134"/>
      <c r="D61" s="134"/>
      <c r="E61" s="134"/>
      <c r="F61" s="134"/>
      <c r="G61" s="133"/>
      <c r="H61" s="135" t="str">
        <f>(IF(C61-G57&gt;0,1)+IF(D61-G58&gt;0,1)+IF(E61-G59&gt;0,1)+IF(F61-G60&gt;0,1))&amp;"-"&amp;(IF(C61-G57&lt;0,1)+IF(D61-G58&lt;0,1)+IF(E61-G59&lt;0,1)+IF(F61-G60&lt;0,1))</f>
        <v>0-0</v>
      </c>
      <c r="I61" s="134" t="str">
        <f>IF(AND(B61&lt;&gt;"",M$56=TRUE),A$56&amp;RANK(M61,M$57:M$61,0),"")</f>
        <v/>
      </c>
      <c r="J61" s="136">
        <f t="shared" si="14"/>
        <v>0</v>
      </c>
      <c r="K61" s="140">
        <f>IF(AND(J61=1,J57=1,C61&gt;G57),1)+IF(AND(J61=1,J58=1,D61&gt;G58),1)+IF(AND(J61=1,J59=1,E61&gt;G59),1)+IF(AND(J61=1,J60=1,F61&gt;G60),1)+IF(AND(J61=2,J57=2,C61&gt;G57),1)+IF(AND(J61=2,J58=2,D61&gt;G58),1)+IF(AND(J61=2,J59=2,E61&gt;G59),1)+IF(AND(J61=2,J60=2,F61&gt;G60),1)+IF(AND(J61=3,J57=3,C61&gt;G57),1)+IF(AND(J61=3,J58=3,D61&gt;G58),1)+IF(AND(J61=3,J59=3,E61&gt;G59),1)+IF(AND(J61=3,J60=3,F61&gt;G60),1)</f>
        <v>0</v>
      </c>
      <c r="L61" s="138">
        <f>IF(AND(J61=1,J57=1),C61-G57)+IF(AND(J61=1,J58=1),D61-G58)+IF(AND(J61=1,J59=1),E61-G59)+IF(AND(J61=1,J60=1),F61-G60)+IF(AND(J61=2,J57=2),C61-G57)+IF(AND(J61=2,J58=2),D61-G58)+IF(AND(J61=2,J59=2),E61-G59)+IF(AND(J61=2,J60=2),F61-G60)+IF(AND(J61=3,J57=3),C61-G57)+IF(AND(J61=3,J58=3),D61-G58)+IF(AND(J61=3,J59=3),E61-G59)+IF(AND(J61=3,J60=3),F61-G60)</f>
        <v>0</v>
      </c>
      <c r="M61" s="99">
        <f t="shared" si="15"/>
        <v>0</v>
      </c>
      <c r="N61" s="36"/>
      <c r="O61" s="77"/>
      <c r="P61" s="77"/>
      <c r="Q61" s="77"/>
      <c r="R61" s="77"/>
      <c r="S61" s="77"/>
      <c r="T61" s="77"/>
      <c r="U61" s="77"/>
      <c r="V61" s="77"/>
      <c r="W61" s="77"/>
      <c r="X61" s="77"/>
      <c r="Y61" s="77"/>
      <c r="Z61" s="77"/>
      <c r="AA61" s="77"/>
      <c r="AB61" s="77"/>
      <c r="AC61" s="77"/>
      <c r="AD61" s="77"/>
      <c r="AE61" s="77"/>
      <c r="AF61" s="77"/>
      <c r="AG61" s="77"/>
      <c r="AH61" s="77"/>
    </row>
    <row r="62" spans="1:34" s="3" customFormat="1" hidden="1" x14ac:dyDescent="0.2">
      <c r="A62" s="38"/>
      <c r="B62" s="38"/>
      <c r="C62" s="38"/>
      <c r="D62" s="38"/>
      <c r="E62" s="38"/>
      <c r="F62" s="38"/>
      <c r="G62" s="38"/>
      <c r="H62" s="38"/>
      <c r="I62" s="38"/>
      <c r="J62" s="38"/>
      <c r="K62" s="38"/>
      <c r="L62" s="38"/>
      <c r="M62" s="38"/>
      <c r="N62" s="36"/>
      <c r="O62" s="77"/>
      <c r="P62" s="77"/>
      <c r="Q62" s="77"/>
      <c r="R62" s="77"/>
      <c r="S62" s="77"/>
      <c r="T62" s="77"/>
      <c r="U62" s="77"/>
      <c r="V62" s="77"/>
      <c r="W62" s="77"/>
      <c r="X62" s="77"/>
      <c r="Y62" s="77"/>
      <c r="Z62" s="77"/>
      <c r="AA62" s="77"/>
      <c r="AB62" s="77"/>
      <c r="AC62" s="77"/>
      <c r="AD62" s="77"/>
      <c r="AE62" s="77"/>
      <c r="AF62" s="77"/>
      <c r="AG62" s="77"/>
      <c r="AH62" s="77"/>
    </row>
    <row r="63" spans="1:34" hidden="1" x14ac:dyDescent="0.2">
      <c r="A63" s="38"/>
      <c r="B63" s="56" t="s">
        <v>2</v>
      </c>
      <c r="C63" s="43" t="s">
        <v>6</v>
      </c>
      <c r="D63" s="43"/>
      <c r="E63" s="38"/>
      <c r="F63" s="38"/>
      <c r="G63" s="38"/>
      <c r="H63" s="38"/>
      <c r="I63" s="38"/>
      <c r="J63" s="38"/>
      <c r="K63" s="38"/>
      <c r="L63" s="38"/>
      <c r="M63" s="38"/>
      <c r="N63" s="36"/>
    </row>
    <row r="64" spans="1:34" hidden="1" x14ac:dyDescent="0.2">
      <c r="A64" s="38"/>
      <c r="B64" s="56" t="s">
        <v>5</v>
      </c>
      <c r="C64" s="43" t="s">
        <v>15</v>
      </c>
      <c r="D64" s="39"/>
      <c r="E64" s="38"/>
      <c r="F64" s="38"/>
      <c r="G64" s="38"/>
      <c r="H64" s="38"/>
      <c r="I64" s="38"/>
      <c r="J64" s="38"/>
      <c r="K64" s="38"/>
      <c r="L64" s="38"/>
      <c r="M64" s="38"/>
      <c r="N64" s="36"/>
    </row>
    <row r="65" spans="1:14" hidden="1" x14ac:dyDescent="0.2">
      <c r="A65" s="38"/>
      <c r="B65" s="56" t="s">
        <v>8</v>
      </c>
      <c r="C65" s="43" t="s">
        <v>18</v>
      </c>
      <c r="D65" s="39"/>
      <c r="E65" s="38"/>
      <c r="F65" s="38"/>
      <c r="G65" s="38"/>
      <c r="H65" s="38"/>
      <c r="I65" s="38"/>
      <c r="J65" s="38"/>
      <c r="K65" s="38"/>
      <c r="L65" s="38"/>
      <c r="M65" s="38"/>
      <c r="N65" s="36"/>
    </row>
    <row r="66" spans="1:14" x14ac:dyDescent="0.2">
      <c r="A66" s="38"/>
      <c r="B66" s="39"/>
      <c r="C66" s="39"/>
      <c r="D66" s="39"/>
      <c r="E66" s="38"/>
      <c r="F66" s="38"/>
      <c r="G66" s="38"/>
      <c r="H66" s="38"/>
      <c r="I66" s="38"/>
      <c r="J66" s="38"/>
      <c r="K66" s="38"/>
      <c r="L66" s="38"/>
      <c r="M66" s="38"/>
      <c r="N66" s="36"/>
    </row>
    <row r="67" spans="1:14" x14ac:dyDescent="0.2">
      <c r="A67" s="38"/>
      <c r="B67" s="56" t="s">
        <v>2</v>
      </c>
      <c r="C67" s="43" t="s">
        <v>16</v>
      </c>
      <c r="D67" s="43" t="s">
        <v>15</v>
      </c>
      <c r="E67" s="38"/>
      <c r="F67" s="38"/>
      <c r="G67" s="38"/>
      <c r="H67" s="38"/>
      <c r="I67" s="38"/>
      <c r="J67" s="38"/>
      <c r="K67" s="38"/>
      <c r="L67" s="38"/>
      <c r="M67" s="38"/>
      <c r="N67" s="36"/>
    </row>
    <row r="68" spans="1:14" x14ac:dyDescent="0.2">
      <c r="A68" s="38"/>
      <c r="B68" s="56" t="s">
        <v>5</v>
      </c>
      <c r="C68" s="43" t="s">
        <v>6</v>
      </c>
      <c r="D68" s="43" t="s">
        <v>4</v>
      </c>
      <c r="E68" s="38"/>
      <c r="F68" s="38"/>
      <c r="G68" s="38"/>
      <c r="H68" s="38"/>
      <c r="I68" s="38"/>
      <c r="J68" s="38"/>
      <c r="K68" s="38"/>
      <c r="L68" s="38"/>
      <c r="M68" s="38"/>
      <c r="N68" s="36"/>
    </row>
    <row r="69" spans="1:14" x14ac:dyDescent="0.2">
      <c r="A69" s="38"/>
      <c r="B69" s="56" t="s">
        <v>8</v>
      </c>
      <c r="C69" s="43" t="s">
        <v>18</v>
      </c>
      <c r="D69" s="43" t="s">
        <v>10</v>
      </c>
      <c r="E69" s="38"/>
      <c r="F69" s="38"/>
      <c r="G69" s="38"/>
      <c r="H69" s="38"/>
      <c r="I69" s="38"/>
      <c r="J69" s="38"/>
      <c r="K69" s="38"/>
      <c r="L69" s="38"/>
      <c r="M69" s="38"/>
      <c r="N69" s="36"/>
    </row>
    <row r="70" spans="1:14" hidden="1" x14ac:dyDescent="0.2">
      <c r="A70" s="38"/>
      <c r="B70" s="59"/>
      <c r="C70" s="42"/>
      <c r="D70" s="42"/>
      <c r="E70" s="38"/>
      <c r="F70" s="38"/>
      <c r="G70" s="38"/>
      <c r="H70" s="38"/>
      <c r="I70" s="38"/>
      <c r="J70" s="38"/>
      <c r="K70" s="38"/>
      <c r="L70" s="38"/>
      <c r="M70" s="38"/>
      <c r="N70" s="36"/>
    </row>
    <row r="71" spans="1:14" hidden="1" x14ac:dyDescent="0.2">
      <c r="A71" s="38"/>
      <c r="B71" s="56" t="s">
        <v>2</v>
      </c>
      <c r="C71" s="43" t="s">
        <v>3</v>
      </c>
      <c r="D71" s="43" t="s">
        <v>4</v>
      </c>
      <c r="E71" s="38"/>
      <c r="F71" s="38"/>
      <c r="G71" s="38"/>
      <c r="H71" s="38"/>
      <c r="I71" s="38"/>
      <c r="J71" s="38"/>
      <c r="K71" s="38"/>
      <c r="L71" s="38"/>
      <c r="M71" s="38"/>
      <c r="N71" s="36"/>
    </row>
    <row r="72" spans="1:14" hidden="1" x14ac:dyDescent="0.2">
      <c r="A72" s="38"/>
      <c r="B72" s="56" t="s">
        <v>5</v>
      </c>
      <c r="C72" s="43" t="s">
        <v>6</v>
      </c>
      <c r="D72" s="43" t="s">
        <v>7</v>
      </c>
      <c r="E72" s="38"/>
      <c r="F72" s="38"/>
      <c r="G72" s="38"/>
      <c r="H72" s="38"/>
      <c r="I72" s="38"/>
      <c r="J72" s="38"/>
      <c r="K72" s="38"/>
      <c r="L72" s="38"/>
      <c r="M72" s="38"/>
      <c r="N72" s="36"/>
    </row>
    <row r="73" spans="1:14" hidden="1" x14ac:dyDescent="0.2">
      <c r="A73" s="38"/>
      <c r="B73" s="56" t="s">
        <v>8</v>
      </c>
      <c r="C73" s="43" t="s">
        <v>9</v>
      </c>
      <c r="D73" s="43" t="s">
        <v>10</v>
      </c>
      <c r="E73" s="38"/>
      <c r="F73" s="38"/>
      <c r="G73" s="38"/>
      <c r="H73" s="38"/>
      <c r="I73" s="38"/>
      <c r="J73" s="38"/>
      <c r="K73" s="38"/>
      <c r="L73" s="38"/>
      <c r="M73" s="38"/>
      <c r="N73" s="36"/>
    </row>
    <row r="74" spans="1:14" hidden="1" x14ac:dyDescent="0.2">
      <c r="A74" s="38"/>
      <c r="B74" s="56" t="s">
        <v>11</v>
      </c>
      <c r="C74" s="43" t="s">
        <v>12</v>
      </c>
      <c r="D74" s="43" t="s">
        <v>13</v>
      </c>
      <c r="E74" s="38"/>
      <c r="F74" s="38"/>
      <c r="G74" s="38"/>
      <c r="H74" s="38"/>
      <c r="I74" s="38"/>
      <c r="J74" s="38"/>
      <c r="K74" s="38"/>
      <c r="L74" s="38"/>
      <c r="M74" s="38"/>
      <c r="N74" s="36"/>
    </row>
    <row r="75" spans="1:14" hidden="1" x14ac:dyDescent="0.2">
      <c r="A75" s="38"/>
      <c r="B75" s="56" t="s">
        <v>14</v>
      </c>
      <c r="C75" s="43" t="s">
        <v>15</v>
      </c>
      <c r="D75" s="43" t="s">
        <v>16</v>
      </c>
      <c r="E75" s="38"/>
      <c r="F75" s="38"/>
      <c r="G75" s="38"/>
      <c r="H75" s="38"/>
      <c r="I75" s="38"/>
      <c r="J75" s="38"/>
      <c r="K75" s="38"/>
      <c r="L75" s="38"/>
      <c r="M75" s="38"/>
      <c r="N75" s="36"/>
    </row>
    <row r="76" spans="1:14" hidden="1" x14ac:dyDescent="0.2">
      <c r="B76" s="36"/>
      <c r="C76" s="36"/>
      <c r="D76" s="36"/>
      <c r="E76" s="36"/>
      <c r="F76" s="36"/>
      <c r="G76" s="36"/>
      <c r="H76" s="36"/>
      <c r="I76" s="78"/>
      <c r="J76" s="36"/>
      <c r="K76" s="36"/>
      <c r="L76" s="36"/>
      <c r="M76" s="36"/>
      <c r="N76" s="36"/>
    </row>
    <row r="77" spans="1:14" hidden="1" x14ac:dyDescent="0.2">
      <c r="B77" s="36"/>
      <c r="C77" s="36"/>
      <c r="D77" s="36"/>
      <c r="E77" s="36"/>
      <c r="F77" s="36"/>
      <c r="G77" s="36"/>
      <c r="H77" s="36"/>
      <c r="I77" s="78"/>
      <c r="J77" s="36"/>
      <c r="K77" s="36"/>
      <c r="L77" s="36"/>
      <c r="M77" s="36"/>
      <c r="N77" s="36"/>
    </row>
    <row r="78" spans="1:14" hidden="1" x14ac:dyDescent="0.2">
      <c r="B78" s="36"/>
      <c r="C78" s="36"/>
      <c r="D78" s="36"/>
      <c r="E78" s="36"/>
      <c r="F78" s="36"/>
      <c r="G78" s="36"/>
      <c r="H78" s="36"/>
      <c r="I78" s="78"/>
      <c r="J78" s="36"/>
      <c r="K78" s="36"/>
      <c r="L78" s="36"/>
      <c r="M78" s="36"/>
      <c r="N78" s="36"/>
    </row>
    <row r="79" spans="1:14" hidden="1" x14ac:dyDescent="0.2">
      <c r="B79" s="36"/>
      <c r="C79" s="36"/>
      <c r="D79" s="36"/>
      <c r="E79" s="36"/>
      <c r="F79" s="36"/>
      <c r="G79" s="36"/>
      <c r="H79" s="36"/>
      <c r="I79" s="78"/>
      <c r="J79" s="36"/>
      <c r="K79" s="36"/>
      <c r="L79" s="36"/>
      <c r="M79" s="36"/>
      <c r="N79" s="36"/>
    </row>
    <row r="80" spans="1:14" hidden="1" x14ac:dyDescent="0.2">
      <c r="B80" s="36"/>
      <c r="C80" s="36"/>
      <c r="D80" s="36"/>
      <c r="E80" s="36"/>
      <c r="F80" s="36"/>
      <c r="G80" s="36"/>
      <c r="H80" s="36"/>
      <c r="I80" s="78"/>
      <c r="J80" s="36"/>
      <c r="K80" s="36"/>
      <c r="L80" s="36"/>
      <c r="M80" s="36"/>
      <c r="N80" s="36"/>
    </row>
    <row r="81" spans="9:9" hidden="1" x14ac:dyDescent="0.2">
      <c r="I81" s="78"/>
    </row>
    <row r="82" spans="9:9" hidden="1" x14ac:dyDescent="0.2">
      <c r="I82" s="78"/>
    </row>
    <row r="83" spans="9:9" hidden="1" x14ac:dyDescent="0.2">
      <c r="I83" s="78"/>
    </row>
    <row r="84" spans="9:9" hidden="1" x14ac:dyDescent="0.2">
      <c r="I84" s="78"/>
    </row>
    <row r="85" spans="9:9" hidden="1" x14ac:dyDescent="0.2">
      <c r="I85" s="78"/>
    </row>
    <row r="86" spans="9:9" hidden="1" x14ac:dyDescent="0.2">
      <c r="I86" s="78"/>
    </row>
    <row r="87" spans="9:9" hidden="1" x14ac:dyDescent="0.2">
      <c r="I87" s="78"/>
    </row>
    <row r="88" spans="9:9" hidden="1" x14ac:dyDescent="0.2">
      <c r="I88" s="78"/>
    </row>
    <row r="89" spans="9:9" hidden="1" x14ac:dyDescent="0.2">
      <c r="I89" s="78"/>
    </row>
    <row r="90" spans="9:9" hidden="1" x14ac:dyDescent="0.2">
      <c r="I90" s="78"/>
    </row>
    <row r="91" spans="9:9" hidden="1" x14ac:dyDescent="0.2">
      <c r="I91" s="78"/>
    </row>
    <row r="92" spans="9:9" hidden="1" x14ac:dyDescent="0.2">
      <c r="I92" s="78"/>
    </row>
    <row r="93" spans="9:9" hidden="1" x14ac:dyDescent="0.2">
      <c r="I93" s="78"/>
    </row>
    <row r="94" spans="9:9" hidden="1" x14ac:dyDescent="0.2">
      <c r="I94" s="78"/>
    </row>
    <row r="95" spans="9:9" hidden="1" x14ac:dyDescent="0.2">
      <c r="I95" s="78"/>
    </row>
    <row r="96" spans="9:9" hidden="1" x14ac:dyDescent="0.2">
      <c r="I96" s="78"/>
    </row>
    <row r="97" spans="1:38" hidden="1" x14ac:dyDescent="0.2">
      <c r="I97" s="78"/>
    </row>
    <row r="98" spans="1:38" hidden="1" x14ac:dyDescent="0.2">
      <c r="I98" s="78"/>
    </row>
    <row r="99" spans="1:38" x14ac:dyDescent="0.2">
      <c r="I99" s="78"/>
      <c r="AJ99" s="77"/>
      <c r="AK99" s="77"/>
      <c r="AL99" s="77"/>
    </row>
    <row r="100" spans="1:38" x14ac:dyDescent="0.2">
      <c r="A100" s="57" t="s">
        <v>89</v>
      </c>
      <c r="B100" s="44"/>
      <c r="C100" s="41"/>
      <c r="D100" s="41"/>
      <c r="E100" s="41"/>
      <c r="F100" s="42"/>
      <c r="G100" s="43"/>
      <c r="H100" s="38"/>
      <c r="I100" s="78"/>
      <c r="AJ100" s="77"/>
      <c r="AK100" s="77"/>
      <c r="AL100" s="77"/>
    </row>
    <row r="101" spans="1:38" x14ac:dyDescent="0.2">
      <c r="A101" s="38"/>
      <c r="B101" s="38"/>
      <c r="C101" s="38"/>
      <c r="D101" s="38"/>
      <c r="E101" s="38"/>
      <c r="F101" s="38"/>
      <c r="G101" s="38"/>
      <c r="H101" s="38"/>
      <c r="I101" s="78"/>
      <c r="AJ101" s="77"/>
      <c r="AK101" s="77"/>
      <c r="AL101" s="77"/>
    </row>
    <row r="102" spans="1:38" x14ac:dyDescent="0.2">
      <c r="A102" s="45" t="s">
        <v>20</v>
      </c>
      <c r="B102" s="67" t="str">
        <f>IFERROR(INDEX(B$1:B$100,MATCH(A102,I$1:I$100,0)),"")</f>
        <v>LÄÄNE 1 - Egert Kingissepp, Kevin Sten Liik, Silver Kingissepp</v>
      </c>
      <c r="C102" s="53">
        <v>13</v>
      </c>
      <c r="D102" s="38"/>
      <c r="E102" s="38"/>
      <c r="F102" s="38"/>
      <c r="G102" s="38"/>
      <c r="H102" s="38"/>
      <c r="I102" s="78"/>
      <c r="J102" s="77"/>
      <c r="K102" s="77"/>
      <c r="L102" s="77"/>
      <c r="AJ102" s="77"/>
      <c r="AK102" s="77"/>
      <c r="AL102" s="77"/>
    </row>
    <row r="103" spans="1:38" x14ac:dyDescent="0.2">
      <c r="A103" s="46"/>
      <c r="B103" s="68"/>
      <c r="C103" s="65" t="str">
        <f>IF(COUNT(C102,C104)=2,IF(C102&gt;C104,B102,B104),"")</f>
        <v>LÄÄNE 1 - Egert Kingissepp, Kevin Sten Liik, Silver Kingissepp</v>
      </c>
      <c r="D103" s="38"/>
      <c r="E103" s="53">
        <v>7</v>
      </c>
      <c r="F103" s="38"/>
      <c r="G103" s="38"/>
      <c r="H103" s="38"/>
      <c r="I103" s="38"/>
      <c r="J103" s="77"/>
      <c r="K103" s="77"/>
      <c r="L103" s="77"/>
      <c r="AJ103" s="77"/>
      <c r="AK103" s="77"/>
      <c r="AL103" s="77"/>
    </row>
    <row r="104" spans="1:38" x14ac:dyDescent="0.2">
      <c r="A104" s="46" t="s">
        <v>35</v>
      </c>
      <c r="B104" s="69" t="str">
        <f>IFERROR(INDEX(B$1:B$100,MATCH(A104,I$1:I$100,0)),"")</f>
        <v>TARTU 2 - Enn Kivisaar, Enn Tõppan, Igor Kostin, Vello Pluum</v>
      </c>
      <c r="C104" s="47">
        <v>11</v>
      </c>
      <c r="D104" s="48"/>
      <c r="E104" s="38"/>
      <c r="F104" s="38"/>
      <c r="G104" s="38"/>
      <c r="H104" s="38"/>
      <c r="I104" s="38"/>
      <c r="J104" s="77"/>
      <c r="K104" s="77"/>
      <c r="L104" s="77"/>
      <c r="AJ104" s="77"/>
      <c r="AK104" s="77"/>
      <c r="AL104" s="77"/>
    </row>
    <row r="105" spans="1:38" x14ac:dyDescent="0.2">
      <c r="A105" s="46"/>
      <c r="B105" s="70"/>
      <c r="C105" s="38"/>
      <c r="D105" s="49"/>
      <c r="E105" s="65" t="str">
        <f>IF(COUNT(E103,E107)=2,IF(E103&gt;E107,C103,C107),"")</f>
        <v>TARTU 1 - Aimar Poom, Anti Alasi, Peeter Zirk, Valmar Pantšenko</v>
      </c>
      <c r="F105" s="38"/>
      <c r="G105" s="53">
        <v>13</v>
      </c>
      <c r="H105" s="38"/>
      <c r="I105" s="38"/>
      <c r="J105" s="77"/>
      <c r="K105" s="77"/>
      <c r="L105" s="77"/>
      <c r="AJ105" s="77"/>
      <c r="AK105" s="77"/>
      <c r="AL105" s="77"/>
    </row>
    <row r="106" spans="1:38" x14ac:dyDescent="0.2">
      <c r="A106" s="46" t="s">
        <v>21</v>
      </c>
      <c r="B106" s="67" t="str">
        <f>IFERROR(INDEX(B$1:B$100,MATCH(A106,I$1:I$100,0)),"")</f>
        <v>I-VIRU 6 - Henri Mitt, Meelis Luud, Oleg Rõndenkov</v>
      </c>
      <c r="C106" s="53">
        <v>5</v>
      </c>
      <c r="D106" s="49"/>
      <c r="E106" s="58"/>
      <c r="F106" s="48"/>
      <c r="G106" s="38"/>
      <c r="H106" s="38"/>
      <c r="I106" s="38"/>
      <c r="J106" s="77"/>
      <c r="K106" s="77"/>
      <c r="L106" s="77"/>
      <c r="AJ106" s="77"/>
      <c r="AK106" s="77"/>
      <c r="AL106" s="77"/>
    </row>
    <row r="107" spans="1:38" x14ac:dyDescent="0.2">
      <c r="A107" s="46"/>
      <c r="B107" s="68"/>
      <c r="C107" s="65" t="str">
        <f>IF(COUNT(C106,C108)=2,IF(C106&gt;C108,B106,B108),"")</f>
        <v>TARTU 1 - Aimar Poom, Anti Alasi, Peeter Zirk, Valmar Pantšenko</v>
      </c>
      <c r="D107" s="51"/>
      <c r="E107" s="47">
        <v>13</v>
      </c>
      <c r="F107" s="49"/>
      <c r="G107" s="38"/>
      <c r="H107" s="38"/>
      <c r="I107" s="38"/>
      <c r="J107" s="77"/>
      <c r="K107" s="77"/>
      <c r="L107" s="77"/>
      <c r="AJ107" s="77"/>
      <c r="AK107" s="77"/>
      <c r="AL107" s="77"/>
    </row>
    <row r="108" spans="1:38" x14ac:dyDescent="0.2">
      <c r="A108" s="46" t="s">
        <v>38</v>
      </c>
      <c r="B108" s="69" t="str">
        <f>IFERROR(INDEX(B$1:B$100,MATCH(A108,I$1:I$100,0)),"")</f>
        <v>TARTU 1 - Aimar Poom, Anti Alasi, Peeter Zirk, Valmar Pantšenko</v>
      </c>
      <c r="C108" s="47">
        <v>13</v>
      </c>
      <c r="D108" s="38"/>
      <c r="E108" s="44"/>
      <c r="F108" s="49"/>
      <c r="G108" s="38"/>
      <c r="H108" s="38"/>
      <c r="I108" s="38"/>
      <c r="J108" s="77"/>
      <c r="K108" s="77"/>
      <c r="L108" s="77"/>
      <c r="AJ108" s="77"/>
      <c r="AK108" s="77"/>
      <c r="AL108" s="77"/>
    </row>
    <row r="109" spans="1:38" ht="13.5" thickBot="1" x14ac:dyDescent="0.25">
      <c r="A109" s="37"/>
      <c r="B109" s="70"/>
      <c r="C109" s="38"/>
      <c r="D109" s="38"/>
      <c r="E109" s="44"/>
      <c r="F109" s="49"/>
      <c r="G109" s="38"/>
      <c r="H109" s="55" t="str">
        <f>IF(COUNT(G105,G113)=2,IF(G105&gt;G113,E105,E113),"")</f>
        <v>TARTU 1 - Aimar Poom, Anti Alasi, Peeter Zirk, Valmar Pantšenko</v>
      </c>
      <c r="I109" s="38"/>
      <c r="J109" s="77"/>
      <c r="K109" s="77"/>
      <c r="L109" s="77"/>
      <c r="AJ109" s="77"/>
      <c r="AK109" s="77"/>
      <c r="AL109" s="77"/>
    </row>
    <row r="110" spans="1:38" x14ac:dyDescent="0.2">
      <c r="A110" s="45" t="s">
        <v>22</v>
      </c>
      <c r="B110" s="67" t="str">
        <f>IFERROR(INDEX(B$1:B$100,MATCH(A110,I$1:I$100,0)),"")</f>
        <v>LÄÄNE 2 - Aivar Sein, Margo Peebo, Uku Kollom</v>
      </c>
      <c r="C110" s="53">
        <v>13</v>
      </c>
      <c r="D110" s="38"/>
      <c r="E110" s="38"/>
      <c r="F110" s="49"/>
      <c r="G110" s="75"/>
      <c r="H110" s="63" t="s">
        <v>69</v>
      </c>
      <c r="I110" s="62"/>
      <c r="J110" s="77"/>
      <c r="K110" s="77"/>
      <c r="L110" s="77"/>
      <c r="AJ110" s="77"/>
      <c r="AK110" s="77"/>
      <c r="AL110" s="77"/>
    </row>
    <row r="111" spans="1:38" x14ac:dyDescent="0.2">
      <c r="A111" s="46"/>
      <c r="B111" s="68"/>
      <c r="C111" s="65" t="str">
        <f>IF(COUNT(C110,C112)=2,IF(C110&gt;C112,B110,B112),"")</f>
        <v>LÄÄNE 2 - Aivar Sein, Margo Peebo, Uku Kollom</v>
      </c>
      <c r="D111" s="38"/>
      <c r="E111" s="53">
        <v>13</v>
      </c>
      <c r="F111" s="49"/>
      <c r="G111" s="44"/>
      <c r="H111" s="38"/>
      <c r="I111" s="38"/>
      <c r="J111" s="77"/>
      <c r="K111" s="77"/>
      <c r="L111" s="77"/>
      <c r="AJ111" s="77"/>
      <c r="AK111" s="77"/>
      <c r="AL111" s="77"/>
    </row>
    <row r="112" spans="1:38" x14ac:dyDescent="0.2">
      <c r="A112" s="46" t="s">
        <v>36</v>
      </c>
      <c r="B112" s="69" t="str">
        <f>IFERROR(INDEX(B$1:B$100,MATCH(A112,I$1:I$100,0)),"")</f>
        <v>I-VIRU 4 - Aarne Välja, Andres Veski, Viktor Švarõgin</v>
      </c>
      <c r="C112" s="47">
        <v>2</v>
      </c>
      <c r="D112" s="48"/>
      <c r="E112" s="38"/>
      <c r="F112" s="49"/>
      <c r="G112" s="44"/>
      <c r="H112" s="38"/>
      <c r="I112" s="38"/>
      <c r="J112" s="77"/>
      <c r="K112" s="77"/>
      <c r="L112" s="77"/>
      <c r="AJ112" s="77"/>
      <c r="AK112" s="77"/>
      <c r="AL112" s="77"/>
    </row>
    <row r="113" spans="1:38" x14ac:dyDescent="0.2">
      <c r="A113" s="46"/>
      <c r="B113" s="70"/>
      <c r="C113" s="38"/>
      <c r="D113" s="49"/>
      <c r="E113" s="65" t="str">
        <f>IF(COUNT(E111,E115)=2,IF(E111&gt;E115,C111,C115),"")</f>
        <v>LÄÄNE 2 - Aivar Sein, Margo Peebo, Uku Kollom</v>
      </c>
      <c r="F113" s="51"/>
      <c r="G113" s="47">
        <v>6</v>
      </c>
      <c r="H113" s="38"/>
      <c r="I113" s="38"/>
      <c r="J113" s="77"/>
      <c r="K113" s="77"/>
      <c r="L113" s="77"/>
      <c r="AJ113" s="77"/>
      <c r="AK113" s="77"/>
      <c r="AL113" s="77"/>
    </row>
    <row r="114" spans="1:38" ht="13.5" thickBot="1" x14ac:dyDescent="0.25">
      <c r="A114" s="46" t="s">
        <v>23</v>
      </c>
      <c r="B114" s="67" t="str">
        <f>IFERROR(INDEX(B$1:B$100,MATCH(A114,I$1:I$100,0)),"")</f>
        <v>VÕRU 2 - Danel Pilv, Jaan Joonas, Jaan Lüitsepp</v>
      </c>
      <c r="C114" s="53">
        <v>8</v>
      </c>
      <c r="D114" s="49"/>
      <c r="E114" s="58"/>
      <c r="F114" s="44"/>
      <c r="G114" s="44"/>
      <c r="H114" s="55" t="str">
        <f>IF(COUNT(G105,G113)=2,IF(G105&lt;G113,E105,E113),"")</f>
        <v>LÄÄNE 2 - Aivar Sein, Margo Peebo, Uku Kollom</v>
      </c>
      <c r="I114" s="52"/>
      <c r="J114" s="77"/>
      <c r="K114" s="77"/>
      <c r="L114" s="77"/>
      <c r="AJ114" s="77"/>
      <c r="AK114" s="77"/>
      <c r="AL114" s="77"/>
    </row>
    <row r="115" spans="1:38" x14ac:dyDescent="0.2">
      <c r="A115" s="46"/>
      <c r="B115" s="68"/>
      <c r="C115" s="65" t="str">
        <f>IF(COUNT(C114,C116)=2,IF(C114&gt;C116,B114,B116),"")</f>
        <v>I-VIRU 1 - Kenneth Muusikus, Urmas Jõeäär, Ülo Piik</v>
      </c>
      <c r="D115" s="51"/>
      <c r="E115" s="47">
        <v>7</v>
      </c>
      <c r="F115" s="38"/>
      <c r="G115" s="44"/>
      <c r="H115" s="63" t="s">
        <v>70</v>
      </c>
      <c r="I115" s="44"/>
      <c r="J115" s="77"/>
      <c r="K115" s="77"/>
      <c r="L115" s="77"/>
      <c r="AJ115" s="77"/>
      <c r="AK115" s="77"/>
      <c r="AL115" s="77"/>
    </row>
    <row r="116" spans="1:38" x14ac:dyDescent="0.2">
      <c r="A116" s="46" t="s">
        <v>37</v>
      </c>
      <c r="B116" s="69" t="str">
        <f>IFERROR(INDEX(B$1:B$100,MATCH(A116,I$1:I$100,0)),"")</f>
        <v>I-VIRU 1 - Kenneth Muusikus, Urmas Jõeäär, Ülo Piik</v>
      </c>
      <c r="C116" s="47">
        <v>13</v>
      </c>
      <c r="D116" s="38"/>
      <c r="E116" s="44"/>
      <c r="F116" s="44"/>
      <c r="G116" s="44"/>
      <c r="H116" s="38"/>
      <c r="I116" s="38"/>
      <c r="J116" s="77"/>
      <c r="K116" s="77"/>
      <c r="L116" s="77"/>
      <c r="AJ116" s="77"/>
      <c r="AK116" s="77"/>
      <c r="AL116" s="77"/>
    </row>
    <row r="117" spans="1:38" x14ac:dyDescent="0.2">
      <c r="A117" s="37"/>
      <c r="B117" s="70"/>
      <c r="C117" s="38"/>
      <c r="D117" s="38"/>
      <c r="E117" s="59" t="str">
        <f>IF(COUNT(E103,E107)=2,IF(E103&lt;E107,C103,C107),"")</f>
        <v>LÄÄNE 1 - Egert Kingissepp, Kevin Sten Liik, Silver Kingissepp</v>
      </c>
      <c r="F117" s="38"/>
      <c r="G117" s="53">
        <v>10</v>
      </c>
      <c r="H117" s="38"/>
      <c r="I117" s="38"/>
      <c r="J117" s="77"/>
      <c r="K117" s="77"/>
      <c r="L117" s="77"/>
      <c r="AJ117" s="77"/>
      <c r="AK117" s="77"/>
      <c r="AL117" s="77"/>
    </row>
    <row r="118" spans="1:38" ht="13.5" thickBot="1" x14ac:dyDescent="0.25">
      <c r="A118" s="38"/>
      <c r="B118" s="38"/>
      <c r="C118" s="38"/>
      <c r="D118" s="38"/>
      <c r="E118" s="121"/>
      <c r="F118" s="48"/>
      <c r="G118" s="52"/>
      <c r="H118" s="55" t="str">
        <f>IF(COUNT(G117,G119)=2,IF(G117&gt;G119,E117,E119),"")</f>
        <v>I-VIRU 1 - Kenneth Muusikus, Urmas Jõeäär, Ülo Piik</v>
      </c>
      <c r="I118" s="52"/>
      <c r="J118" s="77"/>
      <c r="K118" s="77"/>
      <c r="L118" s="77"/>
      <c r="AJ118" s="77"/>
      <c r="AK118" s="77"/>
      <c r="AL118" s="77"/>
    </row>
    <row r="119" spans="1:38" x14ac:dyDescent="0.2">
      <c r="A119" s="38"/>
      <c r="B119" s="38"/>
      <c r="C119" s="38"/>
      <c r="D119" s="38"/>
      <c r="E119" s="64" t="str">
        <f>IF(COUNT(E111,E115)=2,IF(E111&lt;E115,C111,C115),"")</f>
        <v>I-VIRU 1 - Kenneth Muusikus, Urmas Jõeäär, Ülo Piik</v>
      </c>
      <c r="F119" s="51"/>
      <c r="G119" s="47">
        <v>13</v>
      </c>
      <c r="H119" s="54" t="s">
        <v>71</v>
      </c>
      <c r="I119" s="44"/>
      <c r="J119" s="77"/>
      <c r="K119" s="77"/>
      <c r="L119" s="77"/>
      <c r="AJ119" s="77"/>
      <c r="AK119" s="77"/>
      <c r="AL119" s="77"/>
    </row>
    <row r="120" spans="1:38" x14ac:dyDescent="0.2">
      <c r="A120" s="38"/>
      <c r="B120" s="38"/>
      <c r="C120" s="38"/>
      <c r="D120" s="38"/>
      <c r="E120" s="38"/>
      <c r="F120" s="38"/>
      <c r="G120" s="38"/>
      <c r="H120" s="44"/>
      <c r="I120" s="44"/>
      <c r="J120" s="77"/>
      <c r="K120" s="77"/>
      <c r="L120" s="77"/>
      <c r="AJ120" s="77"/>
      <c r="AK120" s="77"/>
      <c r="AL120" s="77"/>
    </row>
    <row r="121" spans="1:38" ht="13.5" thickBot="1" x14ac:dyDescent="0.25">
      <c r="A121" s="38"/>
      <c r="B121" s="38"/>
      <c r="C121" s="38"/>
      <c r="D121" s="38"/>
      <c r="E121" s="44"/>
      <c r="F121" s="44"/>
      <c r="G121" s="38"/>
      <c r="H121" s="55" t="str">
        <f>IF(COUNT(G117,G119)=2,IF(G117&lt;G119,E117,E119),"")</f>
        <v>LÄÄNE 1 - Egert Kingissepp, Kevin Sten Liik, Silver Kingissepp</v>
      </c>
      <c r="I121" s="52"/>
      <c r="J121" s="77"/>
      <c r="K121" s="77"/>
      <c r="L121" s="77"/>
      <c r="AJ121" s="77"/>
      <c r="AK121" s="77"/>
      <c r="AL121" s="77"/>
    </row>
    <row r="122" spans="1:38" x14ac:dyDescent="0.2">
      <c r="A122" s="38"/>
      <c r="B122" s="38"/>
      <c r="C122" s="64" t="str">
        <f>IF(COUNT(C102,C104)=2,IF(C102&lt;C104,B102,B104),"")</f>
        <v>TARTU 2 - Enn Kivisaar, Enn Tõppan, Igor Kostin, Vello Pluum</v>
      </c>
      <c r="D122" s="38"/>
      <c r="E122" s="53">
        <v>13</v>
      </c>
      <c r="F122" s="53"/>
      <c r="G122" s="53"/>
      <c r="H122" s="37" t="s">
        <v>24</v>
      </c>
      <c r="I122" s="38"/>
      <c r="J122" s="77"/>
      <c r="K122" s="77"/>
      <c r="L122" s="77"/>
      <c r="AJ122" s="77"/>
      <c r="AK122" s="77"/>
      <c r="AL122" s="77"/>
    </row>
    <row r="123" spans="1:38" x14ac:dyDescent="0.2">
      <c r="A123" s="38"/>
      <c r="B123" s="38"/>
      <c r="C123" s="122"/>
      <c r="D123" s="60"/>
      <c r="E123" s="65" t="str">
        <f>IF(COUNT(E122,E124)=2,IF(E122&gt;E124,C122,C124),"")</f>
        <v>TARTU 2 - Enn Kivisaar, Enn Tõppan, Igor Kostin, Vello Pluum</v>
      </c>
      <c r="F123" s="38"/>
      <c r="G123" s="53">
        <v>5</v>
      </c>
      <c r="H123" s="38"/>
      <c r="I123" s="38"/>
      <c r="J123" s="77"/>
      <c r="K123" s="77"/>
      <c r="L123" s="77"/>
      <c r="AJ123" s="77"/>
      <c r="AK123" s="77"/>
      <c r="AL123" s="77"/>
    </row>
    <row r="124" spans="1:38" x14ac:dyDescent="0.2">
      <c r="A124" s="38"/>
      <c r="B124" s="38"/>
      <c r="C124" s="64" t="str">
        <f>IF(COUNT(C106,C108)=2,IF(C106&lt;C108,B106,B108),"")</f>
        <v>I-VIRU 6 - Henri Mitt, Meelis Luud, Oleg Rõndenkov</v>
      </c>
      <c r="D124" s="71"/>
      <c r="E124" s="47">
        <v>10</v>
      </c>
      <c r="F124" s="60"/>
      <c r="G124" s="53"/>
      <c r="H124" s="38"/>
      <c r="I124" s="38"/>
      <c r="J124" s="77"/>
      <c r="K124" s="77"/>
      <c r="L124" s="77"/>
      <c r="AJ124" s="77"/>
      <c r="AK124" s="77"/>
      <c r="AL124" s="77"/>
    </row>
    <row r="125" spans="1:38" ht="13.5" thickBot="1" x14ac:dyDescent="0.25">
      <c r="A125" s="38"/>
      <c r="B125" s="38"/>
      <c r="C125" s="53"/>
      <c r="D125" s="53"/>
      <c r="E125" s="38"/>
      <c r="F125" s="61"/>
      <c r="G125" s="53"/>
      <c r="H125" s="55" t="str">
        <f>IF(COUNT(G123,G127)=2,IF(G123&gt;G127,E123,E127),"")</f>
        <v>VÕRU 2 - Danel Pilv, Jaan Joonas, Jaan Lüitsepp</v>
      </c>
      <c r="I125" s="38"/>
      <c r="J125" s="77"/>
      <c r="K125" s="77"/>
      <c r="L125" s="77"/>
      <c r="AJ125" s="77"/>
      <c r="AK125" s="77"/>
      <c r="AL125" s="77"/>
    </row>
    <row r="126" spans="1:38" x14ac:dyDescent="0.2">
      <c r="A126" s="38"/>
      <c r="B126" s="38"/>
      <c r="C126" s="64" t="str">
        <f>IF(COUNT(C110,C112)=2,IF(C110&lt;C112,B110,B112),"")</f>
        <v>I-VIRU 4 - Aarne Välja, Andres Veski, Viktor Švarõgin</v>
      </c>
      <c r="D126" s="53"/>
      <c r="E126" s="53">
        <v>11</v>
      </c>
      <c r="F126" s="61"/>
      <c r="G126" s="74"/>
      <c r="H126" s="63" t="s">
        <v>27</v>
      </c>
      <c r="I126" s="62"/>
      <c r="J126" s="77"/>
      <c r="K126" s="77"/>
      <c r="L126" s="77"/>
      <c r="AJ126" s="77"/>
      <c r="AK126" s="77"/>
      <c r="AL126" s="77"/>
    </row>
    <row r="127" spans="1:38" x14ac:dyDescent="0.2">
      <c r="A127" s="38"/>
      <c r="B127" s="38"/>
      <c r="C127" s="122"/>
      <c r="D127" s="60"/>
      <c r="E127" s="65" t="str">
        <f>IF(COUNT(E126,E128)=2,IF(E126&gt;E128,C126,C128),"")</f>
        <v>VÕRU 2 - Danel Pilv, Jaan Joonas, Jaan Lüitsepp</v>
      </c>
      <c r="F127" s="51"/>
      <c r="G127" s="47">
        <v>13</v>
      </c>
      <c r="H127" s="38"/>
      <c r="I127" s="38"/>
      <c r="J127" s="77"/>
      <c r="K127" s="77"/>
      <c r="L127" s="77"/>
      <c r="AJ127" s="77"/>
      <c r="AK127" s="77"/>
      <c r="AL127" s="77"/>
    </row>
    <row r="128" spans="1:38" ht="13.5" thickBot="1" x14ac:dyDescent="0.25">
      <c r="A128" s="38"/>
      <c r="B128" s="38"/>
      <c r="C128" s="64" t="str">
        <f>IF(COUNT(C114,C116)=2,IF(C114&lt;C116,B114,B116),"")</f>
        <v>VÕRU 2 - Danel Pilv, Jaan Joonas, Jaan Lüitsepp</v>
      </c>
      <c r="D128" s="71"/>
      <c r="E128" s="47">
        <v>13</v>
      </c>
      <c r="F128" s="53"/>
      <c r="G128" s="50"/>
      <c r="H128" s="55" t="str">
        <f>IF(COUNT(G123,G127)=2,IF(G123&lt;G127,E123,E127),"")</f>
        <v>TARTU 2 - Enn Kivisaar, Enn Tõppan, Igor Kostin, Vello Pluum</v>
      </c>
      <c r="I128" s="52"/>
      <c r="J128" s="77"/>
      <c r="K128" s="77"/>
      <c r="L128" s="77"/>
      <c r="AJ128" s="77"/>
      <c r="AK128" s="77"/>
      <c r="AL128" s="77"/>
    </row>
    <row r="129" spans="1:38" x14ac:dyDescent="0.2">
      <c r="A129" s="38"/>
      <c r="B129" s="38"/>
      <c r="C129" s="53"/>
      <c r="D129" s="53"/>
      <c r="E129" s="53"/>
      <c r="F129" s="53"/>
      <c r="G129" s="50"/>
      <c r="H129" s="63" t="s">
        <v>28</v>
      </c>
      <c r="I129" s="44"/>
      <c r="J129" s="77"/>
      <c r="K129" s="77"/>
      <c r="L129" s="77"/>
      <c r="AJ129" s="77"/>
      <c r="AK129" s="77"/>
      <c r="AL129" s="77"/>
    </row>
    <row r="130" spans="1:38" x14ac:dyDescent="0.2">
      <c r="A130" s="38"/>
      <c r="B130" s="38"/>
      <c r="C130" s="53"/>
      <c r="D130" s="50"/>
      <c r="E130" s="59" t="str">
        <f>IF(COUNT(E122,E124)=2,IF(E122&lt;E124,C122,C124),"")</f>
        <v>I-VIRU 6 - Henri Mitt, Meelis Luud, Oleg Rõndenkov</v>
      </c>
      <c r="F130" s="38"/>
      <c r="G130" s="53">
        <v>7</v>
      </c>
      <c r="H130" s="44"/>
      <c r="I130" s="44"/>
      <c r="J130" s="77"/>
      <c r="K130" s="77"/>
      <c r="L130" s="77"/>
      <c r="AJ130" s="77"/>
      <c r="AK130" s="77"/>
      <c r="AL130" s="77"/>
    </row>
    <row r="131" spans="1:38" ht="13.5" thickBot="1" x14ac:dyDescent="0.25">
      <c r="A131" s="38"/>
      <c r="B131" s="38"/>
      <c r="C131" s="53"/>
      <c r="D131" s="50"/>
      <c r="E131" s="121"/>
      <c r="F131" s="48"/>
      <c r="G131" s="52"/>
      <c r="H131" s="55" t="str">
        <f>IF(COUNT(G130,G132)=2,IF(G130&gt;G132,E130,E132),"")</f>
        <v>I-VIRU 4 - Aarne Välja, Andres Veski, Viktor Švarõgin</v>
      </c>
      <c r="I131" s="52"/>
      <c r="J131" s="77"/>
      <c r="K131" s="77"/>
      <c r="L131" s="77"/>
      <c r="AJ131" s="77"/>
      <c r="AK131" s="77"/>
      <c r="AL131" s="77"/>
    </row>
    <row r="132" spans="1:38" x14ac:dyDescent="0.2">
      <c r="A132" s="38"/>
      <c r="B132" s="38"/>
      <c r="C132" s="53"/>
      <c r="D132" s="50"/>
      <c r="E132" s="64" t="str">
        <f>IF(COUNT(E126,E128)=2,IF(E126&lt;E128,C126,C128),"")</f>
        <v>I-VIRU 4 - Aarne Välja, Andres Veski, Viktor Švarõgin</v>
      </c>
      <c r="F132" s="51"/>
      <c r="G132" s="47">
        <v>13</v>
      </c>
      <c r="H132" s="63" t="s">
        <v>31</v>
      </c>
      <c r="I132" s="44"/>
      <c r="J132" s="77"/>
      <c r="K132" s="77"/>
      <c r="L132" s="77"/>
      <c r="AJ132" s="77"/>
      <c r="AK132" s="77"/>
      <c r="AL132" s="77"/>
    </row>
    <row r="133" spans="1:38" x14ac:dyDescent="0.2">
      <c r="A133" s="38"/>
      <c r="B133" s="38"/>
      <c r="C133" s="38"/>
      <c r="D133" s="44"/>
      <c r="E133" s="38"/>
      <c r="F133" s="38"/>
      <c r="G133" s="38"/>
      <c r="H133" s="44"/>
      <c r="I133" s="44"/>
      <c r="J133" s="77"/>
      <c r="K133" s="77"/>
      <c r="L133" s="77"/>
      <c r="AJ133" s="77"/>
      <c r="AK133" s="77"/>
      <c r="AL133" s="77"/>
    </row>
    <row r="134" spans="1:38" ht="13.5" thickBot="1" x14ac:dyDescent="0.25">
      <c r="A134" s="38"/>
      <c r="B134" s="38"/>
      <c r="C134" s="38"/>
      <c r="D134" s="38"/>
      <c r="E134" s="44"/>
      <c r="F134" s="44"/>
      <c r="G134" s="38"/>
      <c r="H134" s="52" t="str">
        <f>IF(COUNT(G130,G132)=2,IF(G130&lt;G132,E130,E132),"")</f>
        <v>I-VIRU 6 - Henri Mitt, Meelis Luud, Oleg Rõndenkov</v>
      </c>
      <c r="I134" s="52"/>
      <c r="J134" s="77"/>
      <c r="K134" s="77"/>
      <c r="L134" s="77"/>
      <c r="AJ134" s="77"/>
      <c r="AK134" s="77"/>
      <c r="AL134" s="77"/>
    </row>
    <row r="135" spans="1:38" x14ac:dyDescent="0.2">
      <c r="A135" s="38"/>
      <c r="B135" s="38"/>
      <c r="C135" s="42"/>
      <c r="D135" s="42"/>
      <c r="E135" s="42"/>
      <c r="F135" s="42"/>
      <c r="G135" s="66"/>
      <c r="H135" s="63" t="s">
        <v>32</v>
      </c>
      <c r="I135" s="39"/>
      <c r="J135" s="77"/>
      <c r="K135" s="77"/>
      <c r="L135" s="77"/>
      <c r="AJ135" s="77"/>
      <c r="AK135" s="77"/>
      <c r="AL135" s="77"/>
    </row>
    <row r="136" spans="1:38" hidden="1" x14ac:dyDescent="0.2">
      <c r="A136" s="40"/>
      <c r="B136" s="72"/>
      <c r="AJ136" s="77"/>
      <c r="AK136" s="77"/>
      <c r="AL136" s="77"/>
    </row>
    <row r="137" spans="1:38" x14ac:dyDescent="0.2">
      <c r="A137" s="77"/>
      <c r="B137" s="77"/>
      <c r="C137" s="77"/>
      <c r="D137" s="77"/>
      <c r="E137" s="77"/>
      <c r="F137" s="77"/>
      <c r="G137" s="77"/>
      <c r="H137" s="77"/>
      <c r="I137" s="77"/>
      <c r="AJ137" s="77"/>
      <c r="AK137" s="77"/>
      <c r="AL137" s="77"/>
    </row>
    <row r="138" spans="1:38" x14ac:dyDescent="0.2">
      <c r="A138" s="57" t="s">
        <v>87</v>
      </c>
      <c r="B138" s="44"/>
      <c r="C138" s="41"/>
      <c r="D138" s="41"/>
      <c r="E138" s="41"/>
      <c r="F138" s="42"/>
      <c r="G138" s="43"/>
      <c r="H138" s="38"/>
      <c r="I138" s="78"/>
      <c r="AJ138" s="77"/>
      <c r="AK138" s="77"/>
      <c r="AL138" s="77"/>
    </row>
    <row r="139" spans="1:38" x14ac:dyDescent="0.2">
      <c r="A139" s="38"/>
      <c r="B139" s="38"/>
      <c r="C139" s="38"/>
      <c r="D139" s="38"/>
      <c r="E139" s="38"/>
      <c r="F139" s="38"/>
      <c r="G139" s="38"/>
      <c r="H139" s="38"/>
      <c r="I139" s="78"/>
      <c r="AJ139" s="77"/>
      <c r="AK139" s="77"/>
      <c r="AL139" s="77"/>
    </row>
    <row r="140" spans="1:38" x14ac:dyDescent="0.2">
      <c r="A140" s="45" t="s">
        <v>25</v>
      </c>
      <c r="B140" s="67" t="str">
        <f>IFERROR(INDEX(B$1:B$100,MATCH(A140,I$1:I$100,0)),"")</f>
        <v>I-VIRU 2 - Enn Tokman, Jaan Saar, Tarmo Bombe</v>
      </c>
      <c r="C140" s="53">
        <v>13</v>
      </c>
      <c r="D140" s="38"/>
      <c r="E140" s="38"/>
      <c r="F140" s="38"/>
      <c r="G140" s="38"/>
      <c r="H140" s="38"/>
      <c r="I140" s="78"/>
      <c r="AJ140" s="77"/>
      <c r="AK140" s="77"/>
      <c r="AL140" s="77"/>
    </row>
    <row r="141" spans="1:38" x14ac:dyDescent="0.2">
      <c r="A141" s="46"/>
      <c r="B141" s="68"/>
      <c r="C141" s="65" t="str">
        <f>IF(COUNT(C140,C142)=2,IF(C140&gt;C142,B140,B142),"")</f>
        <v>I-VIRU 2 - Enn Tokman, Jaan Saar, Tarmo Bombe</v>
      </c>
      <c r="D141" s="38"/>
      <c r="E141" s="53">
        <v>7</v>
      </c>
      <c r="F141" s="38"/>
      <c r="G141" s="38"/>
      <c r="H141" s="38"/>
      <c r="I141" s="38"/>
      <c r="AJ141" s="77"/>
      <c r="AK141" s="77"/>
      <c r="AL141" s="77"/>
    </row>
    <row r="142" spans="1:38" x14ac:dyDescent="0.2">
      <c r="A142" s="46" t="s">
        <v>86</v>
      </c>
      <c r="B142" s="69" t="str">
        <f>IFERROR(INDEX(B$1:B$100,MATCH(A142,I$1:I$100,0)),"")</f>
        <v>VALGA 2 - Mihkel Lillemets, Robert Schmidt, Uudo Blaasen</v>
      </c>
      <c r="C142" s="47">
        <v>10</v>
      </c>
      <c r="D142" s="48"/>
      <c r="E142" s="38"/>
      <c r="F142" s="38"/>
      <c r="G142" s="38"/>
      <c r="H142" s="38"/>
      <c r="I142" s="38"/>
      <c r="AJ142" s="77"/>
      <c r="AK142" s="77"/>
      <c r="AL142" s="77"/>
    </row>
    <row r="143" spans="1:38" x14ac:dyDescent="0.2">
      <c r="A143" s="46"/>
      <c r="B143" s="70"/>
      <c r="C143" s="38"/>
      <c r="D143" s="49"/>
      <c r="E143" s="65" t="str">
        <f>IF(COUNT(E141,E145)=2,IF(E141&gt;E145,C141,C145),"")</f>
        <v>I-VIRU 3 - Jaan Sepp, Mait Metsla, Oskar Sepp</v>
      </c>
      <c r="F143" s="38"/>
      <c r="G143" s="53">
        <v>13</v>
      </c>
      <c r="H143" s="38"/>
      <c r="I143" s="38"/>
      <c r="AJ143" s="77"/>
      <c r="AK143" s="77"/>
      <c r="AL143" s="77"/>
    </row>
    <row r="144" spans="1:38" x14ac:dyDescent="0.2">
      <c r="A144" s="46" t="s">
        <v>30</v>
      </c>
      <c r="B144" s="67" t="str">
        <f>IFERROR(INDEX(B$1:B$100,MATCH(A144,I$1:I$100,0)),"")</f>
        <v>I-VIRU 3 - Jaan Sepp, Mait Metsla, Oskar Sepp</v>
      </c>
      <c r="C144" s="53">
        <v>13</v>
      </c>
      <c r="D144" s="49"/>
      <c r="E144" s="58"/>
      <c r="F144" s="48"/>
      <c r="G144" s="38"/>
      <c r="H144" s="38"/>
      <c r="I144" s="38"/>
      <c r="AJ144" s="77"/>
      <c r="AK144" s="77"/>
      <c r="AL144" s="77"/>
    </row>
    <row r="145" spans="1:38" x14ac:dyDescent="0.2">
      <c r="A145" s="46"/>
      <c r="B145" s="68"/>
      <c r="C145" s="65" t="str">
        <f>IF(COUNT(C144,C146)=2,IF(C144&gt;C146,B144,B146),"")</f>
        <v>I-VIRU 3 - Jaan Sepp, Mait Metsla, Oskar Sepp</v>
      </c>
      <c r="D145" s="51"/>
      <c r="E145" s="47">
        <v>13</v>
      </c>
      <c r="F145" s="49"/>
      <c r="G145" s="38"/>
      <c r="H145" s="38"/>
      <c r="I145" s="38"/>
      <c r="AJ145" s="77"/>
      <c r="AK145" s="77"/>
      <c r="AL145" s="77"/>
    </row>
    <row r="146" spans="1:38" x14ac:dyDescent="0.2">
      <c r="A146" s="46" t="s">
        <v>42</v>
      </c>
      <c r="B146" s="69" t="str">
        <f>IFERROR(INDEX(B$1:B$100,MATCH(A146,I$1:I$100,0)),"")</f>
        <v>VÕRU 1 - Avo Tagen, Enn Laanemäe, Tõnu Haga</v>
      </c>
      <c r="C146" s="47">
        <v>8</v>
      </c>
      <c r="D146" s="38"/>
      <c r="E146" s="44"/>
      <c r="F146" s="49"/>
      <c r="G146" s="38"/>
      <c r="H146" s="38"/>
      <c r="I146" s="38"/>
      <c r="AJ146" s="77"/>
      <c r="AK146" s="77"/>
      <c r="AL146" s="77"/>
    </row>
    <row r="147" spans="1:38" ht="13.5" thickBot="1" x14ac:dyDescent="0.25">
      <c r="A147" s="37"/>
      <c r="B147" s="70"/>
      <c r="C147" s="38"/>
      <c r="D147" s="38"/>
      <c r="E147" s="44"/>
      <c r="F147" s="49"/>
      <c r="G147" s="38"/>
      <c r="H147" s="55" t="str">
        <f>IF(COUNT(G143,G151)=2,IF(G143&gt;G151,E143,E151),"")</f>
        <v>I-VIRU 3 - Jaan Sepp, Mait Metsla, Oskar Sepp</v>
      </c>
      <c r="I147" s="38"/>
      <c r="AJ147" s="77"/>
      <c r="AK147" s="77"/>
      <c r="AL147" s="77"/>
    </row>
    <row r="148" spans="1:38" x14ac:dyDescent="0.2">
      <c r="A148" s="45" t="s">
        <v>26</v>
      </c>
      <c r="B148" s="67" t="str">
        <f>IFERROR(INDEX(B$1:B$100,MATCH(A148,I$1:I$100,0)),"")</f>
        <v>VALGA 1 - Janek Kangur, Tiit Kattai, Tõnu Sõrmus</v>
      </c>
      <c r="C148" s="53">
        <v>13</v>
      </c>
      <c r="D148" s="38"/>
      <c r="E148" s="38"/>
      <c r="F148" s="49"/>
      <c r="G148" s="75"/>
      <c r="H148" s="63" t="s">
        <v>33</v>
      </c>
      <c r="I148" s="62"/>
      <c r="AJ148" s="77"/>
      <c r="AK148" s="77"/>
      <c r="AL148" s="77"/>
    </row>
    <row r="149" spans="1:38" x14ac:dyDescent="0.2">
      <c r="A149" s="46"/>
      <c r="B149" s="68"/>
      <c r="C149" s="65" t="str">
        <f>IF(COUNT(C148,C150)=2,IF(C148&gt;C150,B148,B150),"")</f>
        <v>VALGA 1 - Janek Kangur, Tiit Kattai, Tõnu Sõrmus</v>
      </c>
      <c r="D149" s="38"/>
      <c r="E149" s="129">
        <v>6</v>
      </c>
      <c r="F149" s="49"/>
      <c r="G149" s="44"/>
      <c r="H149" s="38"/>
      <c r="I149" s="38"/>
      <c r="AJ149" s="77"/>
      <c r="AK149" s="77"/>
      <c r="AL149" s="77"/>
    </row>
    <row r="150" spans="1:38" x14ac:dyDescent="0.2">
      <c r="A150" s="46" t="s">
        <v>43</v>
      </c>
      <c r="B150" s="69" t="str">
        <f>IFERROR(INDEX(B$1:B$100,MATCH(A150,I$1:I$100,0)),"")</f>
        <v>I-VIRU 5 - Tõnu Kapper, Tõnu Piik, Vladimir Ogneštšikov</v>
      </c>
      <c r="C150" s="47">
        <v>5</v>
      </c>
      <c r="D150" s="48"/>
      <c r="E150" s="38"/>
      <c r="F150" s="49"/>
      <c r="G150" s="44"/>
      <c r="H150" s="38"/>
      <c r="I150" s="38"/>
      <c r="AJ150" s="77"/>
      <c r="AK150" s="77"/>
      <c r="AL150" s="77"/>
    </row>
    <row r="151" spans="1:38" x14ac:dyDescent="0.2">
      <c r="A151" s="46"/>
      <c r="B151" s="70"/>
      <c r="C151" s="38"/>
      <c r="D151" s="49"/>
      <c r="E151" s="65" t="str">
        <f>IF(COUNT(E149,E153)=2,IF(E149&gt;E153,C149,C153),"")</f>
        <v>I-VIRU 7 - Einar Juhkam, Tõnu Kortel, Väino Aul</v>
      </c>
      <c r="F151" s="51"/>
      <c r="G151" s="47">
        <v>1</v>
      </c>
      <c r="H151" s="38"/>
      <c r="I151" s="38"/>
      <c r="AJ151" s="77"/>
      <c r="AK151" s="77"/>
      <c r="AL151" s="77"/>
    </row>
    <row r="152" spans="1:38" ht="13.5" thickBot="1" x14ac:dyDescent="0.25">
      <c r="A152" s="46" t="s">
        <v>29</v>
      </c>
      <c r="B152" s="67" t="str">
        <f>IFERROR(INDEX(B$1:B$100,MATCH(A152,I$1:I$100,0)),"")</f>
        <v>I-VIRU 7 - Einar Juhkam, Tõnu Kortel, Väino Aul</v>
      </c>
      <c r="C152" s="53">
        <v>13</v>
      </c>
      <c r="D152" s="49"/>
      <c r="E152" s="58"/>
      <c r="F152" s="44"/>
      <c r="G152" s="44"/>
      <c r="H152" s="55" t="str">
        <f>IF(COUNT(G143,G151)=2,IF(G143&lt;G151,E143,E151),"")</f>
        <v>I-VIRU 7 - Einar Juhkam, Tõnu Kortel, Väino Aul</v>
      </c>
      <c r="I152" s="52"/>
      <c r="AJ152" s="77"/>
      <c r="AK152" s="77"/>
      <c r="AL152" s="77"/>
    </row>
    <row r="153" spans="1:38" x14ac:dyDescent="0.2">
      <c r="A153" s="46"/>
      <c r="B153" s="68"/>
      <c r="C153" s="65" t="str">
        <f>IF(COUNT(C152,C154)=2,IF(C152&gt;C154,B152,B154),"")</f>
        <v>I-VIRU 7 - Einar Juhkam, Tõnu Kortel, Väino Aul</v>
      </c>
      <c r="D153" s="51"/>
      <c r="E153" s="47">
        <v>13</v>
      </c>
      <c r="F153" s="38"/>
      <c r="G153" s="44"/>
      <c r="H153" s="63" t="s">
        <v>39</v>
      </c>
      <c r="I153" s="44"/>
      <c r="AJ153" s="77"/>
      <c r="AK153" s="77"/>
      <c r="AL153" s="77"/>
    </row>
    <row r="154" spans="1:38" x14ac:dyDescent="0.2">
      <c r="A154" s="46" t="s">
        <v>72</v>
      </c>
      <c r="B154" s="69" t="str">
        <f>IFERROR(INDEX(B$1:B$100,MATCH(A154,I$1:I$100,0)),"")</f>
        <v>I-VIRU 8 - Argo Sepp, Karla Purgats, Lemmit Toomra</v>
      </c>
      <c r="C154" s="47">
        <v>6</v>
      </c>
      <c r="D154" s="38"/>
      <c r="E154" s="44"/>
      <c r="F154" s="44"/>
      <c r="G154" s="44"/>
      <c r="H154" s="38"/>
      <c r="I154" s="38"/>
      <c r="AJ154" s="77"/>
      <c r="AK154" s="77"/>
      <c r="AL154" s="77"/>
    </row>
    <row r="155" spans="1:38" x14ac:dyDescent="0.2">
      <c r="A155" s="37"/>
      <c r="B155" s="70"/>
      <c r="C155" s="38"/>
      <c r="D155" s="38"/>
      <c r="E155" s="59" t="str">
        <f>IF(COUNT(E141,E145)=2,IF(E141&lt;E145,C141,C145),"")</f>
        <v>I-VIRU 2 - Enn Tokman, Jaan Saar, Tarmo Bombe</v>
      </c>
      <c r="F155" s="38"/>
      <c r="G155" s="53">
        <v>5</v>
      </c>
      <c r="H155" s="38"/>
      <c r="I155" s="38"/>
      <c r="AJ155" s="77"/>
      <c r="AK155" s="77"/>
      <c r="AL155" s="77"/>
    </row>
    <row r="156" spans="1:38" ht="13.5" thickBot="1" x14ac:dyDescent="0.25">
      <c r="A156" s="38"/>
      <c r="B156" s="38"/>
      <c r="C156" s="38"/>
      <c r="D156" s="38"/>
      <c r="E156" s="121"/>
      <c r="F156" s="48"/>
      <c r="G156" s="52"/>
      <c r="H156" s="55" t="str">
        <f>IF(COUNT(G155,G157)=2,IF(G155&gt;G157,E155,E157),"")</f>
        <v>VALGA 1 - Janek Kangur, Tiit Kattai, Tõnu Sõrmus</v>
      </c>
      <c r="I156" s="52"/>
      <c r="AJ156" s="77"/>
      <c r="AK156" s="77"/>
      <c r="AL156" s="77"/>
    </row>
    <row r="157" spans="1:38" x14ac:dyDescent="0.2">
      <c r="A157" s="38"/>
      <c r="B157" s="38"/>
      <c r="C157" s="38"/>
      <c r="D157" s="38"/>
      <c r="E157" s="64" t="str">
        <f>IF(COUNT(E149,E153)=2,IF(E149&lt;E153,C149,C153),"")</f>
        <v>VALGA 1 - Janek Kangur, Tiit Kattai, Tõnu Sõrmus</v>
      </c>
      <c r="F157" s="51"/>
      <c r="G157" s="47">
        <v>13</v>
      </c>
      <c r="H157" s="54" t="s">
        <v>40</v>
      </c>
      <c r="I157" s="44"/>
      <c r="AJ157" s="77"/>
      <c r="AK157" s="77"/>
      <c r="AL157" s="77"/>
    </row>
    <row r="158" spans="1:38" x14ac:dyDescent="0.2">
      <c r="A158" s="38"/>
      <c r="B158" s="38"/>
      <c r="C158" s="38"/>
      <c r="D158" s="38"/>
      <c r="E158" s="38"/>
      <c r="F158" s="38"/>
      <c r="G158" s="38"/>
      <c r="H158" s="44"/>
      <c r="I158" s="44"/>
      <c r="AJ158" s="77"/>
      <c r="AK158" s="77"/>
      <c r="AL158" s="77"/>
    </row>
    <row r="159" spans="1:38" ht="13.5" thickBot="1" x14ac:dyDescent="0.25">
      <c r="A159" s="38"/>
      <c r="B159" s="38"/>
      <c r="C159" s="38"/>
      <c r="D159" s="38"/>
      <c r="E159" s="44"/>
      <c r="F159" s="44"/>
      <c r="G159" s="38"/>
      <c r="H159" s="55" t="str">
        <f>IF(COUNT(G155,G157)=2,IF(G155&lt;G157,E155,E157),"")</f>
        <v>I-VIRU 2 - Enn Tokman, Jaan Saar, Tarmo Bombe</v>
      </c>
      <c r="I159" s="52"/>
      <c r="AJ159" s="77"/>
      <c r="AK159" s="77"/>
      <c r="AL159" s="77"/>
    </row>
    <row r="160" spans="1:38" x14ac:dyDescent="0.2">
      <c r="A160" s="38"/>
      <c r="B160" s="38"/>
      <c r="C160" s="64" t="str">
        <f>IF(COUNT(C140,C142)=2,IF(C140&lt;C142,B140,B142),"")</f>
        <v>VALGA 2 - Mihkel Lillemets, Robert Schmidt, Uudo Blaasen</v>
      </c>
      <c r="D160" s="38"/>
      <c r="E160" s="53">
        <v>8</v>
      </c>
      <c r="F160" s="53"/>
      <c r="G160" s="53"/>
      <c r="H160" s="37" t="s">
        <v>41</v>
      </c>
      <c r="I160" s="38"/>
      <c r="AJ160" s="77"/>
      <c r="AK160" s="77"/>
      <c r="AL160" s="77"/>
    </row>
    <row r="161" spans="1:38" x14ac:dyDescent="0.2">
      <c r="A161" s="38"/>
      <c r="B161" s="38"/>
      <c r="C161" s="122"/>
      <c r="D161" s="60"/>
      <c r="E161" s="65" t="str">
        <f>IF(COUNT(E160,E162)=2,IF(E160&gt;E162,C160,C162),"")</f>
        <v>VÕRU 1 - Avo Tagen, Enn Laanemäe, Tõnu Haga</v>
      </c>
      <c r="F161" s="38"/>
      <c r="G161" s="53">
        <v>13</v>
      </c>
      <c r="H161" s="38"/>
      <c r="I161" s="38"/>
      <c r="AJ161" s="77"/>
      <c r="AK161" s="77"/>
      <c r="AL161" s="77"/>
    </row>
    <row r="162" spans="1:38" x14ac:dyDescent="0.2">
      <c r="A162" s="38"/>
      <c r="B162" s="38"/>
      <c r="C162" s="64" t="str">
        <f>IF(COUNT(C144,C146)=2,IF(C144&lt;C146,B144,B146),"")</f>
        <v>VÕRU 1 - Avo Tagen, Enn Laanemäe, Tõnu Haga</v>
      </c>
      <c r="D162" s="71"/>
      <c r="E162" s="47">
        <v>13</v>
      </c>
      <c r="F162" s="60"/>
      <c r="G162" s="53"/>
      <c r="H162" s="38"/>
      <c r="I162" s="38"/>
      <c r="AJ162" s="77"/>
      <c r="AK162" s="77"/>
      <c r="AL162" s="77"/>
    </row>
    <row r="163" spans="1:38" ht="13.5" thickBot="1" x14ac:dyDescent="0.25">
      <c r="A163" s="38"/>
      <c r="B163" s="38"/>
      <c r="C163" s="53"/>
      <c r="D163" s="53"/>
      <c r="E163" s="38"/>
      <c r="F163" s="61"/>
      <c r="G163" s="53"/>
      <c r="H163" s="55" t="str">
        <f>IF(COUNT(G161,G165)=2,IF(G161&gt;G165,E161,E165),"")</f>
        <v>VÕRU 1 - Avo Tagen, Enn Laanemäe, Tõnu Haga</v>
      </c>
      <c r="I163" s="38"/>
      <c r="AJ163" s="77"/>
      <c r="AK163" s="77"/>
      <c r="AL163" s="77"/>
    </row>
    <row r="164" spans="1:38" x14ac:dyDescent="0.2">
      <c r="A164" s="38"/>
      <c r="B164" s="38"/>
      <c r="C164" s="64" t="str">
        <f>IF(COUNT(C148,C150)=2,IF(C148&lt;C150,B148,B150),"")</f>
        <v>I-VIRU 5 - Tõnu Kapper, Tõnu Piik, Vladimir Ogneštšikov</v>
      </c>
      <c r="D164" s="53"/>
      <c r="E164" s="53">
        <v>13</v>
      </c>
      <c r="F164" s="61"/>
      <c r="G164" s="74"/>
      <c r="H164" s="63" t="s">
        <v>73</v>
      </c>
      <c r="I164" s="62"/>
      <c r="AJ164" s="77"/>
      <c r="AK164" s="77"/>
      <c r="AL164" s="77"/>
    </row>
    <row r="165" spans="1:38" x14ac:dyDescent="0.2">
      <c r="A165" s="38"/>
      <c r="B165" s="38"/>
      <c r="C165" s="122"/>
      <c r="D165" s="60"/>
      <c r="E165" s="65" t="str">
        <f>IF(COUNT(E164,E166)=2,IF(E164&gt;E166,C164,C166),"")</f>
        <v>I-VIRU 5 - Tõnu Kapper, Tõnu Piik, Vladimir Ogneštšikov</v>
      </c>
      <c r="F165" s="51"/>
      <c r="G165" s="128">
        <v>8</v>
      </c>
      <c r="H165" s="38"/>
      <c r="I165" s="38"/>
      <c r="AJ165" s="77"/>
      <c r="AK165" s="77"/>
      <c r="AL165" s="77"/>
    </row>
    <row r="166" spans="1:38" ht="13.5" thickBot="1" x14ac:dyDescent="0.25">
      <c r="A166" s="38"/>
      <c r="B166" s="38"/>
      <c r="C166" s="64" t="str">
        <f>IF(COUNT(C152,C154)=2,IF(C152&lt;C154,B152,B154),"")</f>
        <v>I-VIRU 8 - Argo Sepp, Karla Purgats, Lemmit Toomra</v>
      </c>
      <c r="D166" s="71"/>
      <c r="E166" s="47">
        <v>12</v>
      </c>
      <c r="F166" s="53"/>
      <c r="G166" s="50"/>
      <c r="H166" s="55" t="str">
        <f>IF(COUNT(G161,G165)=2,IF(G161&lt;G165,E161,E165),"")</f>
        <v>I-VIRU 5 - Tõnu Kapper, Tõnu Piik, Vladimir Ogneštšikov</v>
      </c>
      <c r="I166" s="52"/>
      <c r="AJ166" s="77"/>
      <c r="AK166" s="77"/>
      <c r="AL166" s="77"/>
    </row>
    <row r="167" spans="1:38" x14ac:dyDescent="0.2">
      <c r="A167" s="38"/>
      <c r="B167" s="38"/>
      <c r="C167" s="53"/>
      <c r="D167" s="53"/>
      <c r="E167" s="53"/>
      <c r="F167" s="53"/>
      <c r="G167" s="50"/>
      <c r="H167" s="63" t="s">
        <v>83</v>
      </c>
      <c r="I167" s="44"/>
      <c r="AJ167" s="77"/>
      <c r="AK167" s="77"/>
      <c r="AL167" s="77"/>
    </row>
    <row r="168" spans="1:38" x14ac:dyDescent="0.2">
      <c r="A168" s="38"/>
      <c r="B168" s="38"/>
      <c r="C168" s="53"/>
      <c r="D168" s="50"/>
      <c r="E168" s="59" t="str">
        <f>IF(COUNT(E160,E162)=2,IF(E160&lt;E162,C160,C162),"")</f>
        <v>VALGA 2 - Mihkel Lillemets, Robert Schmidt, Uudo Blaasen</v>
      </c>
      <c r="F168" s="38"/>
      <c r="G168" s="53">
        <v>13</v>
      </c>
      <c r="H168" s="44"/>
      <c r="I168" s="44"/>
      <c r="AJ168" s="77"/>
      <c r="AK168" s="77"/>
      <c r="AL168" s="77"/>
    </row>
    <row r="169" spans="1:38" ht="13.5" thickBot="1" x14ac:dyDescent="0.25">
      <c r="A169" s="38"/>
      <c r="B169" s="38"/>
      <c r="C169" s="53"/>
      <c r="D169" s="50"/>
      <c r="E169" s="121"/>
      <c r="F169" s="48"/>
      <c r="G169" s="52"/>
      <c r="H169" s="55" t="str">
        <f>IF(COUNT(G168,G170)=2,IF(G168&gt;G170,E168,E170),"")</f>
        <v>VALGA 2 - Mihkel Lillemets, Robert Schmidt, Uudo Blaasen</v>
      </c>
      <c r="I169" s="52"/>
      <c r="AJ169" s="77"/>
      <c r="AK169" s="77"/>
      <c r="AL169" s="77"/>
    </row>
    <row r="170" spans="1:38" x14ac:dyDescent="0.2">
      <c r="A170" s="38"/>
      <c r="B170" s="38"/>
      <c r="C170" s="53"/>
      <c r="D170" s="50"/>
      <c r="E170" s="64" t="str">
        <f>IF(COUNT(E164,E166)=2,IF(E164&lt;E166,C164,C166),"")</f>
        <v>I-VIRU 8 - Argo Sepp, Karla Purgats, Lemmit Toomra</v>
      </c>
      <c r="F170" s="51"/>
      <c r="G170" s="47">
        <v>12</v>
      </c>
      <c r="H170" s="63" t="s">
        <v>84</v>
      </c>
      <c r="I170" s="44"/>
      <c r="AJ170" s="77"/>
      <c r="AK170" s="77"/>
      <c r="AL170" s="77"/>
    </row>
    <row r="171" spans="1:38" x14ac:dyDescent="0.2">
      <c r="A171" s="38"/>
      <c r="B171" s="38"/>
      <c r="H171" s="44"/>
      <c r="I171" s="44"/>
      <c r="AJ171" s="77"/>
      <c r="AK171" s="77"/>
      <c r="AL171" s="77"/>
    </row>
    <row r="172" spans="1:38" ht="13.5" thickBot="1" x14ac:dyDescent="0.25">
      <c r="A172" s="38"/>
      <c r="B172" s="38"/>
      <c r="C172" s="38"/>
      <c r="D172" s="44"/>
      <c r="E172" s="38"/>
      <c r="F172" s="38"/>
      <c r="G172" s="38"/>
      <c r="H172" s="52" t="str">
        <f>IF(COUNT(G168,G170)=2,IF(G168&lt;G170,E168,E170),"")</f>
        <v>I-VIRU 8 - Argo Sepp, Karla Purgats, Lemmit Toomra</v>
      </c>
      <c r="I172" s="52"/>
    </row>
    <row r="173" spans="1:38" x14ac:dyDescent="0.2">
      <c r="A173" s="38"/>
      <c r="B173" s="38"/>
      <c r="C173" s="38"/>
      <c r="D173" s="38"/>
      <c r="E173" s="44"/>
      <c r="F173" s="44"/>
      <c r="G173" s="38"/>
      <c r="H173" s="63" t="s">
        <v>85</v>
      </c>
      <c r="I173" s="39"/>
    </row>
    <row r="174" spans="1:38" hidden="1" x14ac:dyDescent="0.2">
      <c r="A174" s="40"/>
      <c r="B174" s="72"/>
      <c r="C174" s="42"/>
      <c r="D174" s="42"/>
      <c r="E174" s="42"/>
      <c r="F174" s="42"/>
      <c r="G174" s="66"/>
    </row>
    <row r="175" spans="1:38" hidden="1" x14ac:dyDescent="0.2">
      <c r="A175" s="77"/>
      <c r="B175" s="77"/>
      <c r="C175" s="77"/>
      <c r="D175" s="77"/>
      <c r="E175" s="77"/>
      <c r="F175" s="77"/>
      <c r="G175" s="77"/>
      <c r="H175" s="77"/>
      <c r="I175" s="77"/>
    </row>
    <row r="176" spans="1:38" hidden="1" x14ac:dyDescent="0.2">
      <c r="A176" s="77"/>
      <c r="B176" s="77"/>
      <c r="C176" s="77"/>
      <c r="D176" s="77"/>
      <c r="E176" s="77"/>
      <c r="F176" s="77"/>
      <c r="G176" s="77"/>
      <c r="H176" s="77"/>
      <c r="I176" s="77"/>
    </row>
    <row r="177" spans="1:9" hidden="1" x14ac:dyDescent="0.2">
      <c r="A177" s="77"/>
      <c r="B177" s="77"/>
      <c r="C177" s="77"/>
      <c r="D177" s="77"/>
      <c r="E177" s="77"/>
      <c r="F177" s="77"/>
      <c r="G177" s="77"/>
      <c r="H177" s="77"/>
      <c r="I177" s="77"/>
    </row>
    <row r="178" spans="1:9" hidden="1" x14ac:dyDescent="0.2">
      <c r="A178" s="77"/>
      <c r="B178" s="77"/>
      <c r="C178" s="77"/>
      <c r="D178" s="77"/>
      <c r="E178" s="77"/>
      <c r="F178" s="77"/>
      <c r="G178" s="77"/>
      <c r="H178" s="77"/>
      <c r="I178" s="77"/>
    </row>
    <row r="179" spans="1:9" hidden="1" x14ac:dyDescent="0.2">
      <c r="A179" s="77"/>
      <c r="B179" s="77"/>
      <c r="C179" s="77"/>
      <c r="D179" s="77"/>
      <c r="E179" s="77"/>
      <c r="F179" s="77"/>
      <c r="G179" s="77"/>
      <c r="H179" s="77"/>
      <c r="I179" s="77"/>
    </row>
    <row r="180" spans="1:9" hidden="1" x14ac:dyDescent="0.2">
      <c r="A180" s="77"/>
      <c r="B180" s="77"/>
      <c r="C180" s="77"/>
      <c r="D180" s="77"/>
      <c r="E180" s="77"/>
      <c r="F180" s="77"/>
      <c r="G180" s="77"/>
      <c r="H180" s="77"/>
      <c r="I180" s="77"/>
    </row>
    <row r="181" spans="1:9" hidden="1" x14ac:dyDescent="0.2">
      <c r="A181" s="77"/>
      <c r="B181" s="77"/>
      <c r="C181" s="77"/>
      <c r="D181" s="77"/>
      <c r="E181" s="77"/>
      <c r="F181" s="77"/>
      <c r="G181" s="77"/>
      <c r="H181" s="77"/>
      <c r="I181" s="77"/>
    </row>
    <row r="182" spans="1:9" hidden="1" x14ac:dyDescent="0.2">
      <c r="A182" s="77"/>
      <c r="B182" s="77"/>
      <c r="C182" s="77"/>
      <c r="D182" s="77"/>
      <c r="E182" s="77"/>
      <c r="F182" s="77"/>
      <c r="G182" s="77"/>
      <c r="H182" s="77"/>
      <c r="I182" s="77"/>
    </row>
    <row r="183" spans="1:9" hidden="1" x14ac:dyDescent="0.2">
      <c r="A183" s="77"/>
      <c r="B183" s="77"/>
      <c r="C183" s="77"/>
      <c r="D183" s="77"/>
      <c r="E183" s="77"/>
      <c r="F183" s="77"/>
      <c r="G183" s="77"/>
      <c r="H183" s="77"/>
      <c r="I183" s="77"/>
    </row>
    <row r="184" spans="1:9" hidden="1" x14ac:dyDescent="0.2">
      <c r="A184" s="77"/>
      <c r="B184" s="77"/>
      <c r="C184" s="77"/>
      <c r="D184" s="77"/>
      <c r="E184" s="77"/>
      <c r="F184" s="77"/>
      <c r="G184" s="77"/>
      <c r="H184" s="77"/>
      <c r="I184" s="77"/>
    </row>
    <row r="185" spans="1:9" hidden="1" x14ac:dyDescent="0.2">
      <c r="A185" s="77"/>
      <c r="B185" s="77"/>
      <c r="C185" s="77"/>
      <c r="D185" s="77"/>
      <c r="E185" s="77"/>
      <c r="F185" s="77"/>
      <c r="G185" s="77"/>
      <c r="H185" s="77"/>
      <c r="I185" s="77"/>
    </row>
    <row r="186" spans="1:9" hidden="1" x14ac:dyDescent="0.2">
      <c r="A186" s="77"/>
      <c r="B186" s="77"/>
      <c r="C186" s="77"/>
      <c r="D186" s="77"/>
      <c r="E186" s="77"/>
      <c r="F186" s="77"/>
      <c r="G186" s="77"/>
      <c r="H186" s="77"/>
      <c r="I186" s="77"/>
    </row>
    <row r="187" spans="1:9" hidden="1" x14ac:dyDescent="0.2">
      <c r="A187" s="77"/>
      <c r="B187" s="77"/>
      <c r="C187" s="77"/>
      <c r="D187" s="77"/>
      <c r="E187" s="77"/>
      <c r="F187" s="77"/>
      <c r="G187" s="77"/>
      <c r="H187" s="77"/>
      <c r="I187" s="77"/>
    </row>
    <row r="188" spans="1:9" hidden="1" x14ac:dyDescent="0.2">
      <c r="A188" s="77"/>
      <c r="B188" s="77"/>
      <c r="C188" s="77"/>
      <c r="D188" s="77"/>
      <c r="E188" s="77"/>
      <c r="F188" s="77"/>
      <c r="G188" s="77"/>
      <c r="H188" s="77"/>
      <c r="I188" s="77"/>
    </row>
    <row r="189" spans="1:9" hidden="1" x14ac:dyDescent="0.2">
      <c r="A189" s="77"/>
      <c r="B189" s="77"/>
      <c r="C189" s="77"/>
      <c r="D189" s="77"/>
      <c r="E189" s="77"/>
      <c r="F189" s="77"/>
      <c r="G189" s="77"/>
      <c r="H189" s="77"/>
      <c r="I189" s="77"/>
    </row>
    <row r="190" spans="1:9" hidden="1" x14ac:dyDescent="0.2">
      <c r="A190" s="77"/>
      <c r="B190" s="77"/>
      <c r="C190" s="77"/>
      <c r="D190" s="77"/>
      <c r="E190" s="77"/>
      <c r="F190" s="77"/>
      <c r="G190" s="77"/>
      <c r="H190" s="77"/>
      <c r="I190" s="77"/>
    </row>
    <row r="191" spans="1:9" hidden="1" x14ac:dyDescent="0.2">
      <c r="A191" s="77"/>
      <c r="B191" s="77"/>
      <c r="C191" s="77"/>
      <c r="D191" s="77"/>
      <c r="E191" s="77"/>
      <c r="F191" s="77"/>
      <c r="G191" s="77"/>
      <c r="H191" s="77"/>
      <c r="I191" s="77"/>
    </row>
    <row r="192" spans="1:9" hidden="1" x14ac:dyDescent="0.2">
      <c r="A192" s="77"/>
      <c r="B192" s="77"/>
      <c r="C192" s="77"/>
      <c r="D192" s="77"/>
      <c r="E192" s="77"/>
      <c r="F192" s="77"/>
      <c r="G192" s="77"/>
      <c r="H192" s="77"/>
      <c r="I192" s="77"/>
    </row>
    <row r="193" spans="1:9" hidden="1" x14ac:dyDescent="0.2">
      <c r="A193" s="77"/>
      <c r="B193" s="77"/>
      <c r="C193" s="77"/>
      <c r="D193" s="77"/>
      <c r="E193" s="77"/>
      <c r="F193" s="77"/>
      <c r="G193" s="77"/>
      <c r="H193" s="77"/>
      <c r="I193" s="77"/>
    </row>
    <row r="194" spans="1:9" hidden="1" x14ac:dyDescent="0.2">
      <c r="A194" s="77"/>
      <c r="B194" s="77"/>
      <c r="C194" s="77"/>
      <c r="D194" s="77"/>
      <c r="E194" s="77"/>
      <c r="F194" s="77"/>
      <c r="G194" s="77"/>
      <c r="H194" s="77"/>
      <c r="I194" s="77"/>
    </row>
    <row r="195" spans="1:9" hidden="1" x14ac:dyDescent="0.2">
      <c r="A195" s="77"/>
      <c r="B195" s="77"/>
      <c r="C195" s="77"/>
      <c r="D195" s="77"/>
      <c r="E195" s="77"/>
      <c r="F195" s="77"/>
      <c r="G195" s="77"/>
      <c r="H195" s="77"/>
      <c r="I195" s="77"/>
    </row>
    <row r="196" spans="1:9" hidden="1" x14ac:dyDescent="0.2">
      <c r="A196" s="77"/>
      <c r="B196" s="77"/>
      <c r="C196" s="77"/>
      <c r="D196" s="77"/>
      <c r="E196" s="77"/>
      <c r="F196" s="77"/>
      <c r="G196" s="77"/>
      <c r="H196" s="77"/>
      <c r="I196" s="77"/>
    </row>
    <row r="197" spans="1:9" hidden="1" x14ac:dyDescent="0.2">
      <c r="A197" s="77"/>
      <c r="B197" s="77"/>
      <c r="C197" s="77"/>
      <c r="D197" s="77"/>
      <c r="E197" s="77"/>
      <c r="F197" s="77"/>
      <c r="G197" s="77"/>
      <c r="H197" s="77"/>
      <c r="I197" s="77"/>
    </row>
    <row r="198" spans="1:9" hidden="1" x14ac:dyDescent="0.2">
      <c r="A198" s="77"/>
      <c r="B198" s="77"/>
      <c r="C198" s="77"/>
      <c r="D198" s="77"/>
      <c r="E198" s="77"/>
      <c r="F198" s="77"/>
      <c r="G198" s="77"/>
      <c r="H198" s="77"/>
      <c r="I198" s="77"/>
    </row>
    <row r="199" spans="1:9" hidden="1" x14ac:dyDescent="0.2">
      <c r="A199" s="77"/>
      <c r="B199" s="77"/>
      <c r="C199" s="77"/>
      <c r="D199" s="77"/>
      <c r="E199" s="77"/>
      <c r="F199" s="77"/>
      <c r="G199" s="77"/>
      <c r="H199" s="77"/>
      <c r="I199" s="77"/>
    </row>
    <row r="200" spans="1:9" hidden="1" x14ac:dyDescent="0.2">
      <c r="A200" s="77"/>
      <c r="B200" s="77"/>
      <c r="C200" s="77"/>
      <c r="D200" s="77"/>
      <c r="E200" s="77"/>
      <c r="F200" s="77"/>
      <c r="G200" s="77"/>
      <c r="H200" s="77"/>
      <c r="I200" s="77"/>
    </row>
    <row r="201" spans="1:9" hidden="1" x14ac:dyDescent="0.2">
      <c r="A201" s="77"/>
      <c r="B201" s="77"/>
      <c r="C201" s="77"/>
      <c r="D201" s="77"/>
      <c r="E201" s="77"/>
      <c r="F201" s="77"/>
      <c r="G201" s="77"/>
      <c r="H201" s="77"/>
      <c r="I201" s="77"/>
    </row>
    <row r="202" spans="1:9" hidden="1" x14ac:dyDescent="0.2">
      <c r="A202" s="77"/>
      <c r="B202" s="77"/>
      <c r="C202" s="77"/>
      <c r="D202" s="77"/>
      <c r="E202" s="77"/>
      <c r="F202" s="77"/>
      <c r="G202" s="77"/>
      <c r="H202" s="77"/>
      <c r="I202" s="77"/>
    </row>
    <row r="203" spans="1:9" hidden="1" x14ac:dyDescent="0.2">
      <c r="A203" s="77"/>
      <c r="B203" s="77"/>
      <c r="C203" s="77"/>
      <c r="D203" s="77"/>
      <c r="E203" s="77"/>
      <c r="F203" s="77"/>
      <c r="G203" s="77"/>
      <c r="H203" s="77"/>
      <c r="I203" s="77"/>
    </row>
    <row r="204" spans="1:9" hidden="1" x14ac:dyDescent="0.2">
      <c r="A204" s="77"/>
      <c r="B204" s="77"/>
      <c r="C204" s="77"/>
      <c r="D204" s="77"/>
      <c r="E204" s="77"/>
      <c r="F204" s="77"/>
      <c r="G204" s="77"/>
      <c r="H204" s="77"/>
      <c r="I204" s="77"/>
    </row>
    <row r="205" spans="1:9" hidden="1" x14ac:dyDescent="0.2">
      <c r="A205" s="77"/>
      <c r="B205" s="77"/>
      <c r="C205" s="77"/>
      <c r="D205" s="77"/>
      <c r="E205" s="77"/>
      <c r="F205" s="77"/>
      <c r="G205" s="77"/>
      <c r="H205" s="77"/>
      <c r="I205" s="77"/>
    </row>
    <row r="206" spans="1:9" hidden="1" x14ac:dyDescent="0.2">
      <c r="A206" s="77"/>
      <c r="B206" s="77"/>
      <c r="C206" s="77"/>
      <c r="D206" s="77"/>
      <c r="E206" s="77"/>
      <c r="F206" s="77"/>
      <c r="G206" s="77"/>
      <c r="H206" s="77"/>
      <c r="I206" s="77"/>
    </row>
    <row r="207" spans="1:9" hidden="1" x14ac:dyDescent="0.2">
      <c r="A207" s="77"/>
      <c r="B207" s="77"/>
      <c r="C207" s="77"/>
      <c r="D207" s="77"/>
      <c r="E207" s="77"/>
      <c r="F207" s="77"/>
      <c r="G207" s="77"/>
      <c r="H207" s="77"/>
      <c r="I207" s="77"/>
    </row>
    <row r="208" spans="1:9" hidden="1" x14ac:dyDescent="0.2">
      <c r="A208" s="77"/>
      <c r="B208" s="77"/>
      <c r="C208" s="77"/>
      <c r="D208" s="77"/>
      <c r="E208" s="77"/>
      <c r="F208" s="77"/>
      <c r="G208" s="77"/>
      <c r="H208" s="77"/>
      <c r="I208" s="77"/>
    </row>
    <row r="209" spans="1:9" hidden="1" x14ac:dyDescent="0.2">
      <c r="A209" s="77"/>
      <c r="B209" s="77"/>
      <c r="C209" s="77"/>
      <c r="D209" s="77"/>
      <c r="E209" s="77"/>
      <c r="F209" s="77"/>
      <c r="G209" s="77"/>
      <c r="H209" s="77"/>
      <c r="I209" s="77"/>
    </row>
    <row r="210" spans="1:9" hidden="1" x14ac:dyDescent="0.2">
      <c r="A210" s="77"/>
      <c r="B210" s="77"/>
      <c r="C210" s="77"/>
      <c r="D210" s="77"/>
      <c r="E210" s="77"/>
      <c r="F210" s="77"/>
      <c r="G210" s="77"/>
      <c r="H210" s="77"/>
      <c r="I210" s="77"/>
    </row>
    <row r="211" spans="1:9" hidden="1" x14ac:dyDescent="0.2">
      <c r="A211" s="77"/>
      <c r="B211" s="77"/>
      <c r="C211" s="77"/>
      <c r="D211" s="77"/>
      <c r="E211" s="77"/>
      <c r="F211" s="77"/>
      <c r="G211" s="77"/>
      <c r="H211" s="77"/>
      <c r="I211" s="77"/>
    </row>
    <row r="212" spans="1:9" hidden="1" x14ac:dyDescent="0.2">
      <c r="A212" s="77"/>
      <c r="B212" s="77"/>
      <c r="C212" s="77"/>
      <c r="D212" s="77"/>
      <c r="E212" s="77"/>
      <c r="F212" s="77"/>
      <c r="G212" s="77"/>
      <c r="H212" s="77"/>
      <c r="I212" s="77"/>
    </row>
    <row r="213" spans="1:9" hidden="1" x14ac:dyDescent="0.2">
      <c r="A213" s="77"/>
      <c r="B213" s="77"/>
      <c r="C213" s="77"/>
      <c r="D213" s="77"/>
      <c r="E213" s="77"/>
      <c r="F213" s="77"/>
      <c r="G213" s="77"/>
      <c r="H213" s="77"/>
      <c r="I213" s="77"/>
    </row>
    <row r="214" spans="1:9" hidden="1" x14ac:dyDescent="0.2">
      <c r="A214" s="77"/>
      <c r="B214" s="77"/>
      <c r="C214" s="77"/>
      <c r="D214" s="77"/>
      <c r="E214" s="77"/>
      <c r="F214" s="77"/>
      <c r="G214" s="77"/>
      <c r="H214" s="77"/>
      <c r="I214" s="77"/>
    </row>
    <row r="215" spans="1:9" hidden="1" x14ac:dyDescent="0.2">
      <c r="A215" s="77"/>
      <c r="B215" s="77"/>
      <c r="C215" s="77"/>
      <c r="D215" s="77"/>
      <c r="E215" s="77"/>
      <c r="F215" s="77"/>
      <c r="G215" s="77"/>
      <c r="H215" s="77"/>
      <c r="I215" s="77"/>
    </row>
    <row r="216" spans="1:9" hidden="1" x14ac:dyDescent="0.2">
      <c r="A216" s="77"/>
      <c r="B216" s="77"/>
      <c r="C216" s="77"/>
      <c r="D216" s="77"/>
      <c r="E216" s="77"/>
      <c r="F216" s="77"/>
      <c r="G216" s="77"/>
      <c r="H216" s="77"/>
      <c r="I216" s="77"/>
    </row>
    <row r="217" spans="1:9" hidden="1" x14ac:dyDescent="0.2">
      <c r="A217" s="77"/>
      <c r="B217" s="77"/>
      <c r="C217" s="77"/>
      <c r="D217" s="77"/>
      <c r="E217" s="77"/>
      <c r="F217" s="77"/>
      <c r="G217" s="77"/>
      <c r="H217" s="77"/>
      <c r="I217" s="77"/>
    </row>
    <row r="218" spans="1:9" hidden="1" x14ac:dyDescent="0.2">
      <c r="A218" s="77"/>
      <c r="B218" s="77"/>
      <c r="C218" s="77"/>
      <c r="D218" s="77"/>
      <c r="E218" s="77"/>
      <c r="F218" s="77"/>
      <c r="G218" s="77"/>
      <c r="H218" s="77"/>
      <c r="I218" s="77"/>
    </row>
    <row r="219" spans="1:9" hidden="1" x14ac:dyDescent="0.2">
      <c r="A219" s="77"/>
      <c r="B219" s="77"/>
      <c r="C219" s="77"/>
      <c r="D219" s="77"/>
      <c r="E219" s="77"/>
      <c r="F219" s="77"/>
      <c r="G219" s="77"/>
      <c r="H219" s="77"/>
      <c r="I219" s="77"/>
    </row>
    <row r="220" spans="1:9" hidden="1" x14ac:dyDescent="0.2">
      <c r="A220" s="77"/>
      <c r="B220" s="77"/>
      <c r="C220" s="77"/>
      <c r="D220" s="77"/>
      <c r="E220" s="77"/>
      <c r="F220" s="77"/>
      <c r="G220" s="77"/>
      <c r="H220" s="77"/>
      <c r="I220" s="77"/>
    </row>
    <row r="221" spans="1:9" hidden="1" x14ac:dyDescent="0.2">
      <c r="A221" s="77"/>
      <c r="B221" s="77"/>
      <c r="C221" s="77"/>
      <c r="D221" s="77"/>
      <c r="E221" s="77"/>
      <c r="F221" s="77"/>
      <c r="G221" s="77"/>
      <c r="H221" s="77"/>
      <c r="I221" s="77"/>
    </row>
    <row r="222" spans="1:9" hidden="1" x14ac:dyDescent="0.2">
      <c r="A222" s="77"/>
      <c r="B222" s="77"/>
      <c r="C222" s="77"/>
      <c r="D222" s="77"/>
      <c r="E222" s="77"/>
      <c r="F222" s="77"/>
      <c r="G222" s="77"/>
      <c r="H222" s="77"/>
      <c r="I222" s="77"/>
    </row>
    <row r="223" spans="1:9" hidden="1" x14ac:dyDescent="0.2">
      <c r="A223" s="77"/>
      <c r="B223" s="77"/>
      <c r="C223" s="77"/>
      <c r="D223" s="77"/>
      <c r="E223" s="77"/>
      <c r="F223" s="77"/>
      <c r="G223" s="77"/>
      <c r="H223" s="77"/>
      <c r="I223" s="77"/>
    </row>
    <row r="224" spans="1:9" hidden="1" x14ac:dyDescent="0.2">
      <c r="A224" s="77"/>
      <c r="B224" s="77"/>
      <c r="C224" s="77"/>
      <c r="D224" s="77"/>
      <c r="E224" s="77"/>
      <c r="F224" s="77"/>
      <c r="G224" s="77"/>
      <c r="H224" s="77"/>
      <c r="I224" s="77"/>
    </row>
    <row r="225" spans="1:9" hidden="1" x14ac:dyDescent="0.2">
      <c r="A225" s="77"/>
      <c r="B225" s="77"/>
      <c r="C225" s="77"/>
      <c r="D225" s="77"/>
      <c r="E225" s="77"/>
      <c r="F225" s="77"/>
      <c r="G225" s="77"/>
      <c r="H225" s="77"/>
      <c r="I225" s="77"/>
    </row>
    <row r="226" spans="1:9" hidden="1" x14ac:dyDescent="0.2">
      <c r="A226" s="77"/>
      <c r="B226" s="77"/>
      <c r="C226" s="77"/>
      <c r="D226" s="77"/>
      <c r="E226" s="77"/>
      <c r="F226" s="77"/>
      <c r="G226" s="77"/>
      <c r="H226" s="77"/>
      <c r="I226" s="77"/>
    </row>
    <row r="227" spans="1:9" hidden="1" x14ac:dyDescent="0.2">
      <c r="A227" s="77"/>
      <c r="B227" s="77"/>
      <c r="C227" s="77"/>
      <c r="D227" s="77"/>
      <c r="E227" s="77"/>
      <c r="F227" s="77"/>
      <c r="G227" s="77"/>
      <c r="H227" s="77"/>
      <c r="I227" s="77"/>
    </row>
    <row r="228" spans="1:9" hidden="1" x14ac:dyDescent="0.2">
      <c r="A228" s="77"/>
      <c r="B228" s="77"/>
      <c r="C228" s="77"/>
      <c r="D228" s="77"/>
      <c r="E228" s="77"/>
      <c r="F228" s="77"/>
      <c r="G228" s="77"/>
      <c r="H228" s="77"/>
      <c r="I228" s="77"/>
    </row>
    <row r="229" spans="1:9" hidden="1" x14ac:dyDescent="0.2">
      <c r="A229" s="77"/>
      <c r="B229" s="77"/>
      <c r="C229" s="77"/>
      <c r="D229" s="77"/>
      <c r="E229" s="77"/>
      <c r="F229" s="77"/>
      <c r="G229" s="77"/>
      <c r="H229" s="77"/>
      <c r="I229" s="77"/>
    </row>
    <row r="230" spans="1:9" hidden="1" x14ac:dyDescent="0.2">
      <c r="A230" s="77"/>
      <c r="B230" s="77"/>
      <c r="C230" s="77"/>
      <c r="D230" s="77"/>
      <c r="E230" s="77"/>
      <c r="F230" s="77"/>
      <c r="G230" s="77"/>
      <c r="H230" s="77"/>
      <c r="I230" s="77"/>
    </row>
    <row r="231" spans="1:9" hidden="1" x14ac:dyDescent="0.2"/>
    <row r="232" spans="1:9" hidden="1" x14ac:dyDescent="0.2"/>
    <row r="233" spans="1:9" hidden="1" x14ac:dyDescent="0.2"/>
    <row r="234" spans="1:9" hidden="1" x14ac:dyDescent="0.2"/>
    <row r="235" spans="1:9" hidden="1" x14ac:dyDescent="0.2"/>
    <row r="236" spans="1:9" hidden="1" x14ac:dyDescent="0.2"/>
    <row r="237" spans="1:9" hidden="1" x14ac:dyDescent="0.2"/>
    <row r="238" spans="1:9" hidden="1" x14ac:dyDescent="0.2"/>
    <row r="239" spans="1:9" hidden="1" x14ac:dyDescent="0.2"/>
    <row r="240" spans="1:9" hidden="1" x14ac:dyDescent="0.2"/>
    <row r="241" hidden="1" x14ac:dyDescent="0.2"/>
    <row r="242" hidden="1" x14ac:dyDescent="0.2"/>
    <row r="243" hidden="1" x14ac:dyDescent="0.2"/>
    <row r="244" hidden="1" x14ac:dyDescent="0.2"/>
    <row r="245" hidden="1" x14ac:dyDescent="0.2"/>
    <row r="246" hidden="1" x14ac:dyDescent="0.2"/>
    <row r="247" hidden="1" x14ac:dyDescent="0.2"/>
    <row r="248" hidden="1" x14ac:dyDescent="0.2"/>
    <row r="249" hidden="1" x14ac:dyDescent="0.2"/>
    <row r="250" hidden="1" x14ac:dyDescent="0.2"/>
    <row r="251" hidden="1" x14ac:dyDescent="0.2"/>
    <row r="252" hidden="1" x14ac:dyDescent="0.2"/>
    <row r="253" hidden="1" x14ac:dyDescent="0.2"/>
    <row r="254" hidden="1" x14ac:dyDescent="0.2"/>
    <row r="255" hidden="1" x14ac:dyDescent="0.2"/>
    <row r="256" hidden="1" x14ac:dyDescent="0.2"/>
    <row r="257" hidden="1" x14ac:dyDescent="0.2"/>
    <row r="258" hidden="1" x14ac:dyDescent="0.2"/>
    <row r="259" hidden="1" x14ac:dyDescent="0.2"/>
    <row r="260" hidden="1" x14ac:dyDescent="0.2"/>
    <row r="261" hidden="1" x14ac:dyDescent="0.2"/>
    <row r="262" hidden="1" x14ac:dyDescent="0.2"/>
    <row r="263" hidden="1" x14ac:dyDescent="0.2"/>
    <row r="264" hidden="1" x14ac:dyDescent="0.2"/>
    <row r="265" hidden="1" x14ac:dyDescent="0.2"/>
    <row r="266" hidden="1" x14ac:dyDescent="0.2"/>
    <row r="267" hidden="1" x14ac:dyDescent="0.2"/>
    <row r="268" hidden="1" x14ac:dyDescent="0.2"/>
    <row r="269" hidden="1" x14ac:dyDescent="0.2"/>
    <row r="270" hidden="1" x14ac:dyDescent="0.2"/>
    <row r="271" hidden="1" x14ac:dyDescent="0.2"/>
    <row r="272" hidden="1" x14ac:dyDescent="0.2"/>
    <row r="273" hidden="1" x14ac:dyDescent="0.2"/>
    <row r="274" hidden="1" x14ac:dyDescent="0.2"/>
    <row r="275" hidden="1" x14ac:dyDescent="0.2"/>
    <row r="276" hidden="1" x14ac:dyDescent="0.2"/>
    <row r="277" hidden="1" x14ac:dyDescent="0.2"/>
    <row r="278" hidden="1" x14ac:dyDescent="0.2"/>
    <row r="279" hidden="1" x14ac:dyDescent="0.2"/>
    <row r="280" hidden="1" x14ac:dyDescent="0.2"/>
    <row r="281" hidden="1" x14ac:dyDescent="0.2"/>
    <row r="282" hidden="1" x14ac:dyDescent="0.2"/>
    <row r="283" hidden="1" x14ac:dyDescent="0.2"/>
    <row r="284" hidden="1" x14ac:dyDescent="0.2"/>
    <row r="285" hidden="1" x14ac:dyDescent="0.2"/>
    <row r="286" hidden="1" x14ac:dyDescent="0.2"/>
    <row r="287" hidden="1" x14ac:dyDescent="0.2"/>
    <row r="288" hidden="1" x14ac:dyDescent="0.2"/>
    <row r="289" spans="1:34" hidden="1" x14ac:dyDescent="0.2"/>
    <row r="290" spans="1:34" hidden="1" x14ac:dyDescent="0.2"/>
    <row r="291" spans="1:34" hidden="1" x14ac:dyDescent="0.2"/>
    <row r="292" spans="1:34" hidden="1" x14ac:dyDescent="0.2"/>
    <row r="293" spans="1:34" hidden="1" x14ac:dyDescent="0.2"/>
    <row r="294" spans="1:34" hidden="1" x14ac:dyDescent="0.2"/>
    <row r="295" spans="1:34" hidden="1" x14ac:dyDescent="0.2"/>
    <row r="296" spans="1:34" hidden="1" x14ac:dyDescent="0.2"/>
    <row r="297" spans="1:34" hidden="1" x14ac:dyDescent="0.2"/>
    <row r="299" spans="1:34" x14ac:dyDescent="0.2">
      <c r="A299" s="6" t="s">
        <v>45</v>
      </c>
      <c r="B299" s="25" t="s">
        <v>52</v>
      </c>
      <c r="C299" s="6" t="s">
        <v>165</v>
      </c>
      <c r="R299" s="79" t="s">
        <v>53</v>
      </c>
      <c r="S299" s="86">
        <v>4.0000000000000001E-3</v>
      </c>
      <c r="T299" s="87" t="s">
        <v>62</v>
      </c>
      <c r="U299" s="87" t="s">
        <v>63</v>
      </c>
      <c r="V299" s="88" t="s">
        <v>54</v>
      </c>
      <c r="W299" s="87" t="s">
        <v>64</v>
      </c>
      <c r="X299" s="87" t="s">
        <v>65</v>
      </c>
      <c r="Y299" s="87" t="s">
        <v>61</v>
      </c>
      <c r="Z299" s="87" t="s">
        <v>58</v>
      </c>
      <c r="AA299" s="87" t="s">
        <v>66</v>
      </c>
      <c r="AB299" s="87" t="s">
        <v>67</v>
      </c>
      <c r="AC299" s="87" t="s">
        <v>68</v>
      </c>
      <c r="AD299" s="87" t="s">
        <v>59</v>
      </c>
      <c r="AE299" s="87" t="s">
        <v>56</v>
      </c>
      <c r="AF299" s="87" t="s">
        <v>55</v>
      </c>
      <c r="AG299" s="87" t="s">
        <v>60</v>
      </c>
      <c r="AH299" s="87" t="s">
        <v>57</v>
      </c>
    </row>
    <row r="300" spans="1:34" ht="25.5" x14ac:dyDescent="0.2">
      <c r="A300" s="197">
        <v>1</v>
      </c>
      <c r="B300" s="149" t="str">
        <f>IFERROR(INDEX(H$100:H$300,MATCH(A300&amp;". koht",H$101:H$301,0)),"")</f>
        <v>TARTU 1 - Aimar Poom, Anti Alasi, Peeter Zirk, Valmar Pantšenko</v>
      </c>
      <c r="C300" s="150">
        <f>MAX(COUNTA(Mehed!$B$6:$B$61),COUNTA(Naised!$B$6:$B$61))</f>
        <v>16</v>
      </c>
      <c r="N300" t="str">
        <f>RIGHT(G300,2)</f>
        <v/>
      </c>
      <c r="R300" s="89" t="str">
        <f>IFERROR(LEFT(B300,(FIND(" ",B300,1)-1)),"")</f>
        <v>TARTU</v>
      </c>
      <c r="S300" s="90">
        <f t="shared" ref="S300:S339" si="16">C300+S$299</f>
        <v>16.004000000000001</v>
      </c>
      <c r="T300" s="90" t="str">
        <f t="shared" ref="T300:AH309" si="17">IF($R300=T$299,$S300,"")</f>
        <v/>
      </c>
      <c r="U300" s="90" t="str">
        <f t="shared" si="17"/>
        <v/>
      </c>
      <c r="V300" s="90" t="str">
        <f t="shared" si="17"/>
        <v/>
      </c>
      <c r="W300" s="90" t="str">
        <f t="shared" si="17"/>
        <v/>
      </c>
      <c r="X300" s="90" t="str">
        <f t="shared" si="17"/>
        <v/>
      </c>
      <c r="Y300" s="90" t="str">
        <f t="shared" si="17"/>
        <v/>
      </c>
      <c r="Z300" s="90" t="str">
        <f t="shared" si="17"/>
        <v/>
      </c>
      <c r="AA300" s="90" t="str">
        <f t="shared" si="17"/>
        <v/>
      </c>
      <c r="AB300" s="90" t="str">
        <f t="shared" si="17"/>
        <v/>
      </c>
      <c r="AC300" s="90" t="str">
        <f t="shared" si="17"/>
        <v/>
      </c>
      <c r="AD300" s="90" t="str">
        <f t="shared" si="17"/>
        <v/>
      </c>
      <c r="AE300" s="90">
        <f t="shared" si="17"/>
        <v>16.004000000000001</v>
      </c>
      <c r="AF300" s="90" t="str">
        <f t="shared" si="17"/>
        <v/>
      </c>
      <c r="AG300" s="90" t="str">
        <f t="shared" si="17"/>
        <v/>
      </c>
      <c r="AH300" s="90" t="str">
        <f t="shared" si="17"/>
        <v/>
      </c>
    </row>
    <row r="301" spans="1:34" ht="25.5" x14ac:dyDescent="0.2">
      <c r="A301" s="197">
        <v>2</v>
      </c>
      <c r="B301" s="151" t="str">
        <f t="shared" ref="B301:B306" si="18">IFERROR(INDEX(H$100:H$300,MATCH(A301&amp;". koht",H$101:H$301,0)),"")</f>
        <v>LÄÄNE 2 - Aivar Sein, Margo Peebo, Uku Kollom</v>
      </c>
      <c r="C301" s="150">
        <f>IFERROR(IF(C300-1&gt;0,C300-1,""),"")</f>
        <v>15</v>
      </c>
      <c r="R301" s="89" t="str">
        <f t="shared" ref="R301:R315" si="19">IFERROR(LEFT(B301,(FIND(" ",B301,1)-1)),"")</f>
        <v>LÄÄNE</v>
      </c>
      <c r="S301" s="90">
        <f t="shared" si="16"/>
        <v>15.004</v>
      </c>
      <c r="T301" s="90" t="str">
        <f t="shared" si="17"/>
        <v/>
      </c>
      <c r="U301" s="90" t="str">
        <f t="shared" si="17"/>
        <v/>
      </c>
      <c r="V301" s="90" t="str">
        <f t="shared" si="17"/>
        <v/>
      </c>
      <c r="W301" s="90" t="str">
        <f t="shared" si="17"/>
        <v/>
      </c>
      <c r="X301" s="90" t="str">
        <f t="shared" si="17"/>
        <v/>
      </c>
      <c r="Y301" s="90" t="str">
        <f t="shared" si="17"/>
        <v/>
      </c>
      <c r="Z301" s="90">
        <f t="shared" si="17"/>
        <v>15.004</v>
      </c>
      <c r="AA301" s="90" t="str">
        <f t="shared" si="17"/>
        <v/>
      </c>
      <c r="AB301" s="90" t="str">
        <f t="shared" si="17"/>
        <v/>
      </c>
      <c r="AC301" s="90" t="str">
        <f t="shared" si="17"/>
        <v/>
      </c>
      <c r="AD301" s="90" t="str">
        <f t="shared" si="17"/>
        <v/>
      </c>
      <c r="AE301" s="90" t="str">
        <f t="shared" si="17"/>
        <v/>
      </c>
      <c r="AF301" s="90" t="str">
        <f t="shared" si="17"/>
        <v/>
      </c>
      <c r="AG301" s="90" t="str">
        <f t="shared" si="17"/>
        <v/>
      </c>
      <c r="AH301" s="90" t="str">
        <f t="shared" si="17"/>
        <v/>
      </c>
    </row>
    <row r="302" spans="1:34" ht="25.5" x14ac:dyDescent="0.2">
      <c r="A302" s="197">
        <v>3</v>
      </c>
      <c r="B302" s="152" t="str">
        <f t="shared" si="18"/>
        <v>I-VIRU 1 - Kenneth Muusikus, Urmas Jõeäär, Ülo Piik</v>
      </c>
      <c r="C302" s="150">
        <f t="shared" ref="C302:C339" si="20">IFERROR(IF(C301-1&gt;0,C301-1,""),"")</f>
        <v>14</v>
      </c>
      <c r="R302" s="89" t="str">
        <f t="shared" si="19"/>
        <v>I-VIRU</v>
      </c>
      <c r="S302" s="90">
        <f t="shared" si="16"/>
        <v>14.004</v>
      </c>
      <c r="T302" s="90" t="str">
        <f t="shared" si="17"/>
        <v/>
      </c>
      <c r="U302" s="90" t="str">
        <f t="shared" si="17"/>
        <v/>
      </c>
      <c r="V302" s="90">
        <f t="shared" si="17"/>
        <v>14.004</v>
      </c>
      <c r="W302" s="90" t="str">
        <f t="shared" si="17"/>
        <v/>
      </c>
      <c r="X302" s="90" t="str">
        <f t="shared" si="17"/>
        <v/>
      </c>
      <c r="Y302" s="90" t="str">
        <f t="shared" si="17"/>
        <v/>
      </c>
      <c r="Z302" s="90" t="str">
        <f t="shared" si="17"/>
        <v/>
      </c>
      <c r="AA302" s="90" t="str">
        <f t="shared" si="17"/>
        <v/>
      </c>
      <c r="AB302" s="90" t="str">
        <f t="shared" si="17"/>
        <v/>
      </c>
      <c r="AC302" s="90" t="str">
        <f t="shared" si="17"/>
        <v/>
      </c>
      <c r="AD302" s="90" t="str">
        <f t="shared" si="17"/>
        <v/>
      </c>
      <c r="AE302" s="90" t="str">
        <f t="shared" si="17"/>
        <v/>
      </c>
      <c r="AF302" s="90" t="str">
        <f t="shared" si="17"/>
        <v/>
      </c>
      <c r="AG302" s="90" t="str">
        <f t="shared" si="17"/>
        <v/>
      </c>
      <c r="AH302" s="90" t="str">
        <f t="shared" si="17"/>
        <v/>
      </c>
    </row>
    <row r="303" spans="1:34" ht="25.5" x14ac:dyDescent="0.2">
      <c r="A303" s="197">
        <v>4</v>
      </c>
      <c r="B303" s="153" t="str">
        <f t="shared" si="18"/>
        <v>LÄÄNE 1 - Egert Kingissepp, Kevin Sten Liik, Silver Kingissepp</v>
      </c>
      <c r="C303" s="150">
        <f t="shared" si="20"/>
        <v>13</v>
      </c>
      <c r="R303" s="89" t="str">
        <f t="shared" si="19"/>
        <v>LÄÄNE</v>
      </c>
      <c r="S303" s="90">
        <f t="shared" si="16"/>
        <v>13.004</v>
      </c>
      <c r="T303" s="90" t="str">
        <f t="shared" si="17"/>
        <v/>
      </c>
      <c r="U303" s="90" t="str">
        <f t="shared" si="17"/>
        <v/>
      </c>
      <c r="V303" s="90" t="str">
        <f t="shared" si="17"/>
        <v/>
      </c>
      <c r="W303" s="90" t="str">
        <f t="shared" si="17"/>
        <v/>
      </c>
      <c r="X303" s="90" t="str">
        <f t="shared" si="17"/>
        <v/>
      </c>
      <c r="Y303" s="90" t="str">
        <f t="shared" si="17"/>
        <v/>
      </c>
      <c r="Z303" s="90">
        <f t="shared" si="17"/>
        <v>13.004</v>
      </c>
      <c r="AA303" s="90" t="str">
        <f t="shared" si="17"/>
        <v/>
      </c>
      <c r="AB303" s="90" t="str">
        <f t="shared" si="17"/>
        <v/>
      </c>
      <c r="AC303" s="90" t="str">
        <f t="shared" si="17"/>
        <v/>
      </c>
      <c r="AD303" s="90" t="str">
        <f t="shared" si="17"/>
        <v/>
      </c>
      <c r="AE303" s="90" t="str">
        <f t="shared" si="17"/>
        <v/>
      </c>
      <c r="AF303" s="90" t="str">
        <f t="shared" si="17"/>
        <v/>
      </c>
      <c r="AG303" s="90" t="str">
        <f t="shared" si="17"/>
        <v/>
      </c>
      <c r="AH303" s="90" t="str">
        <f t="shared" si="17"/>
        <v/>
      </c>
    </row>
    <row r="304" spans="1:34" ht="25.5" x14ac:dyDescent="0.2">
      <c r="A304" s="197">
        <v>5</v>
      </c>
      <c r="B304" s="153" t="str">
        <f t="shared" si="18"/>
        <v>VÕRU 2 - Danel Pilv, Jaan Joonas, Jaan Lüitsepp</v>
      </c>
      <c r="C304" s="150">
        <f t="shared" si="20"/>
        <v>12</v>
      </c>
      <c r="R304" s="89" t="str">
        <f t="shared" si="19"/>
        <v>VÕRU</v>
      </c>
      <c r="S304" s="90">
        <f t="shared" si="16"/>
        <v>12.004</v>
      </c>
      <c r="T304" s="90" t="str">
        <f t="shared" si="17"/>
        <v/>
      </c>
      <c r="U304" s="90" t="str">
        <f t="shared" si="17"/>
        <v/>
      </c>
      <c r="V304" s="90" t="str">
        <f t="shared" si="17"/>
        <v/>
      </c>
      <c r="W304" s="90" t="str">
        <f t="shared" si="17"/>
        <v/>
      </c>
      <c r="X304" s="90" t="str">
        <f t="shared" si="17"/>
        <v/>
      </c>
      <c r="Y304" s="90" t="str">
        <f t="shared" si="17"/>
        <v/>
      </c>
      <c r="Z304" s="90" t="str">
        <f t="shared" si="17"/>
        <v/>
      </c>
      <c r="AA304" s="90" t="str">
        <f t="shared" si="17"/>
        <v/>
      </c>
      <c r="AB304" s="90" t="str">
        <f t="shared" si="17"/>
        <v/>
      </c>
      <c r="AC304" s="90" t="str">
        <f t="shared" si="17"/>
        <v/>
      </c>
      <c r="AD304" s="90" t="str">
        <f t="shared" si="17"/>
        <v/>
      </c>
      <c r="AE304" s="90" t="str">
        <f t="shared" si="17"/>
        <v/>
      </c>
      <c r="AF304" s="90" t="str">
        <f t="shared" si="17"/>
        <v/>
      </c>
      <c r="AG304" s="90" t="str">
        <f t="shared" si="17"/>
        <v/>
      </c>
      <c r="AH304" s="90">
        <f t="shared" si="17"/>
        <v>12.004</v>
      </c>
    </row>
    <row r="305" spans="1:34" ht="25.5" x14ac:dyDescent="0.2">
      <c r="A305" s="197">
        <v>6</v>
      </c>
      <c r="B305" s="153" t="str">
        <f t="shared" si="18"/>
        <v>TARTU 2 - Enn Kivisaar, Enn Tõppan, Igor Kostin, Vello Pluum</v>
      </c>
      <c r="C305" s="150">
        <f t="shared" si="20"/>
        <v>11</v>
      </c>
      <c r="R305" s="89" t="str">
        <f t="shared" si="19"/>
        <v>TARTU</v>
      </c>
      <c r="S305" s="90">
        <f t="shared" si="16"/>
        <v>11.004</v>
      </c>
      <c r="T305" s="90" t="str">
        <f t="shared" si="17"/>
        <v/>
      </c>
      <c r="U305" s="90" t="str">
        <f t="shared" si="17"/>
        <v/>
      </c>
      <c r="V305" s="90" t="str">
        <f t="shared" si="17"/>
        <v/>
      </c>
      <c r="W305" s="90" t="str">
        <f t="shared" si="17"/>
        <v/>
      </c>
      <c r="X305" s="90" t="str">
        <f t="shared" si="17"/>
        <v/>
      </c>
      <c r="Y305" s="90" t="str">
        <f t="shared" si="17"/>
        <v/>
      </c>
      <c r="Z305" s="90" t="str">
        <f t="shared" si="17"/>
        <v/>
      </c>
      <c r="AA305" s="90" t="str">
        <f t="shared" si="17"/>
        <v/>
      </c>
      <c r="AB305" s="90" t="str">
        <f t="shared" si="17"/>
        <v/>
      </c>
      <c r="AC305" s="90" t="str">
        <f t="shared" si="17"/>
        <v/>
      </c>
      <c r="AD305" s="90" t="str">
        <f t="shared" si="17"/>
        <v/>
      </c>
      <c r="AE305" s="90">
        <f t="shared" si="17"/>
        <v>11.004</v>
      </c>
      <c r="AF305" s="90" t="str">
        <f t="shared" si="17"/>
        <v/>
      </c>
      <c r="AG305" s="90" t="str">
        <f t="shared" si="17"/>
        <v/>
      </c>
      <c r="AH305" s="90" t="str">
        <f t="shared" si="17"/>
        <v/>
      </c>
    </row>
    <row r="306" spans="1:34" ht="25.5" x14ac:dyDescent="0.2">
      <c r="A306" s="197">
        <v>7</v>
      </c>
      <c r="B306" s="153" t="str">
        <f t="shared" si="18"/>
        <v>I-VIRU 4 - Aarne Välja, Andres Veski, Viktor Švarõgin</v>
      </c>
      <c r="C306" s="150">
        <f t="shared" si="20"/>
        <v>10</v>
      </c>
      <c r="R306" s="89" t="str">
        <f t="shared" si="19"/>
        <v>I-VIRU</v>
      </c>
      <c r="S306" s="90">
        <f t="shared" si="16"/>
        <v>10.004</v>
      </c>
      <c r="T306" s="90" t="str">
        <f t="shared" si="17"/>
        <v/>
      </c>
      <c r="U306" s="90" t="str">
        <f t="shared" si="17"/>
        <v/>
      </c>
      <c r="V306" s="90">
        <f t="shared" si="17"/>
        <v>10.004</v>
      </c>
      <c r="W306" s="90" t="str">
        <f t="shared" si="17"/>
        <v/>
      </c>
      <c r="X306" s="90" t="str">
        <f t="shared" si="17"/>
        <v/>
      </c>
      <c r="Y306" s="90" t="str">
        <f t="shared" si="17"/>
        <v/>
      </c>
      <c r="Z306" s="90" t="str">
        <f t="shared" si="17"/>
        <v/>
      </c>
      <c r="AA306" s="90" t="str">
        <f t="shared" si="17"/>
        <v/>
      </c>
      <c r="AB306" s="90" t="str">
        <f t="shared" si="17"/>
        <v/>
      </c>
      <c r="AC306" s="90" t="str">
        <f t="shared" si="17"/>
        <v/>
      </c>
      <c r="AD306" s="90" t="str">
        <f t="shared" si="17"/>
        <v/>
      </c>
      <c r="AE306" s="90" t="str">
        <f t="shared" si="17"/>
        <v/>
      </c>
      <c r="AF306" s="90" t="str">
        <f t="shared" si="17"/>
        <v/>
      </c>
      <c r="AG306" s="90" t="str">
        <f t="shared" si="17"/>
        <v/>
      </c>
      <c r="AH306" s="90" t="str">
        <f t="shared" si="17"/>
        <v/>
      </c>
    </row>
    <row r="307" spans="1:34" ht="25.5" x14ac:dyDescent="0.2">
      <c r="A307" s="197">
        <v>8</v>
      </c>
      <c r="B307" s="153" t="str">
        <f t="shared" ref="B307:B339" si="21">IFERROR(INDEX(H$100:H$300,MATCH(A307&amp;". koht",H$101:H$301,0)),"")</f>
        <v>I-VIRU 6 - Henri Mitt, Meelis Luud, Oleg Rõndenkov</v>
      </c>
      <c r="C307" s="150">
        <f t="shared" si="20"/>
        <v>9</v>
      </c>
      <c r="R307" s="89" t="str">
        <f t="shared" si="19"/>
        <v>I-VIRU</v>
      </c>
      <c r="S307" s="90">
        <f t="shared" si="16"/>
        <v>9.0039999999999996</v>
      </c>
      <c r="T307" s="90" t="str">
        <f t="shared" si="17"/>
        <v/>
      </c>
      <c r="U307" s="90" t="str">
        <f t="shared" si="17"/>
        <v/>
      </c>
      <c r="V307" s="90">
        <f t="shared" si="17"/>
        <v>9.0039999999999996</v>
      </c>
      <c r="W307" s="90" t="str">
        <f t="shared" si="17"/>
        <v/>
      </c>
      <c r="X307" s="90" t="str">
        <f t="shared" si="17"/>
        <v/>
      </c>
      <c r="Y307" s="90" t="str">
        <f t="shared" si="17"/>
        <v/>
      </c>
      <c r="Z307" s="90" t="str">
        <f t="shared" si="17"/>
        <v/>
      </c>
      <c r="AA307" s="90" t="str">
        <f t="shared" si="17"/>
        <v/>
      </c>
      <c r="AB307" s="90" t="str">
        <f t="shared" si="17"/>
        <v/>
      </c>
      <c r="AC307" s="90" t="str">
        <f t="shared" si="17"/>
        <v/>
      </c>
      <c r="AD307" s="90" t="str">
        <f t="shared" si="17"/>
        <v/>
      </c>
      <c r="AE307" s="90" t="str">
        <f t="shared" si="17"/>
        <v/>
      </c>
      <c r="AF307" s="90" t="str">
        <f t="shared" si="17"/>
        <v/>
      </c>
      <c r="AG307" s="90" t="str">
        <f t="shared" si="17"/>
        <v/>
      </c>
      <c r="AH307" s="90" t="str">
        <f t="shared" si="17"/>
        <v/>
      </c>
    </row>
    <row r="308" spans="1:34" ht="25.5" x14ac:dyDescent="0.2">
      <c r="A308" s="197">
        <v>9</v>
      </c>
      <c r="B308" s="153" t="str">
        <f t="shared" si="21"/>
        <v>I-VIRU 3 - Jaan Sepp, Mait Metsla, Oskar Sepp</v>
      </c>
      <c r="C308" s="150">
        <f t="shared" si="20"/>
        <v>8</v>
      </c>
      <c r="R308" s="89" t="str">
        <f t="shared" si="19"/>
        <v>I-VIRU</v>
      </c>
      <c r="S308" s="90">
        <f t="shared" si="16"/>
        <v>8.0039999999999996</v>
      </c>
      <c r="T308" s="90" t="str">
        <f t="shared" si="17"/>
        <v/>
      </c>
      <c r="U308" s="90" t="str">
        <f t="shared" si="17"/>
        <v/>
      </c>
      <c r="V308" s="90">
        <f t="shared" si="17"/>
        <v>8.0039999999999996</v>
      </c>
      <c r="W308" s="90" t="str">
        <f t="shared" si="17"/>
        <v/>
      </c>
      <c r="X308" s="90" t="str">
        <f t="shared" si="17"/>
        <v/>
      </c>
      <c r="Y308" s="90" t="str">
        <f t="shared" si="17"/>
        <v/>
      </c>
      <c r="Z308" s="90" t="str">
        <f t="shared" si="17"/>
        <v/>
      </c>
      <c r="AA308" s="90" t="str">
        <f t="shared" si="17"/>
        <v/>
      </c>
      <c r="AB308" s="90" t="str">
        <f t="shared" si="17"/>
        <v/>
      </c>
      <c r="AC308" s="90" t="str">
        <f t="shared" si="17"/>
        <v/>
      </c>
      <c r="AD308" s="90" t="str">
        <f t="shared" si="17"/>
        <v/>
      </c>
      <c r="AE308" s="90" t="str">
        <f t="shared" si="17"/>
        <v/>
      </c>
      <c r="AF308" s="90" t="str">
        <f t="shared" si="17"/>
        <v/>
      </c>
      <c r="AG308" s="90" t="str">
        <f t="shared" si="17"/>
        <v/>
      </c>
      <c r="AH308" s="90" t="str">
        <f t="shared" si="17"/>
        <v/>
      </c>
    </row>
    <row r="309" spans="1:34" ht="25.5" x14ac:dyDescent="0.2">
      <c r="A309" s="197">
        <v>10</v>
      </c>
      <c r="B309" s="153" t="str">
        <f t="shared" si="21"/>
        <v>I-VIRU 7 - Einar Juhkam, Tõnu Kortel, Väino Aul</v>
      </c>
      <c r="C309" s="150">
        <f t="shared" si="20"/>
        <v>7</v>
      </c>
      <c r="R309" s="89" t="str">
        <f t="shared" si="19"/>
        <v>I-VIRU</v>
      </c>
      <c r="S309" s="90">
        <f t="shared" si="16"/>
        <v>7.0039999999999996</v>
      </c>
      <c r="T309" s="90" t="str">
        <f t="shared" si="17"/>
        <v/>
      </c>
      <c r="U309" s="90" t="str">
        <f t="shared" si="17"/>
        <v/>
      </c>
      <c r="V309" s="90">
        <f t="shared" si="17"/>
        <v>7.0039999999999996</v>
      </c>
      <c r="W309" s="90" t="str">
        <f t="shared" si="17"/>
        <v/>
      </c>
      <c r="X309" s="90" t="str">
        <f t="shared" si="17"/>
        <v/>
      </c>
      <c r="Y309" s="90" t="str">
        <f t="shared" si="17"/>
        <v/>
      </c>
      <c r="Z309" s="90" t="str">
        <f t="shared" si="17"/>
        <v/>
      </c>
      <c r="AA309" s="90" t="str">
        <f t="shared" si="17"/>
        <v/>
      </c>
      <c r="AB309" s="90" t="str">
        <f t="shared" si="17"/>
        <v/>
      </c>
      <c r="AC309" s="90" t="str">
        <f t="shared" si="17"/>
        <v/>
      </c>
      <c r="AD309" s="90" t="str">
        <f t="shared" si="17"/>
        <v/>
      </c>
      <c r="AE309" s="90" t="str">
        <f t="shared" si="17"/>
        <v/>
      </c>
      <c r="AF309" s="90" t="str">
        <f t="shared" si="17"/>
        <v/>
      </c>
      <c r="AG309" s="90" t="str">
        <f t="shared" si="17"/>
        <v/>
      </c>
      <c r="AH309" s="90" t="str">
        <f t="shared" si="17"/>
        <v/>
      </c>
    </row>
    <row r="310" spans="1:34" ht="25.5" x14ac:dyDescent="0.2">
      <c r="A310" s="197">
        <v>11</v>
      </c>
      <c r="B310" s="153" t="str">
        <f t="shared" si="21"/>
        <v>VALGA 1 - Janek Kangur, Tiit Kattai, Tõnu Sõrmus</v>
      </c>
      <c r="C310" s="150">
        <f t="shared" si="20"/>
        <v>6</v>
      </c>
      <c r="R310" s="89" t="str">
        <f t="shared" si="19"/>
        <v>VALGA</v>
      </c>
      <c r="S310" s="90">
        <f t="shared" si="16"/>
        <v>6.0039999999999996</v>
      </c>
      <c r="T310" s="90" t="str">
        <f t="shared" ref="T310:AH319" si="22">IF($R310=T$299,$S310,"")</f>
        <v/>
      </c>
      <c r="U310" s="90" t="str">
        <f t="shared" si="22"/>
        <v/>
      </c>
      <c r="V310" s="90" t="str">
        <f t="shared" si="22"/>
        <v/>
      </c>
      <c r="W310" s="90" t="str">
        <f t="shared" si="22"/>
        <v/>
      </c>
      <c r="X310" s="90" t="str">
        <f t="shared" si="22"/>
        <v/>
      </c>
      <c r="Y310" s="90" t="str">
        <f t="shared" si="22"/>
        <v/>
      </c>
      <c r="Z310" s="90" t="str">
        <f t="shared" si="22"/>
        <v/>
      </c>
      <c r="AA310" s="90" t="str">
        <f t="shared" si="22"/>
        <v/>
      </c>
      <c r="AB310" s="90" t="str">
        <f t="shared" si="22"/>
        <v/>
      </c>
      <c r="AC310" s="90" t="str">
        <f t="shared" si="22"/>
        <v/>
      </c>
      <c r="AD310" s="90" t="str">
        <f t="shared" si="22"/>
        <v/>
      </c>
      <c r="AE310" s="90" t="str">
        <f t="shared" si="22"/>
        <v/>
      </c>
      <c r="AF310" s="90">
        <f t="shared" si="22"/>
        <v>6.0039999999999996</v>
      </c>
      <c r="AG310" s="90" t="str">
        <f t="shared" si="22"/>
        <v/>
      </c>
      <c r="AH310" s="90" t="str">
        <f t="shared" si="22"/>
        <v/>
      </c>
    </row>
    <row r="311" spans="1:34" ht="25.5" x14ac:dyDescent="0.2">
      <c r="A311" s="197">
        <v>12</v>
      </c>
      <c r="B311" s="153" t="str">
        <f t="shared" si="21"/>
        <v>I-VIRU 2 - Enn Tokman, Jaan Saar, Tarmo Bombe</v>
      </c>
      <c r="C311" s="150">
        <f t="shared" si="20"/>
        <v>5</v>
      </c>
      <c r="R311" s="89" t="str">
        <f t="shared" si="19"/>
        <v>I-VIRU</v>
      </c>
      <c r="S311" s="90">
        <f t="shared" si="16"/>
        <v>5.0039999999999996</v>
      </c>
      <c r="T311" s="90" t="str">
        <f t="shared" si="22"/>
        <v/>
      </c>
      <c r="U311" s="90" t="str">
        <f t="shared" si="22"/>
        <v/>
      </c>
      <c r="V311" s="90">
        <f t="shared" si="22"/>
        <v>5.0039999999999996</v>
      </c>
      <c r="W311" s="90" t="str">
        <f t="shared" si="22"/>
        <v/>
      </c>
      <c r="X311" s="90" t="str">
        <f t="shared" si="22"/>
        <v/>
      </c>
      <c r="Y311" s="90" t="str">
        <f t="shared" si="22"/>
        <v/>
      </c>
      <c r="Z311" s="90" t="str">
        <f t="shared" si="22"/>
        <v/>
      </c>
      <c r="AA311" s="90" t="str">
        <f t="shared" si="22"/>
        <v/>
      </c>
      <c r="AB311" s="90" t="str">
        <f t="shared" si="22"/>
        <v/>
      </c>
      <c r="AC311" s="90" t="str">
        <f t="shared" si="22"/>
        <v/>
      </c>
      <c r="AD311" s="90" t="str">
        <f t="shared" si="22"/>
        <v/>
      </c>
      <c r="AE311" s="90" t="str">
        <f t="shared" si="22"/>
        <v/>
      </c>
      <c r="AF311" s="90" t="str">
        <f t="shared" si="22"/>
        <v/>
      </c>
      <c r="AG311" s="90" t="str">
        <f t="shared" si="22"/>
        <v/>
      </c>
      <c r="AH311" s="90" t="str">
        <f t="shared" si="22"/>
        <v/>
      </c>
    </row>
    <row r="312" spans="1:34" ht="25.5" x14ac:dyDescent="0.2">
      <c r="A312" s="197">
        <v>13</v>
      </c>
      <c r="B312" s="153" t="str">
        <f t="shared" si="21"/>
        <v>VÕRU 1 - Avo Tagen, Enn Laanemäe, Tõnu Haga</v>
      </c>
      <c r="C312" s="150">
        <f t="shared" si="20"/>
        <v>4</v>
      </c>
      <c r="R312" s="89" t="str">
        <f t="shared" si="19"/>
        <v>VÕRU</v>
      </c>
      <c r="S312" s="90">
        <f t="shared" si="16"/>
        <v>4.0039999999999996</v>
      </c>
      <c r="T312" s="90" t="str">
        <f t="shared" si="22"/>
        <v/>
      </c>
      <c r="U312" s="90" t="str">
        <f t="shared" si="22"/>
        <v/>
      </c>
      <c r="V312" s="90" t="str">
        <f t="shared" si="22"/>
        <v/>
      </c>
      <c r="W312" s="90" t="str">
        <f t="shared" si="22"/>
        <v/>
      </c>
      <c r="X312" s="90" t="str">
        <f t="shared" si="22"/>
        <v/>
      </c>
      <c r="Y312" s="90" t="str">
        <f t="shared" si="22"/>
        <v/>
      </c>
      <c r="Z312" s="90" t="str">
        <f t="shared" si="22"/>
        <v/>
      </c>
      <c r="AA312" s="90" t="str">
        <f t="shared" si="22"/>
        <v/>
      </c>
      <c r="AB312" s="90" t="str">
        <f t="shared" si="22"/>
        <v/>
      </c>
      <c r="AC312" s="90" t="str">
        <f t="shared" si="22"/>
        <v/>
      </c>
      <c r="AD312" s="90" t="str">
        <f t="shared" si="22"/>
        <v/>
      </c>
      <c r="AE312" s="90" t="str">
        <f t="shared" si="22"/>
        <v/>
      </c>
      <c r="AF312" s="90" t="str">
        <f t="shared" si="22"/>
        <v/>
      </c>
      <c r="AG312" s="90" t="str">
        <f t="shared" si="22"/>
        <v/>
      </c>
      <c r="AH312" s="90">
        <f t="shared" si="22"/>
        <v>4.0039999999999996</v>
      </c>
    </row>
    <row r="313" spans="1:34" ht="25.5" x14ac:dyDescent="0.2">
      <c r="A313" s="197">
        <v>14</v>
      </c>
      <c r="B313" s="153" t="str">
        <f t="shared" si="21"/>
        <v>I-VIRU 5 - Tõnu Kapper, Tõnu Piik, Vladimir Ogneštšikov</v>
      </c>
      <c r="C313" s="150">
        <f t="shared" si="20"/>
        <v>3</v>
      </c>
      <c r="R313" s="89" t="str">
        <f t="shared" si="19"/>
        <v>I-VIRU</v>
      </c>
      <c r="S313" s="90">
        <f t="shared" si="16"/>
        <v>3.004</v>
      </c>
      <c r="T313" s="90" t="str">
        <f t="shared" si="22"/>
        <v/>
      </c>
      <c r="U313" s="90" t="str">
        <f t="shared" si="22"/>
        <v/>
      </c>
      <c r="V313" s="90">
        <f t="shared" si="22"/>
        <v>3.004</v>
      </c>
      <c r="W313" s="90" t="str">
        <f t="shared" si="22"/>
        <v/>
      </c>
      <c r="X313" s="90" t="str">
        <f t="shared" si="22"/>
        <v/>
      </c>
      <c r="Y313" s="90" t="str">
        <f t="shared" si="22"/>
        <v/>
      </c>
      <c r="Z313" s="90" t="str">
        <f t="shared" si="22"/>
        <v/>
      </c>
      <c r="AA313" s="90" t="str">
        <f t="shared" si="22"/>
        <v/>
      </c>
      <c r="AB313" s="90" t="str">
        <f t="shared" si="22"/>
        <v/>
      </c>
      <c r="AC313" s="90" t="str">
        <f t="shared" si="22"/>
        <v/>
      </c>
      <c r="AD313" s="90" t="str">
        <f t="shared" si="22"/>
        <v/>
      </c>
      <c r="AE313" s="90" t="str">
        <f t="shared" si="22"/>
        <v/>
      </c>
      <c r="AF313" s="90" t="str">
        <f t="shared" si="22"/>
        <v/>
      </c>
      <c r="AG313" s="90" t="str">
        <f t="shared" si="22"/>
        <v/>
      </c>
      <c r="AH313" s="90" t="str">
        <f t="shared" si="22"/>
        <v/>
      </c>
    </row>
    <row r="314" spans="1:34" ht="25.5" x14ac:dyDescent="0.2">
      <c r="A314" s="197">
        <v>15</v>
      </c>
      <c r="B314" s="153" t="str">
        <f t="shared" si="21"/>
        <v>VALGA 2 - Mihkel Lillemets, Robert Schmidt, Uudo Blaasen</v>
      </c>
      <c r="C314" s="150">
        <f t="shared" si="20"/>
        <v>2</v>
      </c>
      <c r="R314" s="89" t="str">
        <f t="shared" si="19"/>
        <v>VALGA</v>
      </c>
      <c r="S314" s="90">
        <f t="shared" si="16"/>
        <v>2.004</v>
      </c>
      <c r="T314" s="90" t="str">
        <f t="shared" si="22"/>
        <v/>
      </c>
      <c r="U314" s="90" t="str">
        <f t="shared" si="22"/>
        <v/>
      </c>
      <c r="V314" s="90" t="str">
        <f t="shared" si="22"/>
        <v/>
      </c>
      <c r="W314" s="90" t="str">
        <f t="shared" si="22"/>
        <v/>
      </c>
      <c r="X314" s="90" t="str">
        <f t="shared" si="22"/>
        <v/>
      </c>
      <c r="Y314" s="90" t="str">
        <f t="shared" si="22"/>
        <v/>
      </c>
      <c r="Z314" s="90" t="str">
        <f t="shared" si="22"/>
        <v/>
      </c>
      <c r="AA314" s="90" t="str">
        <f t="shared" si="22"/>
        <v/>
      </c>
      <c r="AB314" s="90" t="str">
        <f t="shared" si="22"/>
        <v/>
      </c>
      <c r="AC314" s="90" t="str">
        <f t="shared" si="22"/>
        <v/>
      </c>
      <c r="AD314" s="90" t="str">
        <f t="shared" si="22"/>
        <v/>
      </c>
      <c r="AE314" s="90" t="str">
        <f t="shared" si="22"/>
        <v/>
      </c>
      <c r="AF314" s="90">
        <f t="shared" si="22"/>
        <v>2.004</v>
      </c>
      <c r="AG314" s="90" t="str">
        <f t="shared" si="22"/>
        <v/>
      </c>
      <c r="AH314" s="90" t="str">
        <f t="shared" si="22"/>
        <v/>
      </c>
    </row>
    <row r="315" spans="1:34" ht="25.5" x14ac:dyDescent="0.2">
      <c r="A315" s="197">
        <v>16</v>
      </c>
      <c r="B315" s="153" t="str">
        <f t="shared" si="21"/>
        <v>I-VIRU 8 - Argo Sepp, Karla Purgats, Lemmit Toomra</v>
      </c>
      <c r="C315" s="150">
        <f t="shared" si="20"/>
        <v>1</v>
      </c>
      <c r="R315" s="89" t="str">
        <f t="shared" si="19"/>
        <v>I-VIRU</v>
      </c>
      <c r="S315" s="90">
        <f t="shared" si="16"/>
        <v>1.004</v>
      </c>
      <c r="T315" s="90" t="str">
        <f t="shared" si="22"/>
        <v/>
      </c>
      <c r="U315" s="90" t="str">
        <f t="shared" si="22"/>
        <v/>
      </c>
      <c r="V315" s="90">
        <f t="shared" si="22"/>
        <v>1.004</v>
      </c>
      <c r="W315" s="90" t="str">
        <f t="shared" si="22"/>
        <v/>
      </c>
      <c r="X315" s="90" t="str">
        <f t="shared" si="22"/>
        <v/>
      </c>
      <c r="Y315" s="90" t="str">
        <f t="shared" si="22"/>
        <v/>
      </c>
      <c r="Z315" s="90" t="str">
        <f t="shared" si="22"/>
        <v/>
      </c>
      <c r="AA315" s="90" t="str">
        <f t="shared" si="22"/>
        <v/>
      </c>
      <c r="AB315" s="90" t="str">
        <f t="shared" si="22"/>
        <v/>
      </c>
      <c r="AC315" s="90" t="str">
        <f t="shared" si="22"/>
        <v/>
      </c>
      <c r="AD315" s="90" t="str">
        <f t="shared" si="22"/>
        <v/>
      </c>
      <c r="AE315" s="90" t="str">
        <f t="shared" si="22"/>
        <v/>
      </c>
      <c r="AF315" s="90" t="str">
        <f t="shared" si="22"/>
        <v/>
      </c>
      <c r="AG315" s="90" t="str">
        <f t="shared" si="22"/>
        <v/>
      </c>
      <c r="AH315" s="90" t="str">
        <f t="shared" si="22"/>
        <v/>
      </c>
    </row>
    <row r="316" spans="1:34" hidden="1" x14ac:dyDescent="0.2">
      <c r="A316" s="148">
        <v>17</v>
      </c>
      <c r="B316" s="153" t="str">
        <f t="shared" si="21"/>
        <v/>
      </c>
      <c r="C316" s="150" t="str">
        <f t="shared" si="20"/>
        <v/>
      </c>
      <c r="R316" s="89" t="str">
        <f t="shared" ref="R316:R339" si="23">IFERROR(LEFT(B316,(FIND(" -",B316,1)-1)),"")</f>
        <v/>
      </c>
      <c r="S316" s="90" t="e">
        <f t="shared" si="16"/>
        <v>#VALUE!</v>
      </c>
      <c r="T316" s="90" t="str">
        <f t="shared" si="22"/>
        <v/>
      </c>
      <c r="U316" s="90" t="str">
        <f t="shared" si="22"/>
        <v/>
      </c>
      <c r="V316" s="90" t="str">
        <f t="shared" si="22"/>
        <v/>
      </c>
      <c r="W316" s="90" t="str">
        <f t="shared" si="22"/>
        <v/>
      </c>
      <c r="X316" s="90" t="str">
        <f t="shared" si="22"/>
        <v/>
      </c>
      <c r="Y316" s="90" t="str">
        <f t="shared" si="22"/>
        <v/>
      </c>
      <c r="Z316" s="90" t="str">
        <f t="shared" si="22"/>
        <v/>
      </c>
      <c r="AA316" s="90" t="str">
        <f t="shared" si="22"/>
        <v/>
      </c>
      <c r="AB316" s="90" t="str">
        <f t="shared" si="22"/>
        <v/>
      </c>
      <c r="AC316" s="90" t="str">
        <f t="shared" si="22"/>
        <v/>
      </c>
      <c r="AD316" s="90" t="str">
        <f t="shared" si="22"/>
        <v/>
      </c>
      <c r="AE316" s="90" t="str">
        <f t="shared" si="22"/>
        <v/>
      </c>
      <c r="AF316" s="90" t="str">
        <f t="shared" si="22"/>
        <v/>
      </c>
      <c r="AG316" s="90" t="str">
        <f t="shared" si="22"/>
        <v/>
      </c>
      <c r="AH316" s="90" t="str">
        <f t="shared" si="22"/>
        <v/>
      </c>
    </row>
    <row r="317" spans="1:34" hidden="1" x14ac:dyDescent="0.2">
      <c r="A317" s="148">
        <v>18</v>
      </c>
      <c r="B317" s="153" t="str">
        <f t="shared" si="21"/>
        <v/>
      </c>
      <c r="C317" s="150" t="str">
        <f t="shared" si="20"/>
        <v/>
      </c>
      <c r="R317" s="89" t="str">
        <f t="shared" si="23"/>
        <v/>
      </c>
      <c r="S317" s="90" t="e">
        <f t="shared" si="16"/>
        <v>#VALUE!</v>
      </c>
      <c r="T317" s="90" t="str">
        <f t="shared" si="22"/>
        <v/>
      </c>
      <c r="U317" s="90" t="str">
        <f t="shared" si="22"/>
        <v/>
      </c>
      <c r="V317" s="90" t="str">
        <f t="shared" si="22"/>
        <v/>
      </c>
      <c r="W317" s="90" t="str">
        <f t="shared" si="22"/>
        <v/>
      </c>
      <c r="X317" s="90" t="str">
        <f t="shared" si="22"/>
        <v/>
      </c>
      <c r="Y317" s="90" t="str">
        <f t="shared" si="22"/>
        <v/>
      </c>
      <c r="Z317" s="90" t="str">
        <f t="shared" si="22"/>
        <v/>
      </c>
      <c r="AA317" s="90" t="str">
        <f t="shared" si="22"/>
        <v/>
      </c>
      <c r="AB317" s="90" t="str">
        <f t="shared" si="22"/>
        <v/>
      </c>
      <c r="AC317" s="90" t="str">
        <f t="shared" si="22"/>
        <v/>
      </c>
      <c r="AD317" s="90" t="str">
        <f t="shared" si="22"/>
        <v/>
      </c>
      <c r="AE317" s="90" t="str">
        <f t="shared" si="22"/>
        <v/>
      </c>
      <c r="AF317" s="90" t="str">
        <f t="shared" si="22"/>
        <v/>
      </c>
      <c r="AG317" s="90" t="str">
        <f t="shared" si="22"/>
        <v/>
      </c>
      <c r="AH317" s="90" t="str">
        <f t="shared" si="22"/>
        <v/>
      </c>
    </row>
    <row r="318" spans="1:34" hidden="1" x14ac:dyDescent="0.2">
      <c r="A318" s="148">
        <v>19</v>
      </c>
      <c r="B318" s="153" t="str">
        <f t="shared" si="21"/>
        <v/>
      </c>
      <c r="C318" s="150" t="str">
        <f t="shared" si="20"/>
        <v/>
      </c>
      <c r="R318" s="89" t="str">
        <f t="shared" si="23"/>
        <v/>
      </c>
      <c r="S318" s="90" t="e">
        <f t="shared" si="16"/>
        <v>#VALUE!</v>
      </c>
      <c r="T318" s="90" t="str">
        <f t="shared" si="22"/>
        <v/>
      </c>
      <c r="U318" s="90" t="str">
        <f t="shared" si="22"/>
        <v/>
      </c>
      <c r="V318" s="90" t="str">
        <f t="shared" si="22"/>
        <v/>
      </c>
      <c r="W318" s="90" t="str">
        <f t="shared" si="22"/>
        <v/>
      </c>
      <c r="X318" s="90" t="str">
        <f t="shared" si="22"/>
        <v/>
      </c>
      <c r="Y318" s="90" t="str">
        <f t="shared" si="22"/>
        <v/>
      </c>
      <c r="Z318" s="90" t="str">
        <f t="shared" si="22"/>
        <v/>
      </c>
      <c r="AA318" s="90" t="str">
        <f t="shared" si="22"/>
        <v/>
      </c>
      <c r="AB318" s="90" t="str">
        <f t="shared" si="22"/>
        <v/>
      </c>
      <c r="AC318" s="90" t="str">
        <f t="shared" si="22"/>
        <v/>
      </c>
      <c r="AD318" s="90" t="str">
        <f t="shared" si="22"/>
        <v/>
      </c>
      <c r="AE318" s="90" t="str">
        <f t="shared" si="22"/>
        <v/>
      </c>
      <c r="AF318" s="90" t="str">
        <f t="shared" si="22"/>
        <v/>
      </c>
      <c r="AG318" s="90" t="str">
        <f t="shared" si="22"/>
        <v/>
      </c>
      <c r="AH318" s="90" t="str">
        <f t="shared" si="22"/>
        <v/>
      </c>
    </row>
    <row r="319" spans="1:34" hidden="1" x14ac:dyDescent="0.2">
      <c r="A319" s="148">
        <v>20</v>
      </c>
      <c r="B319" s="153" t="str">
        <f t="shared" si="21"/>
        <v/>
      </c>
      <c r="C319" s="150" t="str">
        <f t="shared" si="20"/>
        <v/>
      </c>
      <c r="R319" s="89" t="str">
        <f t="shared" si="23"/>
        <v/>
      </c>
      <c r="S319" s="90" t="e">
        <f t="shared" si="16"/>
        <v>#VALUE!</v>
      </c>
      <c r="T319" s="90" t="str">
        <f t="shared" si="22"/>
        <v/>
      </c>
      <c r="U319" s="90" t="str">
        <f t="shared" si="22"/>
        <v/>
      </c>
      <c r="V319" s="90" t="str">
        <f t="shared" si="22"/>
        <v/>
      </c>
      <c r="W319" s="90" t="str">
        <f t="shared" si="22"/>
        <v/>
      </c>
      <c r="X319" s="90" t="str">
        <f t="shared" si="22"/>
        <v/>
      </c>
      <c r="Y319" s="90" t="str">
        <f t="shared" si="22"/>
        <v/>
      </c>
      <c r="Z319" s="90" t="str">
        <f t="shared" si="22"/>
        <v/>
      </c>
      <c r="AA319" s="90" t="str">
        <f t="shared" si="22"/>
        <v/>
      </c>
      <c r="AB319" s="90" t="str">
        <f t="shared" si="22"/>
        <v/>
      </c>
      <c r="AC319" s="90" t="str">
        <f t="shared" si="22"/>
        <v/>
      </c>
      <c r="AD319" s="90" t="str">
        <f t="shared" si="22"/>
        <v/>
      </c>
      <c r="AE319" s="90" t="str">
        <f t="shared" si="22"/>
        <v/>
      </c>
      <c r="AF319" s="90" t="str">
        <f t="shared" si="22"/>
        <v/>
      </c>
      <c r="AG319" s="90" t="str">
        <f t="shared" si="22"/>
        <v/>
      </c>
      <c r="AH319" s="90" t="str">
        <f t="shared" si="22"/>
        <v/>
      </c>
    </row>
    <row r="320" spans="1:34" hidden="1" x14ac:dyDescent="0.2">
      <c r="A320" s="148">
        <v>21</v>
      </c>
      <c r="B320" s="153" t="str">
        <f t="shared" si="21"/>
        <v/>
      </c>
      <c r="C320" s="150" t="str">
        <f t="shared" si="20"/>
        <v/>
      </c>
      <c r="R320" s="89" t="str">
        <f t="shared" si="23"/>
        <v/>
      </c>
      <c r="S320" s="90" t="e">
        <f t="shared" si="16"/>
        <v>#VALUE!</v>
      </c>
      <c r="T320" s="90" t="str">
        <f t="shared" ref="T320:AH329" si="24">IF($R320=T$299,$S320,"")</f>
        <v/>
      </c>
      <c r="U320" s="90" t="str">
        <f t="shared" si="24"/>
        <v/>
      </c>
      <c r="V320" s="90" t="str">
        <f t="shared" si="24"/>
        <v/>
      </c>
      <c r="W320" s="90" t="str">
        <f t="shared" si="24"/>
        <v/>
      </c>
      <c r="X320" s="90" t="str">
        <f t="shared" si="24"/>
        <v/>
      </c>
      <c r="Y320" s="90" t="str">
        <f t="shared" si="24"/>
        <v/>
      </c>
      <c r="Z320" s="90" t="str">
        <f t="shared" si="24"/>
        <v/>
      </c>
      <c r="AA320" s="90" t="str">
        <f t="shared" si="24"/>
        <v/>
      </c>
      <c r="AB320" s="90" t="str">
        <f t="shared" si="24"/>
        <v/>
      </c>
      <c r="AC320" s="90" t="str">
        <f t="shared" si="24"/>
        <v/>
      </c>
      <c r="AD320" s="90" t="str">
        <f t="shared" si="24"/>
        <v/>
      </c>
      <c r="AE320" s="90" t="str">
        <f t="shared" si="24"/>
        <v/>
      </c>
      <c r="AF320" s="90" t="str">
        <f t="shared" si="24"/>
        <v/>
      </c>
      <c r="AG320" s="90" t="str">
        <f t="shared" si="24"/>
        <v/>
      </c>
      <c r="AH320" s="90" t="str">
        <f t="shared" si="24"/>
        <v/>
      </c>
    </row>
    <row r="321" spans="1:34" hidden="1" x14ac:dyDescent="0.2">
      <c r="A321" s="148">
        <v>22</v>
      </c>
      <c r="B321" s="153" t="str">
        <f t="shared" si="21"/>
        <v/>
      </c>
      <c r="C321" s="150" t="str">
        <f t="shared" si="20"/>
        <v/>
      </c>
      <c r="R321" s="89" t="str">
        <f t="shared" si="23"/>
        <v/>
      </c>
      <c r="S321" s="90" t="e">
        <f t="shared" si="16"/>
        <v>#VALUE!</v>
      </c>
      <c r="T321" s="90" t="str">
        <f t="shared" si="24"/>
        <v/>
      </c>
      <c r="U321" s="90" t="str">
        <f t="shared" si="24"/>
        <v/>
      </c>
      <c r="V321" s="90" t="str">
        <f t="shared" si="24"/>
        <v/>
      </c>
      <c r="W321" s="90" t="str">
        <f t="shared" si="24"/>
        <v/>
      </c>
      <c r="X321" s="90" t="str">
        <f t="shared" si="24"/>
        <v/>
      </c>
      <c r="Y321" s="90" t="str">
        <f t="shared" si="24"/>
        <v/>
      </c>
      <c r="Z321" s="90" t="str">
        <f t="shared" si="24"/>
        <v/>
      </c>
      <c r="AA321" s="90" t="str">
        <f t="shared" si="24"/>
        <v/>
      </c>
      <c r="AB321" s="90" t="str">
        <f t="shared" si="24"/>
        <v/>
      </c>
      <c r="AC321" s="90" t="str">
        <f t="shared" si="24"/>
        <v/>
      </c>
      <c r="AD321" s="90" t="str">
        <f t="shared" si="24"/>
        <v/>
      </c>
      <c r="AE321" s="90" t="str">
        <f t="shared" si="24"/>
        <v/>
      </c>
      <c r="AF321" s="90" t="str">
        <f t="shared" si="24"/>
        <v/>
      </c>
      <c r="AG321" s="90" t="str">
        <f t="shared" si="24"/>
        <v/>
      </c>
      <c r="AH321" s="90" t="str">
        <f t="shared" si="24"/>
        <v/>
      </c>
    </row>
    <row r="322" spans="1:34" hidden="1" x14ac:dyDescent="0.2">
      <c r="A322" s="148">
        <v>23</v>
      </c>
      <c r="B322" s="153" t="str">
        <f t="shared" si="21"/>
        <v/>
      </c>
      <c r="C322" s="150" t="str">
        <f t="shared" si="20"/>
        <v/>
      </c>
      <c r="R322" s="89" t="str">
        <f t="shared" si="23"/>
        <v/>
      </c>
      <c r="S322" s="90" t="e">
        <f t="shared" si="16"/>
        <v>#VALUE!</v>
      </c>
      <c r="T322" s="90" t="str">
        <f t="shared" si="24"/>
        <v/>
      </c>
      <c r="U322" s="90" t="str">
        <f t="shared" si="24"/>
        <v/>
      </c>
      <c r="V322" s="90" t="str">
        <f t="shared" si="24"/>
        <v/>
      </c>
      <c r="W322" s="90" t="str">
        <f t="shared" si="24"/>
        <v/>
      </c>
      <c r="X322" s="90" t="str">
        <f t="shared" si="24"/>
        <v/>
      </c>
      <c r="Y322" s="90" t="str">
        <f t="shared" si="24"/>
        <v/>
      </c>
      <c r="Z322" s="90" t="str">
        <f t="shared" si="24"/>
        <v/>
      </c>
      <c r="AA322" s="90" t="str">
        <f t="shared" si="24"/>
        <v/>
      </c>
      <c r="AB322" s="90" t="str">
        <f t="shared" si="24"/>
        <v/>
      </c>
      <c r="AC322" s="90" t="str">
        <f t="shared" si="24"/>
        <v/>
      </c>
      <c r="AD322" s="90" t="str">
        <f t="shared" si="24"/>
        <v/>
      </c>
      <c r="AE322" s="90" t="str">
        <f t="shared" si="24"/>
        <v/>
      </c>
      <c r="AF322" s="90" t="str">
        <f t="shared" si="24"/>
        <v/>
      </c>
      <c r="AG322" s="90" t="str">
        <f t="shared" si="24"/>
        <v/>
      </c>
      <c r="AH322" s="90" t="str">
        <f t="shared" si="24"/>
        <v/>
      </c>
    </row>
    <row r="323" spans="1:34" hidden="1" x14ac:dyDescent="0.2">
      <c r="A323" s="148">
        <v>24</v>
      </c>
      <c r="B323" s="153" t="str">
        <f t="shared" si="21"/>
        <v/>
      </c>
      <c r="C323" s="150" t="str">
        <f t="shared" si="20"/>
        <v/>
      </c>
      <c r="R323" s="89" t="str">
        <f t="shared" si="23"/>
        <v/>
      </c>
      <c r="S323" s="90" t="e">
        <f t="shared" si="16"/>
        <v>#VALUE!</v>
      </c>
      <c r="T323" s="90" t="str">
        <f t="shared" si="24"/>
        <v/>
      </c>
      <c r="U323" s="90" t="str">
        <f t="shared" si="24"/>
        <v/>
      </c>
      <c r="V323" s="90" t="str">
        <f t="shared" si="24"/>
        <v/>
      </c>
      <c r="W323" s="90" t="str">
        <f t="shared" si="24"/>
        <v/>
      </c>
      <c r="X323" s="90" t="str">
        <f t="shared" si="24"/>
        <v/>
      </c>
      <c r="Y323" s="90" t="str">
        <f t="shared" si="24"/>
        <v/>
      </c>
      <c r="Z323" s="90" t="str">
        <f t="shared" si="24"/>
        <v/>
      </c>
      <c r="AA323" s="90" t="str">
        <f t="shared" si="24"/>
        <v/>
      </c>
      <c r="AB323" s="90" t="str">
        <f t="shared" si="24"/>
        <v/>
      </c>
      <c r="AC323" s="90" t="str">
        <f t="shared" si="24"/>
        <v/>
      </c>
      <c r="AD323" s="90" t="str">
        <f t="shared" si="24"/>
        <v/>
      </c>
      <c r="AE323" s="90" t="str">
        <f t="shared" si="24"/>
        <v/>
      </c>
      <c r="AF323" s="90" t="str">
        <f t="shared" si="24"/>
        <v/>
      </c>
      <c r="AG323" s="90" t="str">
        <f t="shared" si="24"/>
        <v/>
      </c>
      <c r="AH323" s="90" t="str">
        <f t="shared" si="24"/>
        <v/>
      </c>
    </row>
    <row r="324" spans="1:34" hidden="1" x14ac:dyDescent="0.2">
      <c r="A324" s="148">
        <v>25</v>
      </c>
      <c r="B324" s="153" t="str">
        <f t="shared" si="21"/>
        <v/>
      </c>
      <c r="C324" s="150" t="str">
        <f t="shared" si="20"/>
        <v/>
      </c>
      <c r="R324" s="89" t="str">
        <f t="shared" si="23"/>
        <v/>
      </c>
      <c r="S324" s="90" t="e">
        <f t="shared" si="16"/>
        <v>#VALUE!</v>
      </c>
      <c r="T324" s="90" t="str">
        <f t="shared" si="24"/>
        <v/>
      </c>
      <c r="U324" s="90" t="str">
        <f t="shared" si="24"/>
        <v/>
      </c>
      <c r="V324" s="90" t="str">
        <f t="shared" si="24"/>
        <v/>
      </c>
      <c r="W324" s="90" t="str">
        <f t="shared" si="24"/>
        <v/>
      </c>
      <c r="X324" s="90" t="str">
        <f t="shared" si="24"/>
        <v/>
      </c>
      <c r="Y324" s="90" t="str">
        <f t="shared" si="24"/>
        <v/>
      </c>
      <c r="Z324" s="90" t="str">
        <f t="shared" si="24"/>
        <v/>
      </c>
      <c r="AA324" s="90" t="str">
        <f t="shared" si="24"/>
        <v/>
      </c>
      <c r="AB324" s="90" t="str">
        <f t="shared" si="24"/>
        <v/>
      </c>
      <c r="AC324" s="90" t="str">
        <f t="shared" si="24"/>
        <v/>
      </c>
      <c r="AD324" s="90" t="str">
        <f t="shared" si="24"/>
        <v/>
      </c>
      <c r="AE324" s="90" t="str">
        <f t="shared" si="24"/>
        <v/>
      </c>
      <c r="AF324" s="90" t="str">
        <f t="shared" si="24"/>
        <v/>
      </c>
      <c r="AG324" s="90" t="str">
        <f t="shared" si="24"/>
        <v/>
      </c>
      <c r="AH324" s="90" t="str">
        <f t="shared" si="24"/>
        <v/>
      </c>
    </row>
    <row r="325" spans="1:34" hidden="1" x14ac:dyDescent="0.2">
      <c r="A325" s="148">
        <v>26</v>
      </c>
      <c r="B325" s="153" t="str">
        <f t="shared" si="21"/>
        <v/>
      </c>
      <c r="C325" s="150" t="str">
        <f t="shared" si="20"/>
        <v/>
      </c>
      <c r="R325" s="89" t="str">
        <f t="shared" si="23"/>
        <v/>
      </c>
      <c r="S325" s="90" t="e">
        <f t="shared" si="16"/>
        <v>#VALUE!</v>
      </c>
      <c r="T325" s="90" t="str">
        <f t="shared" si="24"/>
        <v/>
      </c>
      <c r="U325" s="90" t="str">
        <f t="shared" si="24"/>
        <v/>
      </c>
      <c r="V325" s="90" t="str">
        <f t="shared" si="24"/>
        <v/>
      </c>
      <c r="W325" s="90" t="str">
        <f t="shared" si="24"/>
        <v/>
      </c>
      <c r="X325" s="90" t="str">
        <f t="shared" si="24"/>
        <v/>
      </c>
      <c r="Y325" s="90" t="str">
        <f t="shared" si="24"/>
        <v/>
      </c>
      <c r="Z325" s="90" t="str">
        <f t="shared" si="24"/>
        <v/>
      </c>
      <c r="AA325" s="90" t="str">
        <f t="shared" si="24"/>
        <v/>
      </c>
      <c r="AB325" s="90" t="str">
        <f t="shared" si="24"/>
        <v/>
      </c>
      <c r="AC325" s="90" t="str">
        <f t="shared" si="24"/>
        <v/>
      </c>
      <c r="AD325" s="90" t="str">
        <f t="shared" si="24"/>
        <v/>
      </c>
      <c r="AE325" s="90" t="str">
        <f t="shared" si="24"/>
        <v/>
      </c>
      <c r="AF325" s="90" t="str">
        <f t="shared" si="24"/>
        <v/>
      </c>
      <c r="AG325" s="90" t="str">
        <f t="shared" si="24"/>
        <v/>
      </c>
      <c r="AH325" s="90" t="str">
        <f t="shared" si="24"/>
        <v/>
      </c>
    </row>
    <row r="326" spans="1:34" hidden="1" x14ac:dyDescent="0.2">
      <c r="A326" s="148">
        <v>27</v>
      </c>
      <c r="B326" s="153" t="str">
        <f t="shared" si="21"/>
        <v/>
      </c>
      <c r="C326" s="150" t="str">
        <f t="shared" si="20"/>
        <v/>
      </c>
      <c r="R326" s="89" t="str">
        <f t="shared" si="23"/>
        <v/>
      </c>
      <c r="S326" s="90" t="e">
        <f t="shared" si="16"/>
        <v>#VALUE!</v>
      </c>
      <c r="T326" s="90" t="str">
        <f t="shared" si="24"/>
        <v/>
      </c>
      <c r="U326" s="90" t="str">
        <f t="shared" si="24"/>
        <v/>
      </c>
      <c r="V326" s="90" t="str">
        <f t="shared" si="24"/>
        <v/>
      </c>
      <c r="W326" s="90" t="str">
        <f t="shared" si="24"/>
        <v/>
      </c>
      <c r="X326" s="90" t="str">
        <f t="shared" si="24"/>
        <v/>
      </c>
      <c r="Y326" s="90" t="str">
        <f t="shared" si="24"/>
        <v/>
      </c>
      <c r="Z326" s="90" t="str">
        <f t="shared" si="24"/>
        <v/>
      </c>
      <c r="AA326" s="90" t="str">
        <f t="shared" si="24"/>
        <v/>
      </c>
      <c r="AB326" s="90" t="str">
        <f t="shared" si="24"/>
        <v/>
      </c>
      <c r="AC326" s="90" t="str">
        <f t="shared" si="24"/>
        <v/>
      </c>
      <c r="AD326" s="90" t="str">
        <f t="shared" si="24"/>
        <v/>
      </c>
      <c r="AE326" s="90" t="str">
        <f t="shared" si="24"/>
        <v/>
      </c>
      <c r="AF326" s="90" t="str">
        <f t="shared" si="24"/>
        <v/>
      </c>
      <c r="AG326" s="90" t="str">
        <f t="shared" si="24"/>
        <v/>
      </c>
      <c r="AH326" s="90" t="str">
        <f t="shared" si="24"/>
        <v/>
      </c>
    </row>
    <row r="327" spans="1:34" hidden="1" x14ac:dyDescent="0.2">
      <c r="A327" s="148">
        <v>28</v>
      </c>
      <c r="B327" s="153" t="str">
        <f t="shared" si="21"/>
        <v/>
      </c>
      <c r="C327" s="150" t="str">
        <f t="shared" si="20"/>
        <v/>
      </c>
      <c r="R327" s="89" t="str">
        <f t="shared" si="23"/>
        <v/>
      </c>
      <c r="S327" s="90" t="e">
        <f t="shared" si="16"/>
        <v>#VALUE!</v>
      </c>
      <c r="T327" s="90" t="str">
        <f t="shared" si="24"/>
        <v/>
      </c>
      <c r="U327" s="90" t="str">
        <f t="shared" si="24"/>
        <v/>
      </c>
      <c r="V327" s="90" t="str">
        <f t="shared" si="24"/>
        <v/>
      </c>
      <c r="W327" s="90" t="str">
        <f t="shared" si="24"/>
        <v/>
      </c>
      <c r="X327" s="90" t="str">
        <f t="shared" si="24"/>
        <v/>
      </c>
      <c r="Y327" s="90" t="str">
        <f t="shared" si="24"/>
        <v/>
      </c>
      <c r="Z327" s="90" t="str">
        <f t="shared" si="24"/>
        <v/>
      </c>
      <c r="AA327" s="90" t="str">
        <f t="shared" si="24"/>
        <v/>
      </c>
      <c r="AB327" s="90" t="str">
        <f t="shared" si="24"/>
        <v/>
      </c>
      <c r="AC327" s="90" t="str">
        <f t="shared" si="24"/>
        <v/>
      </c>
      <c r="AD327" s="90" t="str">
        <f t="shared" si="24"/>
        <v/>
      </c>
      <c r="AE327" s="90" t="str">
        <f t="shared" si="24"/>
        <v/>
      </c>
      <c r="AF327" s="90" t="str">
        <f t="shared" si="24"/>
        <v/>
      </c>
      <c r="AG327" s="90" t="str">
        <f t="shared" si="24"/>
        <v/>
      </c>
      <c r="AH327" s="90" t="str">
        <f t="shared" si="24"/>
        <v/>
      </c>
    </row>
    <row r="328" spans="1:34" hidden="1" x14ac:dyDescent="0.2">
      <c r="A328" s="148">
        <v>29</v>
      </c>
      <c r="B328" s="153" t="str">
        <f t="shared" si="21"/>
        <v/>
      </c>
      <c r="C328" s="150" t="str">
        <f t="shared" si="20"/>
        <v/>
      </c>
      <c r="R328" s="89" t="str">
        <f t="shared" si="23"/>
        <v/>
      </c>
      <c r="S328" s="90" t="e">
        <f t="shared" si="16"/>
        <v>#VALUE!</v>
      </c>
      <c r="T328" s="90" t="str">
        <f t="shared" si="24"/>
        <v/>
      </c>
      <c r="U328" s="90" t="str">
        <f t="shared" si="24"/>
        <v/>
      </c>
      <c r="V328" s="90" t="str">
        <f t="shared" si="24"/>
        <v/>
      </c>
      <c r="W328" s="90" t="str">
        <f t="shared" si="24"/>
        <v/>
      </c>
      <c r="X328" s="90" t="str">
        <f t="shared" si="24"/>
        <v/>
      </c>
      <c r="Y328" s="90" t="str">
        <f t="shared" si="24"/>
        <v/>
      </c>
      <c r="Z328" s="90" t="str">
        <f t="shared" si="24"/>
        <v/>
      </c>
      <c r="AA328" s="90" t="str">
        <f t="shared" si="24"/>
        <v/>
      </c>
      <c r="AB328" s="90" t="str">
        <f t="shared" si="24"/>
        <v/>
      </c>
      <c r="AC328" s="90" t="str">
        <f t="shared" si="24"/>
        <v/>
      </c>
      <c r="AD328" s="90" t="str">
        <f t="shared" si="24"/>
        <v/>
      </c>
      <c r="AE328" s="90" t="str">
        <f t="shared" si="24"/>
        <v/>
      </c>
      <c r="AF328" s="90" t="str">
        <f t="shared" si="24"/>
        <v/>
      </c>
      <c r="AG328" s="90" t="str">
        <f t="shared" si="24"/>
        <v/>
      </c>
      <c r="AH328" s="90" t="str">
        <f t="shared" si="24"/>
        <v/>
      </c>
    </row>
    <row r="329" spans="1:34" hidden="1" x14ac:dyDescent="0.2">
      <c r="A329" s="148">
        <v>30</v>
      </c>
      <c r="B329" s="153" t="str">
        <f t="shared" si="21"/>
        <v/>
      </c>
      <c r="C329" s="150" t="str">
        <f t="shared" si="20"/>
        <v/>
      </c>
      <c r="R329" s="89" t="str">
        <f t="shared" si="23"/>
        <v/>
      </c>
      <c r="S329" s="90" t="e">
        <f t="shared" si="16"/>
        <v>#VALUE!</v>
      </c>
      <c r="T329" s="90" t="str">
        <f t="shared" si="24"/>
        <v/>
      </c>
      <c r="U329" s="90" t="str">
        <f t="shared" si="24"/>
        <v/>
      </c>
      <c r="V329" s="90" t="str">
        <f t="shared" si="24"/>
        <v/>
      </c>
      <c r="W329" s="90" t="str">
        <f t="shared" si="24"/>
        <v/>
      </c>
      <c r="X329" s="90" t="str">
        <f t="shared" si="24"/>
        <v/>
      </c>
      <c r="Y329" s="90" t="str">
        <f t="shared" si="24"/>
        <v/>
      </c>
      <c r="Z329" s="90" t="str">
        <f t="shared" si="24"/>
        <v/>
      </c>
      <c r="AA329" s="90" t="str">
        <f t="shared" si="24"/>
        <v/>
      </c>
      <c r="AB329" s="90" t="str">
        <f t="shared" si="24"/>
        <v/>
      </c>
      <c r="AC329" s="90" t="str">
        <f t="shared" si="24"/>
        <v/>
      </c>
      <c r="AD329" s="90" t="str">
        <f t="shared" si="24"/>
        <v/>
      </c>
      <c r="AE329" s="90" t="str">
        <f t="shared" si="24"/>
        <v/>
      </c>
      <c r="AF329" s="90" t="str">
        <f t="shared" si="24"/>
        <v/>
      </c>
      <c r="AG329" s="90" t="str">
        <f t="shared" si="24"/>
        <v/>
      </c>
      <c r="AH329" s="90" t="str">
        <f t="shared" si="24"/>
        <v/>
      </c>
    </row>
    <row r="330" spans="1:34" hidden="1" x14ac:dyDescent="0.2">
      <c r="A330" s="148">
        <v>31</v>
      </c>
      <c r="B330" s="153" t="str">
        <f t="shared" si="21"/>
        <v/>
      </c>
      <c r="C330" s="150" t="str">
        <f t="shared" si="20"/>
        <v/>
      </c>
      <c r="R330" s="89" t="str">
        <f t="shared" si="23"/>
        <v/>
      </c>
      <c r="S330" s="90" t="e">
        <f t="shared" si="16"/>
        <v>#VALUE!</v>
      </c>
      <c r="T330" s="90" t="str">
        <f t="shared" ref="T330:AH339" si="25">IF($R330=T$299,$S330,"")</f>
        <v/>
      </c>
      <c r="U330" s="90" t="str">
        <f t="shared" si="25"/>
        <v/>
      </c>
      <c r="V330" s="90" t="str">
        <f t="shared" si="25"/>
        <v/>
      </c>
      <c r="W330" s="90" t="str">
        <f t="shared" si="25"/>
        <v/>
      </c>
      <c r="X330" s="90" t="str">
        <f t="shared" si="25"/>
        <v/>
      </c>
      <c r="Y330" s="90" t="str">
        <f t="shared" si="25"/>
        <v/>
      </c>
      <c r="Z330" s="90" t="str">
        <f t="shared" si="25"/>
        <v/>
      </c>
      <c r="AA330" s="90" t="str">
        <f t="shared" si="25"/>
        <v/>
      </c>
      <c r="AB330" s="90" t="str">
        <f t="shared" si="25"/>
        <v/>
      </c>
      <c r="AC330" s="90" t="str">
        <f t="shared" si="25"/>
        <v/>
      </c>
      <c r="AD330" s="90" t="str">
        <f t="shared" si="25"/>
        <v/>
      </c>
      <c r="AE330" s="90" t="str">
        <f t="shared" si="25"/>
        <v/>
      </c>
      <c r="AF330" s="90" t="str">
        <f t="shared" si="25"/>
        <v/>
      </c>
      <c r="AG330" s="90" t="str">
        <f t="shared" si="25"/>
        <v/>
      </c>
      <c r="AH330" s="90" t="str">
        <f t="shared" si="25"/>
        <v/>
      </c>
    </row>
    <row r="331" spans="1:34" hidden="1" x14ac:dyDescent="0.2">
      <c r="A331" s="148">
        <v>32</v>
      </c>
      <c r="B331" s="153" t="str">
        <f t="shared" si="21"/>
        <v/>
      </c>
      <c r="C331" s="150" t="str">
        <f t="shared" si="20"/>
        <v/>
      </c>
      <c r="R331" s="89" t="str">
        <f t="shared" si="23"/>
        <v/>
      </c>
      <c r="S331" s="90" t="e">
        <f t="shared" si="16"/>
        <v>#VALUE!</v>
      </c>
      <c r="T331" s="90" t="str">
        <f t="shared" si="25"/>
        <v/>
      </c>
      <c r="U331" s="90" t="str">
        <f t="shared" si="25"/>
        <v/>
      </c>
      <c r="V331" s="90" t="str">
        <f t="shared" si="25"/>
        <v/>
      </c>
      <c r="W331" s="90" t="str">
        <f t="shared" si="25"/>
        <v/>
      </c>
      <c r="X331" s="90" t="str">
        <f t="shared" si="25"/>
        <v/>
      </c>
      <c r="Y331" s="90" t="str">
        <f t="shared" si="25"/>
        <v/>
      </c>
      <c r="Z331" s="90" t="str">
        <f t="shared" si="25"/>
        <v/>
      </c>
      <c r="AA331" s="90" t="str">
        <f t="shared" si="25"/>
        <v/>
      </c>
      <c r="AB331" s="90" t="str">
        <f t="shared" si="25"/>
        <v/>
      </c>
      <c r="AC331" s="90" t="str">
        <f t="shared" si="25"/>
        <v/>
      </c>
      <c r="AD331" s="90" t="str">
        <f t="shared" si="25"/>
        <v/>
      </c>
      <c r="AE331" s="90" t="str">
        <f t="shared" si="25"/>
        <v/>
      </c>
      <c r="AF331" s="90" t="str">
        <f t="shared" si="25"/>
        <v/>
      </c>
      <c r="AG331" s="90" t="str">
        <f t="shared" si="25"/>
        <v/>
      </c>
      <c r="AH331" s="90" t="str">
        <f t="shared" si="25"/>
        <v/>
      </c>
    </row>
    <row r="332" spans="1:34" hidden="1" x14ac:dyDescent="0.2">
      <c r="A332" s="148">
        <v>33</v>
      </c>
      <c r="B332" s="153" t="str">
        <f t="shared" si="21"/>
        <v/>
      </c>
      <c r="C332" s="150" t="str">
        <f t="shared" si="20"/>
        <v/>
      </c>
      <c r="R332" s="89" t="str">
        <f t="shared" si="23"/>
        <v/>
      </c>
      <c r="S332" s="90" t="e">
        <f t="shared" si="16"/>
        <v>#VALUE!</v>
      </c>
      <c r="T332" s="90" t="str">
        <f t="shared" si="25"/>
        <v/>
      </c>
      <c r="U332" s="90" t="str">
        <f t="shared" si="25"/>
        <v/>
      </c>
      <c r="V332" s="90" t="str">
        <f t="shared" si="25"/>
        <v/>
      </c>
      <c r="W332" s="90" t="str">
        <f t="shared" si="25"/>
        <v/>
      </c>
      <c r="X332" s="90" t="str">
        <f t="shared" si="25"/>
        <v/>
      </c>
      <c r="Y332" s="90" t="str">
        <f t="shared" si="25"/>
        <v/>
      </c>
      <c r="Z332" s="90" t="str">
        <f t="shared" si="25"/>
        <v/>
      </c>
      <c r="AA332" s="90" t="str">
        <f t="shared" si="25"/>
        <v/>
      </c>
      <c r="AB332" s="90" t="str">
        <f t="shared" si="25"/>
        <v/>
      </c>
      <c r="AC332" s="90" t="str">
        <f t="shared" si="25"/>
        <v/>
      </c>
      <c r="AD332" s="90" t="str">
        <f t="shared" si="25"/>
        <v/>
      </c>
      <c r="AE332" s="90" t="str">
        <f t="shared" si="25"/>
        <v/>
      </c>
      <c r="AF332" s="90" t="str">
        <f t="shared" si="25"/>
        <v/>
      </c>
      <c r="AG332" s="90" t="str">
        <f t="shared" si="25"/>
        <v/>
      </c>
      <c r="AH332" s="90" t="str">
        <f t="shared" si="25"/>
        <v/>
      </c>
    </row>
    <row r="333" spans="1:34" hidden="1" x14ac:dyDescent="0.2">
      <c r="A333" s="148">
        <v>34</v>
      </c>
      <c r="B333" s="153" t="str">
        <f t="shared" si="21"/>
        <v/>
      </c>
      <c r="C333" s="150" t="str">
        <f t="shared" si="20"/>
        <v/>
      </c>
      <c r="R333" s="89" t="str">
        <f t="shared" si="23"/>
        <v/>
      </c>
      <c r="S333" s="90" t="e">
        <f t="shared" si="16"/>
        <v>#VALUE!</v>
      </c>
      <c r="T333" s="90" t="str">
        <f t="shared" si="25"/>
        <v/>
      </c>
      <c r="U333" s="90" t="str">
        <f t="shared" si="25"/>
        <v/>
      </c>
      <c r="V333" s="90" t="str">
        <f t="shared" si="25"/>
        <v/>
      </c>
      <c r="W333" s="90" t="str">
        <f t="shared" si="25"/>
        <v/>
      </c>
      <c r="X333" s="90" t="str">
        <f t="shared" si="25"/>
        <v/>
      </c>
      <c r="Y333" s="90" t="str">
        <f t="shared" si="25"/>
        <v/>
      </c>
      <c r="Z333" s="90" t="str">
        <f t="shared" si="25"/>
        <v/>
      </c>
      <c r="AA333" s="90" t="str">
        <f t="shared" si="25"/>
        <v/>
      </c>
      <c r="AB333" s="90" t="str">
        <f t="shared" si="25"/>
        <v/>
      </c>
      <c r="AC333" s="90" t="str">
        <f t="shared" si="25"/>
        <v/>
      </c>
      <c r="AD333" s="90" t="str">
        <f t="shared" si="25"/>
        <v/>
      </c>
      <c r="AE333" s="90" t="str">
        <f t="shared" si="25"/>
        <v/>
      </c>
      <c r="AF333" s="90" t="str">
        <f t="shared" si="25"/>
        <v/>
      </c>
      <c r="AG333" s="90" t="str">
        <f t="shared" si="25"/>
        <v/>
      </c>
      <c r="AH333" s="90" t="str">
        <f t="shared" si="25"/>
        <v/>
      </c>
    </row>
    <row r="334" spans="1:34" hidden="1" x14ac:dyDescent="0.2">
      <c r="A334" s="148">
        <v>35</v>
      </c>
      <c r="B334" s="153" t="str">
        <f t="shared" si="21"/>
        <v/>
      </c>
      <c r="C334" s="150" t="str">
        <f t="shared" si="20"/>
        <v/>
      </c>
      <c r="R334" s="89" t="str">
        <f t="shared" si="23"/>
        <v/>
      </c>
      <c r="S334" s="90" t="e">
        <f t="shared" si="16"/>
        <v>#VALUE!</v>
      </c>
      <c r="T334" s="90" t="str">
        <f t="shared" si="25"/>
        <v/>
      </c>
      <c r="U334" s="90" t="str">
        <f t="shared" si="25"/>
        <v/>
      </c>
      <c r="V334" s="90" t="str">
        <f t="shared" si="25"/>
        <v/>
      </c>
      <c r="W334" s="90" t="str">
        <f t="shared" si="25"/>
        <v/>
      </c>
      <c r="X334" s="90" t="str">
        <f t="shared" si="25"/>
        <v/>
      </c>
      <c r="Y334" s="90" t="str">
        <f t="shared" si="25"/>
        <v/>
      </c>
      <c r="Z334" s="90" t="str">
        <f t="shared" si="25"/>
        <v/>
      </c>
      <c r="AA334" s="90" t="str">
        <f t="shared" si="25"/>
        <v/>
      </c>
      <c r="AB334" s="90" t="str">
        <f t="shared" si="25"/>
        <v/>
      </c>
      <c r="AC334" s="90" t="str">
        <f t="shared" si="25"/>
        <v/>
      </c>
      <c r="AD334" s="90" t="str">
        <f t="shared" si="25"/>
        <v/>
      </c>
      <c r="AE334" s="90" t="str">
        <f t="shared" si="25"/>
        <v/>
      </c>
      <c r="AF334" s="90" t="str">
        <f t="shared" si="25"/>
        <v/>
      </c>
      <c r="AG334" s="90" t="str">
        <f t="shared" si="25"/>
        <v/>
      </c>
      <c r="AH334" s="90" t="str">
        <f t="shared" si="25"/>
        <v/>
      </c>
    </row>
    <row r="335" spans="1:34" hidden="1" x14ac:dyDescent="0.2">
      <c r="A335" s="148">
        <v>36</v>
      </c>
      <c r="B335" s="153" t="str">
        <f t="shared" si="21"/>
        <v/>
      </c>
      <c r="C335" s="150" t="str">
        <f t="shared" si="20"/>
        <v/>
      </c>
      <c r="R335" s="89" t="str">
        <f t="shared" si="23"/>
        <v/>
      </c>
      <c r="S335" s="90" t="e">
        <f t="shared" si="16"/>
        <v>#VALUE!</v>
      </c>
      <c r="T335" s="90" t="str">
        <f t="shared" si="25"/>
        <v/>
      </c>
      <c r="U335" s="90" t="str">
        <f t="shared" si="25"/>
        <v/>
      </c>
      <c r="V335" s="90" t="str">
        <f t="shared" si="25"/>
        <v/>
      </c>
      <c r="W335" s="90" t="str">
        <f t="shared" si="25"/>
        <v/>
      </c>
      <c r="X335" s="90" t="str">
        <f t="shared" si="25"/>
        <v/>
      </c>
      <c r="Y335" s="90" t="str">
        <f t="shared" si="25"/>
        <v/>
      </c>
      <c r="Z335" s="90" t="str">
        <f t="shared" si="25"/>
        <v/>
      </c>
      <c r="AA335" s="90" t="str">
        <f t="shared" si="25"/>
        <v/>
      </c>
      <c r="AB335" s="90" t="str">
        <f t="shared" si="25"/>
        <v/>
      </c>
      <c r="AC335" s="90" t="str">
        <f t="shared" si="25"/>
        <v/>
      </c>
      <c r="AD335" s="90" t="str">
        <f t="shared" si="25"/>
        <v/>
      </c>
      <c r="AE335" s="90" t="str">
        <f t="shared" si="25"/>
        <v/>
      </c>
      <c r="AF335" s="90" t="str">
        <f t="shared" si="25"/>
        <v/>
      </c>
      <c r="AG335" s="90" t="str">
        <f t="shared" si="25"/>
        <v/>
      </c>
      <c r="AH335" s="90" t="str">
        <f t="shared" si="25"/>
        <v/>
      </c>
    </row>
    <row r="336" spans="1:34" hidden="1" x14ac:dyDescent="0.2">
      <c r="A336" s="148">
        <v>37</v>
      </c>
      <c r="B336" s="153" t="str">
        <f t="shared" si="21"/>
        <v/>
      </c>
      <c r="C336" s="150" t="str">
        <f t="shared" si="20"/>
        <v/>
      </c>
      <c r="R336" s="89" t="str">
        <f t="shared" si="23"/>
        <v/>
      </c>
      <c r="S336" s="90" t="e">
        <f t="shared" si="16"/>
        <v>#VALUE!</v>
      </c>
      <c r="T336" s="90" t="str">
        <f t="shared" si="25"/>
        <v/>
      </c>
      <c r="U336" s="90" t="str">
        <f t="shared" si="25"/>
        <v/>
      </c>
      <c r="V336" s="90" t="str">
        <f t="shared" si="25"/>
        <v/>
      </c>
      <c r="W336" s="90" t="str">
        <f t="shared" si="25"/>
        <v/>
      </c>
      <c r="X336" s="90" t="str">
        <f t="shared" si="25"/>
        <v/>
      </c>
      <c r="Y336" s="90" t="str">
        <f t="shared" si="25"/>
        <v/>
      </c>
      <c r="Z336" s="90" t="str">
        <f t="shared" si="25"/>
        <v/>
      </c>
      <c r="AA336" s="90" t="str">
        <f t="shared" si="25"/>
        <v/>
      </c>
      <c r="AB336" s="90" t="str">
        <f t="shared" si="25"/>
        <v/>
      </c>
      <c r="AC336" s="90" t="str">
        <f t="shared" si="25"/>
        <v/>
      </c>
      <c r="AD336" s="90" t="str">
        <f t="shared" si="25"/>
        <v/>
      </c>
      <c r="AE336" s="90" t="str">
        <f t="shared" si="25"/>
        <v/>
      </c>
      <c r="AF336" s="90" t="str">
        <f t="shared" si="25"/>
        <v/>
      </c>
      <c r="AG336" s="90" t="str">
        <f t="shared" si="25"/>
        <v/>
      </c>
      <c r="AH336" s="90" t="str">
        <f t="shared" si="25"/>
        <v/>
      </c>
    </row>
    <row r="337" spans="1:34" hidden="1" x14ac:dyDescent="0.2">
      <c r="A337" s="148">
        <v>38</v>
      </c>
      <c r="B337" s="153" t="str">
        <f t="shared" si="21"/>
        <v/>
      </c>
      <c r="C337" s="150" t="str">
        <f t="shared" si="20"/>
        <v/>
      </c>
      <c r="R337" s="89" t="str">
        <f t="shared" si="23"/>
        <v/>
      </c>
      <c r="S337" s="90" t="e">
        <f t="shared" si="16"/>
        <v>#VALUE!</v>
      </c>
      <c r="T337" s="90" t="str">
        <f t="shared" si="25"/>
        <v/>
      </c>
      <c r="U337" s="90" t="str">
        <f t="shared" si="25"/>
        <v/>
      </c>
      <c r="V337" s="90" t="str">
        <f t="shared" si="25"/>
        <v/>
      </c>
      <c r="W337" s="90" t="str">
        <f t="shared" si="25"/>
        <v/>
      </c>
      <c r="X337" s="90" t="str">
        <f t="shared" si="25"/>
        <v/>
      </c>
      <c r="Y337" s="90" t="str">
        <f t="shared" si="25"/>
        <v/>
      </c>
      <c r="Z337" s="90" t="str">
        <f t="shared" si="25"/>
        <v/>
      </c>
      <c r="AA337" s="90" t="str">
        <f t="shared" si="25"/>
        <v/>
      </c>
      <c r="AB337" s="90" t="str">
        <f t="shared" si="25"/>
        <v/>
      </c>
      <c r="AC337" s="90" t="str">
        <f t="shared" si="25"/>
        <v/>
      </c>
      <c r="AD337" s="90" t="str">
        <f t="shared" si="25"/>
        <v/>
      </c>
      <c r="AE337" s="90" t="str">
        <f t="shared" si="25"/>
        <v/>
      </c>
      <c r="AF337" s="90" t="str">
        <f t="shared" si="25"/>
        <v/>
      </c>
      <c r="AG337" s="90" t="str">
        <f t="shared" si="25"/>
        <v/>
      </c>
      <c r="AH337" s="90" t="str">
        <f t="shared" si="25"/>
        <v/>
      </c>
    </row>
    <row r="338" spans="1:34" hidden="1" x14ac:dyDescent="0.2">
      <c r="A338" s="148">
        <v>39</v>
      </c>
      <c r="B338" s="153" t="str">
        <f t="shared" si="21"/>
        <v/>
      </c>
      <c r="C338" s="150" t="str">
        <f t="shared" si="20"/>
        <v/>
      </c>
      <c r="R338" s="89" t="str">
        <f t="shared" si="23"/>
        <v/>
      </c>
      <c r="S338" s="90" t="e">
        <f t="shared" si="16"/>
        <v>#VALUE!</v>
      </c>
      <c r="T338" s="90" t="str">
        <f t="shared" si="25"/>
        <v/>
      </c>
      <c r="U338" s="90" t="str">
        <f t="shared" si="25"/>
        <v/>
      </c>
      <c r="V338" s="90" t="str">
        <f t="shared" si="25"/>
        <v/>
      </c>
      <c r="W338" s="90" t="str">
        <f t="shared" si="25"/>
        <v/>
      </c>
      <c r="X338" s="90" t="str">
        <f t="shared" si="25"/>
        <v/>
      </c>
      <c r="Y338" s="90" t="str">
        <f t="shared" si="25"/>
        <v/>
      </c>
      <c r="Z338" s="90" t="str">
        <f t="shared" si="25"/>
        <v/>
      </c>
      <c r="AA338" s="90" t="str">
        <f t="shared" si="25"/>
        <v/>
      </c>
      <c r="AB338" s="90" t="str">
        <f t="shared" si="25"/>
        <v/>
      </c>
      <c r="AC338" s="90" t="str">
        <f t="shared" si="25"/>
        <v/>
      </c>
      <c r="AD338" s="90" t="str">
        <f t="shared" si="25"/>
        <v/>
      </c>
      <c r="AE338" s="90" t="str">
        <f t="shared" si="25"/>
        <v/>
      </c>
      <c r="AF338" s="90" t="str">
        <f t="shared" si="25"/>
        <v/>
      </c>
      <c r="AG338" s="90" t="str">
        <f t="shared" si="25"/>
        <v/>
      </c>
      <c r="AH338" s="90" t="str">
        <f t="shared" si="25"/>
        <v/>
      </c>
    </row>
    <row r="339" spans="1:34" hidden="1" x14ac:dyDescent="0.2">
      <c r="A339" s="148">
        <v>40</v>
      </c>
      <c r="B339" s="153" t="str">
        <f t="shared" si="21"/>
        <v/>
      </c>
      <c r="C339" s="150" t="str">
        <f t="shared" si="20"/>
        <v/>
      </c>
      <c r="R339" s="89" t="str">
        <f t="shared" si="23"/>
        <v/>
      </c>
      <c r="S339" s="90" t="e">
        <f t="shared" si="16"/>
        <v>#VALUE!</v>
      </c>
      <c r="T339" s="90" t="str">
        <f t="shared" si="25"/>
        <v/>
      </c>
      <c r="U339" s="90" t="str">
        <f t="shared" si="25"/>
        <v/>
      </c>
      <c r="V339" s="90" t="str">
        <f t="shared" si="25"/>
        <v/>
      </c>
      <c r="W339" s="90" t="str">
        <f t="shared" si="25"/>
        <v/>
      </c>
      <c r="X339" s="90" t="str">
        <f t="shared" si="25"/>
        <v/>
      </c>
      <c r="Y339" s="90" t="str">
        <f t="shared" si="25"/>
        <v/>
      </c>
      <c r="Z339" s="90" t="str">
        <f t="shared" si="25"/>
        <v/>
      </c>
      <c r="AA339" s="90" t="str">
        <f t="shared" si="25"/>
        <v/>
      </c>
      <c r="AB339" s="90" t="str">
        <f t="shared" si="25"/>
        <v/>
      </c>
      <c r="AC339" s="90" t="str">
        <f t="shared" si="25"/>
        <v/>
      </c>
      <c r="AD339" s="90" t="str">
        <f t="shared" si="25"/>
        <v/>
      </c>
      <c r="AE339" s="90" t="str">
        <f t="shared" si="25"/>
        <v/>
      </c>
      <c r="AF339" s="90" t="str">
        <f t="shared" si="25"/>
        <v/>
      </c>
      <c r="AG339" s="90" t="str">
        <f t="shared" si="25"/>
        <v/>
      </c>
      <c r="AH339" s="90" t="str">
        <f t="shared" si="25"/>
        <v/>
      </c>
    </row>
  </sheetData>
  <sortState ref="Q6:Q19">
    <sortCondition ref="Q7"/>
  </sortState>
  <conditionalFormatting sqref="D8 C9">
    <cfRule type="aboveAverage" dxfId="398" priority="569"/>
  </conditionalFormatting>
  <conditionalFormatting sqref="E8 C10">
    <cfRule type="aboveAverage" dxfId="397" priority="568"/>
  </conditionalFormatting>
  <conditionalFormatting sqref="F8 C11">
    <cfRule type="aboveAverage" dxfId="396" priority="567"/>
  </conditionalFormatting>
  <conditionalFormatting sqref="E9 D10">
    <cfRule type="aboveAverage" dxfId="395" priority="566"/>
  </conditionalFormatting>
  <conditionalFormatting sqref="G8 C12">
    <cfRule type="aboveAverage" dxfId="394" priority="565"/>
  </conditionalFormatting>
  <conditionalFormatting sqref="F9 D11">
    <cfRule type="aboveAverage" dxfId="393" priority="564"/>
  </conditionalFormatting>
  <conditionalFormatting sqref="G9 D12">
    <cfRule type="aboveAverage" dxfId="392" priority="563"/>
  </conditionalFormatting>
  <conditionalFormatting sqref="F10 E11">
    <cfRule type="aboveAverage" dxfId="391" priority="562"/>
  </conditionalFormatting>
  <conditionalFormatting sqref="G10 E12">
    <cfRule type="aboveAverage" dxfId="390" priority="561"/>
  </conditionalFormatting>
  <conditionalFormatting sqref="F12 G11">
    <cfRule type="aboveAverage" dxfId="389" priority="560"/>
  </conditionalFormatting>
  <conditionalFormatting sqref="K15:K19">
    <cfRule type="expression" dxfId="388" priority="550">
      <formula>AND(J15=3,IF(COUNTIF(J$14:J$18,"=3")&gt;=2,TRUE))</formula>
    </cfRule>
    <cfRule type="expression" dxfId="387" priority="556">
      <formula>AND(J15=1,IF(COUNTIF(J$14:J$18,"=1")&gt;=2,TRUE))</formula>
    </cfRule>
    <cfRule type="expression" dxfId="386" priority="557">
      <formula>AND(J15=2,IF(COUNTIF(J$14:J$18,"=2")&gt;=2,TRUE))</formula>
    </cfRule>
  </conditionalFormatting>
  <conditionalFormatting sqref="K22:K26">
    <cfRule type="expression" dxfId="385" priority="549">
      <formula>AND(J22=3,IF(COUNTIF(J$21:J$25,"=3")&gt;=2,TRUE))</formula>
    </cfRule>
    <cfRule type="expression" dxfId="384" priority="554">
      <formula>AND(J22=1,IF(COUNTIF(J$21:J$25,"=1")&gt;=2,TRUE))</formula>
    </cfRule>
    <cfRule type="expression" dxfId="383" priority="555">
      <formula>AND(J22=2,IF(COUNTIF(J$21:J$25,"=2")&gt;=2,TRUE))</formula>
    </cfRule>
  </conditionalFormatting>
  <conditionalFormatting sqref="K8:K12">
    <cfRule type="expression" dxfId="382" priority="551">
      <formula>AND(J8=3,IF(COUNTIF(J$7:J$11,"=3")&gt;=2,TRUE))</formula>
    </cfRule>
    <cfRule type="expression" dxfId="381" priority="552">
      <formula>AND(J8=1,IF(COUNTIF(J$7:J$11,"=1")&gt;=2,TRUE))</formula>
    </cfRule>
    <cfRule type="expression" dxfId="380" priority="553">
      <formula>AND(J8=2,IF(COUNTIF(J$7:J$11,"=2")&gt;=2,TRUE))</formula>
    </cfRule>
  </conditionalFormatting>
  <conditionalFormatting sqref="H8:H12">
    <cfRule type="expression" dxfId="379" priority="531">
      <formula>AND(J8=1,IF(COUNTIF(J$7:J$11,"=1")&gt;=2,TRUE))</formula>
    </cfRule>
    <cfRule type="expression" dxfId="378" priority="538">
      <formula>AND(J8=3,IF(COUNTIF(J$7:J$11,"=3")&gt;=2,TRUE))</formula>
    </cfRule>
    <cfRule type="expression" dxfId="377" priority="539">
      <formula>AND(J8=2,IF(COUNTIF(J$7:J$11,"=2")&gt;=2,TRUE))</formula>
    </cfRule>
  </conditionalFormatting>
  <conditionalFormatting sqref="H15:H19">
    <cfRule type="expression" dxfId="376" priority="532">
      <formula>AND(J15=1,IF(COUNTIF(J$14:J$18,"=1")&gt;=2,TRUE))</formula>
    </cfRule>
    <cfRule type="expression" dxfId="375" priority="536">
      <formula>AND(J15=3,IF(COUNTIF(J$14:J$18,"=3")&gt;=2,TRUE))</formula>
    </cfRule>
    <cfRule type="expression" dxfId="374" priority="537">
      <formula>AND(J15=2,IF(COUNTIF(J$14:J$18,"=2")&gt;=2,TRUE))</formula>
    </cfRule>
  </conditionalFormatting>
  <conditionalFormatting sqref="H22:H26">
    <cfRule type="expression" dxfId="373" priority="533">
      <formula>AND(J22=1,IF(COUNTIF(J$21:J$25,"=1")&gt;=2,TRUE))</formula>
    </cfRule>
    <cfRule type="expression" dxfId="372" priority="534">
      <formula>AND(J22=3,IF(COUNTIF(J$21:J$25,"=3")&gt;=2,TRUE))</formula>
    </cfRule>
    <cfRule type="expression" dxfId="371" priority="535">
      <formula>AND(J22=2,IF(COUNTIF(J$21:J$25,"=2")&gt;=2,TRUE))</formula>
    </cfRule>
  </conditionalFormatting>
  <conditionalFormatting sqref="C70 C74:C75">
    <cfRule type="aboveAverage" dxfId="370" priority="530"/>
  </conditionalFormatting>
  <conditionalFormatting sqref="D70 D74:D75">
    <cfRule type="aboveAverage" dxfId="369" priority="529"/>
  </conditionalFormatting>
  <conditionalFormatting sqref="K29:K33">
    <cfRule type="expression" dxfId="368" priority="524">
      <formula>AND(J29=3,IF(COUNTIF(J$28:J$32,"=3")&gt;=2,TRUE))</formula>
    </cfRule>
    <cfRule type="expression" dxfId="367" priority="525">
      <formula>AND(J29=1,IF(COUNTIF(J$28:J$32,"=1")&gt;=2,TRUE))</formula>
    </cfRule>
    <cfRule type="expression" dxfId="366" priority="526">
      <formula>AND(J29=2,IF(COUNTIF(J$28:J$32,"=2")&gt;=2,TRUE))</formula>
    </cfRule>
  </conditionalFormatting>
  <conditionalFormatting sqref="H29:H33">
    <cfRule type="expression" dxfId="365" priority="518">
      <formula>AND(J29=1,IF(COUNTIF(J$28:J$32,"=1")&gt;=2,TRUE))</formula>
    </cfRule>
    <cfRule type="expression" dxfId="364" priority="519">
      <formula>AND(J29=3,IF(COUNTIF(J$28:J$32,"=3")&gt;=2,TRUE))</formula>
    </cfRule>
    <cfRule type="expression" dxfId="363" priority="520">
      <formula>AND(J29=2,IF(COUNTIF(J$28:J$32,"=2")&gt;=2,TRUE))</formula>
    </cfRule>
  </conditionalFormatting>
  <conditionalFormatting sqref="G15 C19">
    <cfRule type="aboveAverage" dxfId="362" priority="512"/>
  </conditionalFormatting>
  <conditionalFormatting sqref="G16 D19">
    <cfRule type="aboveAverage" dxfId="361" priority="510"/>
  </conditionalFormatting>
  <conditionalFormatting sqref="G17 E19">
    <cfRule type="aboveAverage" dxfId="360" priority="508"/>
  </conditionalFormatting>
  <conditionalFormatting sqref="F19 G18">
    <cfRule type="aboveAverage" dxfId="359" priority="507"/>
  </conditionalFormatting>
  <conditionalFormatting sqref="G22 C26">
    <cfRule type="aboveAverage" dxfId="358" priority="501"/>
  </conditionalFormatting>
  <conditionalFormatting sqref="G23 D26">
    <cfRule type="aboveAverage" dxfId="357" priority="499"/>
  </conditionalFormatting>
  <conditionalFormatting sqref="G24 E26">
    <cfRule type="aboveAverage" dxfId="356" priority="497"/>
  </conditionalFormatting>
  <conditionalFormatting sqref="F26 G25">
    <cfRule type="aboveAverage" dxfId="355" priority="496"/>
  </conditionalFormatting>
  <conditionalFormatting sqref="D29 C30">
    <cfRule type="aboveAverage" dxfId="354" priority="494"/>
  </conditionalFormatting>
  <conditionalFormatting sqref="E29 C31">
    <cfRule type="aboveAverage" dxfId="353" priority="493"/>
  </conditionalFormatting>
  <conditionalFormatting sqref="F29 C32">
    <cfRule type="aboveAverage" dxfId="352" priority="492"/>
  </conditionalFormatting>
  <conditionalFormatting sqref="E30 D31">
    <cfRule type="aboveAverage" dxfId="351" priority="491"/>
  </conditionalFormatting>
  <conditionalFormatting sqref="G29 C33">
    <cfRule type="aboveAverage" dxfId="350" priority="490"/>
  </conditionalFormatting>
  <conditionalFormatting sqref="F30 D32">
    <cfRule type="aboveAverage" dxfId="349" priority="489"/>
  </conditionalFormatting>
  <conditionalFormatting sqref="G30 D33">
    <cfRule type="aboveAverage" dxfId="348" priority="488"/>
  </conditionalFormatting>
  <conditionalFormatting sqref="F31 E32">
    <cfRule type="aboveAverage" dxfId="347" priority="487"/>
  </conditionalFormatting>
  <conditionalFormatting sqref="G31 E33">
    <cfRule type="aboveAverage" dxfId="346" priority="486"/>
  </conditionalFormatting>
  <conditionalFormatting sqref="F33 G32">
    <cfRule type="aboveAverage" dxfId="345" priority="485"/>
  </conditionalFormatting>
  <conditionalFormatting sqref="D36 C37">
    <cfRule type="aboveAverage" dxfId="344" priority="477"/>
  </conditionalFormatting>
  <conditionalFormatting sqref="E36 C38">
    <cfRule type="aboveAverage" dxfId="343" priority="476"/>
  </conditionalFormatting>
  <conditionalFormatting sqref="F36 C39">
    <cfRule type="aboveAverage" dxfId="342" priority="475"/>
  </conditionalFormatting>
  <conditionalFormatting sqref="E37 D38">
    <cfRule type="aboveAverage" dxfId="341" priority="474"/>
  </conditionalFormatting>
  <conditionalFormatting sqref="G36 C40">
    <cfRule type="aboveAverage" dxfId="340" priority="473"/>
  </conditionalFormatting>
  <conditionalFormatting sqref="F37 D39">
    <cfRule type="aboveAverage" dxfId="339" priority="472"/>
  </conditionalFormatting>
  <conditionalFormatting sqref="G37 D40">
    <cfRule type="aboveAverage" dxfId="338" priority="471"/>
  </conditionalFormatting>
  <conditionalFormatting sqref="F38 E39">
    <cfRule type="aboveAverage" dxfId="337" priority="470"/>
  </conditionalFormatting>
  <conditionalFormatting sqref="G38 E40">
    <cfRule type="aboveAverage" dxfId="336" priority="469"/>
  </conditionalFormatting>
  <conditionalFormatting sqref="F40 G39">
    <cfRule type="aboveAverage" dxfId="335" priority="468"/>
  </conditionalFormatting>
  <conditionalFormatting sqref="K43:K47">
    <cfRule type="expression" dxfId="334" priority="458">
      <formula>AND(J43=3,IF(COUNTIF(J$14:J$18,"=3")&gt;=2,TRUE))</formula>
    </cfRule>
    <cfRule type="expression" dxfId="333" priority="464">
      <formula>AND(J43=1,IF(COUNTIF(J$14:J$18,"=1")&gt;=2,TRUE))</formula>
    </cfRule>
    <cfRule type="expression" dxfId="332" priority="465">
      <formula>AND(J43=2,IF(COUNTIF(J$14:J$18,"=2")&gt;=2,TRUE))</formula>
    </cfRule>
  </conditionalFormatting>
  <conditionalFormatting sqref="K50:K54">
    <cfRule type="expression" dxfId="331" priority="457">
      <formula>AND(J50=3,IF(COUNTIF(J$21:J$25,"=3")&gt;=2,TRUE))</formula>
    </cfRule>
    <cfRule type="expression" dxfId="330" priority="462">
      <formula>AND(J50=1,IF(COUNTIF(J$21:J$25,"=1")&gt;=2,TRUE))</formula>
    </cfRule>
    <cfRule type="expression" dxfId="329" priority="463">
      <formula>AND(J50=2,IF(COUNTIF(J$21:J$25,"=2")&gt;=2,TRUE))</formula>
    </cfRule>
  </conditionalFormatting>
  <conditionalFormatting sqref="K36:K40">
    <cfRule type="expression" dxfId="328" priority="459">
      <formula>AND(J36=3,IF(COUNTIF(J$7:J$11,"=3")&gt;=2,TRUE))</formula>
    </cfRule>
    <cfRule type="expression" dxfId="327" priority="460">
      <formula>AND(J36=1,IF(COUNTIF(J$7:J$11,"=1")&gt;=2,TRUE))</formula>
    </cfRule>
    <cfRule type="expression" dxfId="326" priority="461">
      <formula>AND(J36=2,IF(COUNTIF(J$7:J$11,"=2")&gt;=2,TRUE))</formula>
    </cfRule>
  </conditionalFormatting>
  <conditionalFormatting sqref="H36:H40">
    <cfRule type="expression" dxfId="325" priority="439">
      <formula>AND(J36=1,IF(COUNTIF(J$7:J$11,"=1")&gt;=2,TRUE))</formula>
    </cfRule>
    <cfRule type="expression" dxfId="324" priority="446">
      <formula>AND(J36=3,IF(COUNTIF(J$7:J$11,"=3")&gt;=2,TRUE))</formula>
    </cfRule>
    <cfRule type="expression" dxfId="323" priority="447">
      <formula>AND(J36=2,IF(COUNTIF(J$7:J$11,"=2")&gt;=2,TRUE))</formula>
    </cfRule>
  </conditionalFormatting>
  <conditionalFormatting sqref="H43:H47">
    <cfRule type="expression" dxfId="322" priority="440">
      <formula>AND(J43=1,IF(COUNTIF(J$14:J$18,"=1")&gt;=2,TRUE))</formula>
    </cfRule>
    <cfRule type="expression" dxfId="321" priority="444">
      <formula>AND(J43=3,IF(COUNTIF(J$14:J$18,"=3")&gt;=2,TRUE))</formula>
    </cfRule>
    <cfRule type="expression" dxfId="320" priority="445">
      <formula>AND(J43=2,IF(COUNTIF(J$14:J$18,"=2")&gt;=2,TRUE))</formula>
    </cfRule>
  </conditionalFormatting>
  <conditionalFormatting sqref="H50:H54">
    <cfRule type="expression" dxfId="319" priority="441">
      <formula>AND(J50=1,IF(COUNTIF(J$21:J$25,"=1")&gt;=2,TRUE))</formula>
    </cfRule>
    <cfRule type="expression" dxfId="318" priority="442">
      <formula>AND(J50=3,IF(COUNTIF(J$21:J$25,"=3")&gt;=2,TRUE))</formula>
    </cfRule>
    <cfRule type="expression" dxfId="317" priority="443">
      <formula>AND(J50=2,IF(COUNTIF(J$21:J$25,"=2")&gt;=2,TRUE))</formula>
    </cfRule>
  </conditionalFormatting>
  <conditionalFormatting sqref="K57:K61">
    <cfRule type="expression" dxfId="316" priority="434">
      <formula>AND(J57=3,IF(COUNTIF(J$28:J$32,"=3")&gt;=2,TRUE))</formula>
    </cfRule>
    <cfRule type="expression" dxfId="315" priority="435">
      <formula>AND(J57=1,IF(COUNTIF(J$28:J$32,"=1")&gt;=2,TRUE))</formula>
    </cfRule>
    <cfRule type="expression" dxfId="314" priority="436">
      <formula>AND(J57=2,IF(COUNTIF(J$28:J$32,"=2")&gt;=2,TRUE))</formula>
    </cfRule>
  </conditionalFormatting>
  <conditionalFormatting sqref="H57:H61">
    <cfRule type="expression" dxfId="313" priority="428">
      <formula>AND(J57=1,IF(COUNTIF(J$28:J$32,"=1")&gt;=2,TRUE))</formula>
    </cfRule>
    <cfRule type="expression" dxfId="312" priority="429">
      <formula>AND(J57=3,IF(COUNTIF(J$28:J$32,"=3")&gt;=2,TRUE))</formula>
    </cfRule>
    <cfRule type="expression" dxfId="311" priority="430">
      <formula>AND(J57=2,IF(COUNTIF(J$28:J$32,"=2")&gt;=2,TRUE))</formula>
    </cfRule>
  </conditionalFormatting>
  <conditionalFormatting sqref="D43 C44">
    <cfRule type="aboveAverage" dxfId="310" priority="426"/>
  </conditionalFormatting>
  <conditionalFormatting sqref="E43 C45">
    <cfRule type="aboveAverage" dxfId="309" priority="425"/>
  </conditionalFormatting>
  <conditionalFormatting sqref="F43 C46">
    <cfRule type="aboveAverage" dxfId="308" priority="424"/>
  </conditionalFormatting>
  <conditionalFormatting sqref="E44 D45">
    <cfRule type="aboveAverage" dxfId="307" priority="423"/>
  </conditionalFormatting>
  <conditionalFormatting sqref="G43 C47">
    <cfRule type="aboveAverage" dxfId="306" priority="422"/>
  </conditionalFormatting>
  <conditionalFormatting sqref="F44 D46">
    <cfRule type="aboveAverage" dxfId="305" priority="421"/>
  </conditionalFormatting>
  <conditionalFormatting sqref="G44 D47">
    <cfRule type="aboveAverage" dxfId="304" priority="420"/>
  </conditionalFormatting>
  <conditionalFormatting sqref="F45 E46">
    <cfRule type="aboveAverage" dxfId="303" priority="419"/>
  </conditionalFormatting>
  <conditionalFormatting sqref="G45 E47">
    <cfRule type="aboveAverage" dxfId="302" priority="418"/>
  </conditionalFormatting>
  <conditionalFormatting sqref="F47 G46">
    <cfRule type="aboveAverage" dxfId="301" priority="417"/>
  </conditionalFormatting>
  <conditionalFormatting sqref="D50 C51">
    <cfRule type="aboveAverage" dxfId="300" priority="415"/>
  </conditionalFormatting>
  <conditionalFormatting sqref="E50 C52">
    <cfRule type="aboveAverage" dxfId="299" priority="414"/>
  </conditionalFormatting>
  <conditionalFormatting sqref="F50 C53">
    <cfRule type="aboveAverage" dxfId="298" priority="413"/>
  </conditionalFormatting>
  <conditionalFormatting sqref="E51 D52">
    <cfRule type="aboveAverage" dxfId="297" priority="412"/>
  </conditionalFormatting>
  <conditionalFormatting sqref="G50 C54">
    <cfRule type="aboveAverage" dxfId="296" priority="411"/>
  </conditionalFormatting>
  <conditionalFormatting sqref="F51 D53">
    <cfRule type="aboveAverage" dxfId="295" priority="410"/>
  </conditionalFormatting>
  <conditionalFormatting sqref="G51 D54">
    <cfRule type="aboveAverage" dxfId="294" priority="409"/>
  </conditionalFormatting>
  <conditionalFormatting sqref="F52 E53">
    <cfRule type="aboveAverage" dxfId="293" priority="408"/>
  </conditionalFormatting>
  <conditionalFormatting sqref="G52 E54">
    <cfRule type="aboveAverage" dxfId="292" priority="407"/>
  </conditionalFormatting>
  <conditionalFormatting sqref="F54 G53">
    <cfRule type="aboveAverage" dxfId="291" priority="406"/>
  </conditionalFormatting>
  <conditionalFormatting sqref="D57 C58">
    <cfRule type="aboveAverage" dxfId="290" priority="404"/>
  </conditionalFormatting>
  <conditionalFormatting sqref="E57 C59">
    <cfRule type="aboveAverage" dxfId="289" priority="403"/>
  </conditionalFormatting>
  <conditionalFormatting sqref="F57 C60">
    <cfRule type="aboveAverage" dxfId="288" priority="402"/>
  </conditionalFormatting>
  <conditionalFormatting sqref="E58 D59">
    <cfRule type="aboveAverage" dxfId="287" priority="401"/>
  </conditionalFormatting>
  <conditionalFormatting sqref="G57 C61">
    <cfRule type="aboveAverage" dxfId="286" priority="400"/>
  </conditionalFormatting>
  <conditionalFormatting sqref="F58 D60">
    <cfRule type="aboveAverage" dxfId="285" priority="399"/>
  </conditionalFormatting>
  <conditionalFormatting sqref="G58 D61">
    <cfRule type="aboveAverage" dxfId="284" priority="398"/>
  </conditionalFormatting>
  <conditionalFormatting sqref="F59 E60">
    <cfRule type="aboveAverage" dxfId="283" priority="397"/>
  </conditionalFormatting>
  <conditionalFormatting sqref="G59 E61">
    <cfRule type="aboveAverage" dxfId="282" priority="396"/>
  </conditionalFormatting>
  <conditionalFormatting sqref="F61 G60">
    <cfRule type="aboveAverage" dxfId="281" priority="395"/>
  </conditionalFormatting>
  <conditionalFormatting sqref="I11:I12">
    <cfRule type="expression" dxfId="280" priority="244">
      <formula>FIND(2,I11,1)</formula>
    </cfRule>
    <cfRule type="expression" dxfId="279" priority="245">
      <formula>FIND(1,I11,1)</formula>
    </cfRule>
  </conditionalFormatting>
  <conditionalFormatting sqref="I8:I10">
    <cfRule type="expression" dxfId="278" priority="242">
      <formula>FIND(2,I8,1)</formula>
    </cfRule>
    <cfRule type="expression" dxfId="277" priority="243">
      <formula>FIND(1,I8,1)</formula>
    </cfRule>
  </conditionalFormatting>
  <conditionalFormatting sqref="I15:I19">
    <cfRule type="expression" dxfId="276" priority="240">
      <formula>FIND(2,I15,1)</formula>
    </cfRule>
    <cfRule type="expression" dxfId="275" priority="241">
      <formula>FIND(1,I15,1)</formula>
    </cfRule>
  </conditionalFormatting>
  <conditionalFormatting sqref="I22:I26">
    <cfRule type="expression" dxfId="274" priority="238">
      <formula>FIND(2,I22,1)</formula>
    </cfRule>
    <cfRule type="expression" dxfId="273" priority="239">
      <formula>FIND(1,I22,1)</formula>
    </cfRule>
  </conditionalFormatting>
  <conditionalFormatting sqref="I29:I33">
    <cfRule type="expression" dxfId="272" priority="236">
      <formula>FIND(2,I29,1)</formula>
    </cfRule>
    <cfRule type="expression" dxfId="271" priority="237">
      <formula>FIND(1,I29,1)</formula>
    </cfRule>
  </conditionalFormatting>
  <conditionalFormatting sqref="I39:I40">
    <cfRule type="expression" dxfId="270" priority="234">
      <formula>FIND(2,I39,1)</formula>
    </cfRule>
    <cfRule type="expression" dxfId="269" priority="235">
      <formula>FIND(1,I39,1)</formula>
    </cfRule>
  </conditionalFormatting>
  <conditionalFormatting sqref="I36:I38">
    <cfRule type="expression" dxfId="268" priority="232">
      <formula>FIND(2,I36,1)</formula>
    </cfRule>
    <cfRule type="expression" dxfId="267" priority="233">
      <formula>FIND(1,I36,1)</formula>
    </cfRule>
  </conditionalFormatting>
  <conditionalFormatting sqref="I43:I47">
    <cfRule type="expression" dxfId="266" priority="230">
      <formula>FIND(2,I43,1)</formula>
    </cfRule>
    <cfRule type="expression" dxfId="265" priority="231">
      <formula>FIND(1,I43,1)</formula>
    </cfRule>
  </conditionalFormatting>
  <conditionalFormatting sqref="I50:I54">
    <cfRule type="expression" dxfId="264" priority="228">
      <formula>FIND(2,I50,1)</formula>
    </cfRule>
    <cfRule type="expression" dxfId="263" priority="229">
      <formula>FIND(1,I50,1)</formula>
    </cfRule>
  </conditionalFormatting>
  <conditionalFormatting sqref="I57:I61">
    <cfRule type="expression" dxfId="262" priority="226">
      <formula>FIND(2,I57,1)</formula>
    </cfRule>
    <cfRule type="expression" dxfId="261" priority="227">
      <formula>FIND(1,I57,1)</formula>
    </cfRule>
  </conditionalFormatting>
  <conditionalFormatting sqref="L16:L19">
    <cfRule type="expression" dxfId="260" priority="214">
      <formula>OR(J16=0,J16=4)</formula>
    </cfRule>
    <cfRule type="expression" dxfId="259" priority="218">
      <formula>AND(J16=1,IF(COUNTIF(J$14:J$18,"=1")=1,TRUE))</formula>
    </cfRule>
    <cfRule type="expression" dxfId="258" priority="219">
      <formula>AND(J16=3,IF(COUNTIF(J$14:J$18,"=3")=1,TRUE))</formula>
    </cfRule>
  </conditionalFormatting>
  <conditionalFormatting sqref="L22:L26">
    <cfRule type="expression" dxfId="257" priority="215">
      <formula>OR(J22=0,J22=4)</formula>
    </cfRule>
    <cfRule type="expression" dxfId="256" priority="216">
      <formula>AND(J22=1,IF(COUNTIF(J$21:J$25,"=1")=1,TRUE))</formula>
    </cfRule>
    <cfRule type="expression" dxfId="255" priority="217">
      <formula>AND(J22=3,IF(COUNTIF(J$21:J$25,"=3")=1,TRUE))</formula>
    </cfRule>
  </conditionalFormatting>
  <conditionalFormatting sqref="L8:L12">
    <cfRule type="expression" dxfId="254" priority="211">
      <formula>OR(J8=0,J8=4)</formula>
    </cfRule>
    <cfRule type="expression" dxfId="253" priority="212">
      <formula>AND(J8=1,IF(COUNTIF(J$7:J$11,"=1")=1,TRUE))</formula>
    </cfRule>
    <cfRule type="expression" dxfId="252" priority="213">
      <formula>AND(J8=3,IF(COUNTIF(J$7:J$11,"=3")=1,TRUE))</formula>
    </cfRule>
  </conditionalFormatting>
  <conditionalFormatting sqref="L29:L33">
    <cfRule type="expression" dxfId="251" priority="208">
      <formula>OR(J29=0,J29=4)</formula>
    </cfRule>
    <cfRule type="expression" dxfId="250" priority="209">
      <formula>AND(J29=1,IF(COUNTIF(J$28:J$32,"=1")=1,TRUE))</formula>
    </cfRule>
    <cfRule type="expression" dxfId="249" priority="210">
      <formula>AND(J29=3,IF(COUNTIF(J$28:J$32,"=3")=1,TRUE))</formula>
    </cfRule>
  </conditionalFormatting>
  <conditionalFormatting sqref="L44:L47">
    <cfRule type="expression" dxfId="248" priority="202">
      <formula>OR(J44=0,J44=4)</formula>
    </cfRule>
    <cfRule type="expression" dxfId="247" priority="206">
      <formula>AND(J44=1,IF(COUNTIF(J$14:J$18,"=1")=1,TRUE))</formula>
    </cfRule>
    <cfRule type="expression" dxfId="246" priority="207">
      <formula>AND(J44=3,IF(COUNTIF(J$14:J$18,"=3")=1,TRUE))</formula>
    </cfRule>
  </conditionalFormatting>
  <conditionalFormatting sqref="L50:L54">
    <cfRule type="expression" dxfId="245" priority="203">
      <formula>OR(J50=0,J50=4)</formula>
    </cfRule>
    <cfRule type="expression" dxfId="244" priority="204">
      <formula>AND(J50=1,IF(COUNTIF(J$21:J$25,"=1")=1,TRUE))</formula>
    </cfRule>
    <cfRule type="expression" dxfId="243" priority="205">
      <formula>AND(J50=3,IF(COUNTIF(J$21:J$25,"=3")=1,TRUE))</formula>
    </cfRule>
  </conditionalFormatting>
  <conditionalFormatting sqref="L36:L40">
    <cfRule type="expression" dxfId="242" priority="199">
      <formula>OR(J36=0,J36=4)</formula>
    </cfRule>
    <cfRule type="expression" dxfId="241" priority="200">
      <formula>AND(J36=1,IF(COUNTIF(J$7:J$11,"=1")=1,TRUE))</formula>
    </cfRule>
    <cfRule type="expression" dxfId="240" priority="201">
      <formula>AND(J36=3,IF(COUNTIF(J$7:J$11,"=3")=1,TRUE))</formula>
    </cfRule>
  </conditionalFormatting>
  <conditionalFormatting sqref="L57:L61">
    <cfRule type="expression" dxfId="239" priority="196">
      <formula>OR(J57=0,J57=4)</formula>
    </cfRule>
    <cfRule type="expression" dxfId="238" priority="197">
      <formula>AND(J57=1,IF(COUNTIF(J$28:J$32,"=1")=1,TRUE))</formula>
    </cfRule>
    <cfRule type="expression" dxfId="237" priority="198">
      <formula>AND(J57=3,IF(COUNTIF(J$28:J$32,"=3")=1,TRUE))</formula>
    </cfRule>
  </conditionalFormatting>
  <conditionalFormatting sqref="L15">
    <cfRule type="expression" dxfId="236" priority="193">
      <formula>OR(J15=0,J15=4)</formula>
    </cfRule>
    <cfRule type="expression" dxfId="235" priority="194">
      <formula>AND(J15=1,IF(COUNTIF(J$7:J$11,"=1")=1,TRUE))</formula>
    </cfRule>
    <cfRule type="expression" dxfId="234" priority="195">
      <formula>AND(J15=3,IF(COUNTIF(J$7:J$11,"=3")=1,TRUE))</formula>
    </cfRule>
  </conditionalFormatting>
  <conditionalFormatting sqref="L43">
    <cfRule type="expression" dxfId="233" priority="190">
      <formula>OR(J43=0,J43=4)</formula>
    </cfRule>
    <cfRule type="expression" dxfId="232" priority="191">
      <formula>AND(J43=1,IF(COUNTIF(J$7:J$11,"=1")=1,TRUE))</formula>
    </cfRule>
    <cfRule type="expression" dxfId="231" priority="192">
      <formula>AND(J43=3,IF(COUNTIF(J$7:J$11,"=3")=1,TRUE))</formula>
    </cfRule>
  </conditionalFormatting>
  <conditionalFormatting sqref="D15 C16">
    <cfRule type="aboveAverage" dxfId="230" priority="92"/>
  </conditionalFormatting>
  <conditionalFormatting sqref="E15 C17">
    <cfRule type="aboveAverage" dxfId="229" priority="91"/>
  </conditionalFormatting>
  <conditionalFormatting sqref="F15 C18">
    <cfRule type="aboveAverage" dxfId="228" priority="90"/>
  </conditionalFormatting>
  <conditionalFormatting sqref="E16 D17">
    <cfRule type="aboveAverage" dxfId="227" priority="89"/>
  </conditionalFormatting>
  <conditionalFormatting sqref="F16 D18">
    <cfRule type="aboveAverage" dxfId="226" priority="88"/>
  </conditionalFormatting>
  <conditionalFormatting sqref="F17 E18">
    <cfRule type="aboveAverage" dxfId="225" priority="87"/>
  </conditionalFormatting>
  <conditionalFormatting sqref="D22 C23">
    <cfRule type="aboveAverage" dxfId="224" priority="85"/>
  </conditionalFormatting>
  <conditionalFormatting sqref="E22 C24">
    <cfRule type="aboveAverage" dxfId="223" priority="84"/>
  </conditionalFormatting>
  <conditionalFormatting sqref="F22 C25">
    <cfRule type="aboveAverage" dxfId="222" priority="83"/>
  </conditionalFormatting>
  <conditionalFormatting sqref="E23 D24">
    <cfRule type="aboveAverage" dxfId="221" priority="82"/>
  </conditionalFormatting>
  <conditionalFormatting sqref="F23 D25">
    <cfRule type="aboveAverage" dxfId="220" priority="81"/>
  </conditionalFormatting>
  <conditionalFormatting sqref="F24 E25">
    <cfRule type="aboveAverage" dxfId="219" priority="80"/>
  </conditionalFormatting>
  <conditionalFormatting sqref="G123 G127">
    <cfRule type="aboveAverage" dxfId="218" priority="68"/>
  </conditionalFormatting>
  <conditionalFormatting sqref="G130 G132">
    <cfRule type="aboveAverage" dxfId="217" priority="67"/>
  </conditionalFormatting>
  <conditionalFormatting sqref="C106 C108">
    <cfRule type="aboveAverage" dxfId="216" priority="65"/>
  </conditionalFormatting>
  <conditionalFormatting sqref="C110 C112">
    <cfRule type="aboveAverage" dxfId="215" priority="64"/>
  </conditionalFormatting>
  <conditionalFormatting sqref="C114 C116">
    <cfRule type="aboveAverage" dxfId="214" priority="63"/>
  </conditionalFormatting>
  <conditionalFormatting sqref="C102 C104">
    <cfRule type="aboveAverage" dxfId="213" priority="61"/>
  </conditionalFormatting>
  <conditionalFormatting sqref="C102 C104 C106 C108 C110 C112 C114 C116 E103 E107 E111 E115 E122 E124 E126 E128 G105 G113 G117 G119 G123 G127 G130 G132">
    <cfRule type="containsBlanks" dxfId="212" priority="60">
      <formula>LEN(TRIM(C102))=0</formula>
    </cfRule>
  </conditionalFormatting>
  <conditionalFormatting sqref="E122 E124">
    <cfRule type="aboveAverage" dxfId="211" priority="59"/>
  </conditionalFormatting>
  <conditionalFormatting sqref="E126 E128">
    <cfRule type="aboveAverage" dxfId="210" priority="57"/>
  </conditionalFormatting>
  <conditionalFormatting sqref="G117 G119">
    <cfRule type="aboveAverage" dxfId="209" priority="55"/>
  </conditionalFormatting>
  <conditionalFormatting sqref="G105 G113">
    <cfRule type="aboveAverage" dxfId="208" priority="53"/>
  </conditionalFormatting>
  <conditionalFormatting sqref="E103 E107">
    <cfRule type="aboveAverage" dxfId="207" priority="49"/>
  </conditionalFormatting>
  <conditionalFormatting sqref="E111 E115">
    <cfRule type="aboveAverage" dxfId="206" priority="47"/>
  </conditionalFormatting>
  <conditionalFormatting sqref="G161 G165">
    <cfRule type="aboveAverage" dxfId="205" priority="14"/>
  </conditionalFormatting>
  <conditionalFormatting sqref="G168 G170">
    <cfRule type="aboveAverage" dxfId="204" priority="13"/>
  </conditionalFormatting>
  <conditionalFormatting sqref="C144 C146">
    <cfRule type="aboveAverage" dxfId="203" priority="12"/>
  </conditionalFormatting>
  <conditionalFormatting sqref="C148 C150">
    <cfRule type="aboveAverage" dxfId="202" priority="11"/>
  </conditionalFormatting>
  <conditionalFormatting sqref="C152 C154">
    <cfRule type="aboveAverage" dxfId="201" priority="10"/>
  </conditionalFormatting>
  <conditionalFormatting sqref="C140 C142">
    <cfRule type="aboveAverage" dxfId="200" priority="9"/>
  </conditionalFormatting>
  <conditionalFormatting sqref="C140 C142 C144 C146 C148 C150 C152 C154 E141 E145 E149 E153 E160 E162 E164 E166 G143 G151 G155 G157 G161 G165 G168 G170">
    <cfRule type="containsBlanks" dxfId="199" priority="8">
      <formula>LEN(TRIM(C140))=0</formula>
    </cfRule>
  </conditionalFormatting>
  <conditionalFormatting sqref="E160 E162">
    <cfRule type="aboveAverage" dxfId="198" priority="7"/>
  </conditionalFormatting>
  <conditionalFormatting sqref="E164 E166">
    <cfRule type="aboveAverage" dxfId="197" priority="6"/>
  </conditionalFormatting>
  <conditionalFormatting sqref="G155 G157">
    <cfRule type="aboveAverage" dxfId="196" priority="5"/>
  </conditionalFormatting>
  <conditionalFormatting sqref="G143 G151">
    <cfRule type="aboveAverage" dxfId="195" priority="4"/>
  </conditionalFormatting>
  <conditionalFormatting sqref="E141 E145">
    <cfRule type="aboveAverage" dxfId="194" priority="3"/>
  </conditionalFormatting>
  <conditionalFormatting sqref="E149 E153">
    <cfRule type="aboveAverage" dxfId="193" priority="2"/>
  </conditionalFormatting>
  <conditionalFormatting sqref="B1:H1048576">
    <cfRule type="containsText" dxfId="192" priority="1" operator="containsText" text="I-Viru">
      <formula>NOT(ISERROR(SEARCH("I-Viru",B1)))</formula>
    </cfRule>
  </conditionalFormatting>
  <pageMargins left="0.78740157480314965" right="0.39370078740157483" top="0.6692913385826772" bottom="0.27559055118110237" header="0.47244094488188981" footer="0"/>
  <pageSetup paperSize="9" fitToHeight="0" orientation="landscape" r:id="rId1"/>
  <headerFooter>
    <oddHeader>&amp;RPage &amp;P of &amp;N</oddHeader>
  </headerFooter>
  <rowBreaks count="3" manualBreakCount="3">
    <brk id="18" max="16383" man="1"/>
    <brk id="69" max="16383" man="1"/>
    <brk id="136" max="16383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99FF"/>
    <pageSetUpPr fitToPage="1"/>
  </sheetPr>
  <dimension ref="A1:AH339"/>
  <sheetViews>
    <sheetView showGridLines="0" showRowColHeaders="0" zoomScaleNormal="100" workbookViewId="0">
      <pane ySplit="5" topLeftCell="A6" activePane="bottomLeft" state="frozen"/>
      <selection activeCell="AS1" sqref="AS1"/>
      <selection pane="bottomLeft" activeCell="I1" sqref="I1"/>
    </sheetView>
  </sheetViews>
  <sheetFormatPr defaultRowHeight="12.75" x14ac:dyDescent="0.2"/>
  <cols>
    <col min="1" max="1" width="5.140625" style="78" customWidth="1"/>
    <col min="2" max="2" width="31.28515625" style="78" customWidth="1"/>
    <col min="3" max="9" width="7.85546875" style="78" customWidth="1"/>
    <col min="10" max="10" width="6" style="78" hidden="1" customWidth="1"/>
    <col min="11" max="11" width="3.28515625" style="78" customWidth="1"/>
    <col min="12" max="12" width="3.28515625" style="78" bestFit="1" customWidth="1"/>
    <col min="13" max="13" width="6" style="78" hidden="1" customWidth="1"/>
    <col min="14" max="16" width="9.140625" style="78"/>
    <col min="17" max="17" width="9.140625" style="77"/>
    <col min="18" max="34" width="9.7109375" style="77" hidden="1" customWidth="1"/>
    <col min="35" max="16384" width="9.140625" style="78"/>
  </cols>
  <sheetData>
    <row r="1" spans="1:34" x14ac:dyDescent="0.2">
      <c r="A1" s="81" t="str">
        <f>Võistkondlik!B1</f>
        <v>EESTIMAA SPORDILIIT JÕUD MEISTRIVÕISTLUSED PETANGIS 2018</v>
      </c>
      <c r="B1" s="80"/>
      <c r="C1" s="80"/>
      <c r="E1" s="80"/>
      <c r="J1" s="92" t="s">
        <v>78</v>
      </c>
      <c r="K1" s="93"/>
      <c r="L1" s="91"/>
      <c r="M1" s="94"/>
      <c r="R1" s="92" t="s">
        <v>78</v>
      </c>
      <c r="S1" s="120"/>
      <c r="T1" s="120"/>
      <c r="U1" s="120"/>
      <c r="V1" s="120"/>
      <c r="W1" s="120"/>
      <c r="X1" s="120"/>
      <c r="Y1" s="120"/>
      <c r="Z1" s="120"/>
      <c r="AA1" s="120"/>
      <c r="AB1" s="120"/>
      <c r="AC1" s="120"/>
      <c r="AD1" s="120"/>
      <c r="AE1" s="120"/>
      <c r="AF1" s="120"/>
      <c r="AG1" s="120"/>
      <c r="AH1" s="120"/>
    </row>
    <row r="2" spans="1:34" s="77" customFormat="1" x14ac:dyDescent="0.2">
      <c r="A2" s="80" t="str">
        <f>Võistkondlik!B2</f>
        <v>Toimumisaeg: P, 03.06.2018 kell 10:00</v>
      </c>
      <c r="B2" s="82"/>
      <c r="C2" s="82"/>
      <c r="E2" s="80"/>
    </row>
    <row r="3" spans="1:34" s="77" customFormat="1" x14ac:dyDescent="0.2">
      <c r="A3" s="80" t="str">
        <f>Võistkondlik!B3</f>
        <v>Toimumiskoht: Voka, Metsa tn 2</v>
      </c>
      <c r="B3" s="82"/>
      <c r="C3" s="82"/>
      <c r="E3" s="80"/>
    </row>
    <row r="4" spans="1:34" s="77" customFormat="1" x14ac:dyDescent="0.2">
      <c r="A4" s="80"/>
      <c r="B4" s="82"/>
      <c r="C4" s="82"/>
      <c r="E4" s="80"/>
      <c r="I4" s="127" t="s">
        <v>114</v>
      </c>
    </row>
    <row r="5" spans="1:34" x14ac:dyDescent="0.2">
      <c r="A5" s="83" t="s">
        <v>92</v>
      </c>
      <c r="B5" s="80"/>
    </row>
    <row r="7" spans="1:34" s="77" customFormat="1" x14ac:dyDescent="0.2">
      <c r="A7" s="198" t="s">
        <v>0</v>
      </c>
      <c r="B7" s="199"/>
      <c r="C7" s="199">
        <v>1</v>
      </c>
      <c r="D7" s="199">
        <v>2</v>
      </c>
      <c r="E7" s="199">
        <v>3</v>
      </c>
      <c r="F7" s="199">
        <v>4</v>
      </c>
      <c r="G7" s="199"/>
      <c r="H7" s="199" t="s">
        <v>1</v>
      </c>
      <c r="I7" s="199" t="s">
        <v>45</v>
      </c>
      <c r="J7" s="95" t="s">
        <v>76</v>
      </c>
      <c r="K7" s="96" t="s">
        <v>76</v>
      </c>
      <c r="L7" s="97" t="s">
        <v>77</v>
      </c>
      <c r="M7" s="39" t="b">
        <f>OR(AND(COUNTA(B8:B12)=3,COUNTA(C8:G12)=6),AND(COUNTA(B8:B12)=4,COUNTA(C8:G12)=12),AND(COUNTA(B8:B12)=5,COUNTA(C8:G12)=20))</f>
        <v>1</v>
      </c>
    </row>
    <row r="8" spans="1:34" s="77" customFormat="1" ht="25.5" x14ac:dyDescent="0.2">
      <c r="A8" s="200">
        <v>1</v>
      </c>
      <c r="B8" s="132" t="s">
        <v>107</v>
      </c>
      <c r="C8" s="133"/>
      <c r="D8" s="134">
        <v>5</v>
      </c>
      <c r="E8" s="134">
        <v>13</v>
      </c>
      <c r="F8" s="134">
        <v>13</v>
      </c>
      <c r="G8" s="134"/>
      <c r="H8" s="135" t="str">
        <f>(IF(D8-C9&gt;0,1)+IF(E8-C10&gt;0,1)+IF(F8-C11&gt;0,1)+IF(G8-C12&gt;0,1))&amp;"-"&amp;(IF(D8-C9&lt;0,1)+IF(E8-C10&lt;0,1)+IF(F8-C11&lt;0,1)+IF(G8-C12&lt;0,1))</f>
        <v>2-1</v>
      </c>
      <c r="I8" s="134" t="str">
        <f>IF(AND(B8&lt;&gt;"",M$7=TRUE),A$7&amp;RANK(M8,M$8:M$12,0),"")</f>
        <v>A2</v>
      </c>
      <c r="J8" s="136">
        <f>VALUE(LEFT(H8,1))</f>
        <v>2</v>
      </c>
      <c r="K8" s="137">
        <f>IF(AND(J8=1,J9=1,D8&gt;C9),1)+IF(AND(J8=1,J10=1,E8&gt;C10),1)+IF(AND(J8=1,J11=1,F8&gt;C11),1)+IF(AND(J8=1,J12=1,G8&gt;C12),1)+IF(AND(J8=2,J9=2,D8&gt;C9),1)+IF(AND(J8=2,J10=2,E8&gt;C10),1)+IF(AND(J8=2,J11=2,F8&gt;C11),1)+IF(AND(J8=2,J12=2,G8&gt;C12),1)+IF(AND(J8=3,J9=3,D8&gt;C9),1)+IF(AND(J8=3,J10=3,E8&gt;C10),1)+IF(AND(J8=3,J11=3,F8&gt;C11),1)+IF(AND(J8=3,J12=3,G8&gt;C12),1)</f>
        <v>0</v>
      </c>
      <c r="L8" s="196">
        <f>IF(AND(J8=1,J9=1),D8-C9)+IF(AND(J8=1,J10=1),E8-C10)+IF(AND(J8=1,J11=1),F8-C11)+IF(AND(J8=1,J12=1),G8-C12)+IF(AND(J8=2,J9=2),D8-C9)+IF(AND(J8=2,J10=2),E8-C10)+IF(AND(J8=2,J11=2),F8-C11)+IF(AND(J8=2,J12=2),G8-C12)+IF(AND(J8=3,J9=3),D8-C9)+IF(AND(J8=3,J10=3),E8-C10)+IF(AND(J8=3,J11=3),F8-C11)+IF(AND(J8=3,J12=3),G8-C12)</f>
        <v>0</v>
      </c>
      <c r="M8" s="99">
        <f>10000*J8+K8*100+L8</f>
        <v>20000</v>
      </c>
    </row>
    <row r="9" spans="1:34" s="77" customFormat="1" ht="25.5" x14ac:dyDescent="0.2">
      <c r="A9" s="200">
        <v>2</v>
      </c>
      <c r="B9" s="139" t="s">
        <v>112</v>
      </c>
      <c r="C9" s="134">
        <v>13</v>
      </c>
      <c r="D9" s="133"/>
      <c r="E9" s="134">
        <v>13</v>
      </c>
      <c r="F9" s="134">
        <v>13</v>
      </c>
      <c r="G9" s="134"/>
      <c r="H9" s="135" t="str">
        <f>(IF(C9-D8&gt;0,1)+IF(E9-D10&gt;0,1)+IF(F9-D11&gt;0,1)+IF(G9-D12&gt;0,1))&amp;"-"&amp;(IF(C9-D8&lt;0,1)+IF(E9-D10&lt;0,1)+IF(F9-D11&lt;0,1)+IF(G9-D12&lt;0,1))</f>
        <v>3-0</v>
      </c>
      <c r="I9" s="134" t="str">
        <f>IF(AND(B9&lt;&gt;"",M$7=TRUE),A$7&amp;RANK(M9,M$8:M$12,0),"")</f>
        <v>A1</v>
      </c>
      <c r="J9" s="136">
        <f t="shared" ref="J9:J12" si="0">VALUE(LEFT(H9,1))</f>
        <v>3</v>
      </c>
      <c r="K9" s="140">
        <f>IF(AND(J9=1,J8=1,C9&gt;D8),1)+IF(AND(J9=1,J10=1,E9&gt;D10),1)+IF(AND(J9=1,J11=1,F9&gt;D11),1)+IF(AND(J9=1,J12=1,G9&gt;D12),1)+IF(AND(J9=2,J8=2,C9&gt;D8),1)+IF(AND(J9=2,J10=2,E9&gt;D10),1)+IF(AND(J9=2,J11=2,F9&gt;D11),1)+IF(AND(J9=2,J12=2,G9&gt;D12),1)+IF(AND(J9=3,J8=3,C9&gt;D8),1)+IF(AND(J9=3,J10=3,E9&gt;D10),1)+IF(AND(J9=3,J11=3,F9&gt;D11),1)+IF(AND(J9=3,J12=3,G9&gt;D12),1)</f>
        <v>0</v>
      </c>
      <c r="L9" s="138">
        <f>IF(AND(J9=1,J8=1),C9-D8)+IF(AND(J9=1,J10=1),E9-D10)+IF(AND(J9=1,J11=1),F9-D11)+IF(AND(J9=1,J12=1),G9-D12)+IF(AND(J9=2,J8=2),C9-D8)+IF(AND(J9=2,J10=2),E9-D10)+IF(AND(J9=2,J11=2),F9-D11)+IF(AND(J9=2,J12=2),G9-D12)+IF(AND(J9=3,J8=3),C9-D8)+IF(AND(J9=3,J10=3),E9-D10)+IF(AND(J9=3,J11=3),F9-D11)+IF(AND(J9=3,J12=3),G9-D12)</f>
        <v>0</v>
      </c>
      <c r="M9" s="99">
        <f t="shared" ref="M9:M12" si="1">10000*J9+K9*100+L9</f>
        <v>30000</v>
      </c>
    </row>
    <row r="10" spans="1:34" s="77" customFormat="1" ht="25.5" x14ac:dyDescent="0.2">
      <c r="A10" s="200">
        <v>3</v>
      </c>
      <c r="B10" s="139" t="s">
        <v>108</v>
      </c>
      <c r="C10" s="134">
        <v>4</v>
      </c>
      <c r="D10" s="141">
        <v>6</v>
      </c>
      <c r="E10" s="133"/>
      <c r="F10" s="134">
        <v>4</v>
      </c>
      <c r="G10" s="134"/>
      <c r="H10" s="135" t="str">
        <f>(IF(C10-E8&gt;0,1)+IF(D10-E9&gt;0,1)+IF(F10-E11&gt;0,1)+IF(G10-E12&gt;0,1))&amp;"-"&amp;(IF(C10-E8&lt;0,1)+IF(D10-E9&lt;0,1)+IF(F10-E11&lt;0,1)+IF(G10-E12&lt;0,1))</f>
        <v>0-3</v>
      </c>
      <c r="I10" s="134" t="str">
        <f>IF(AND(B10&lt;&gt;"",M$7=TRUE),A$7&amp;RANK(M10,M$8:M$12,0),"")</f>
        <v>A4</v>
      </c>
      <c r="J10" s="136">
        <f t="shared" si="0"/>
        <v>0</v>
      </c>
      <c r="K10" s="140">
        <f>IF(AND(J10=1,J8=1,C10&gt;E8),1)+IF(AND(J10=1,J9=1,D10&gt;E9),1)+IF(AND(J10=1,J11=1,F10&gt;E11),1)+IF(AND(J10=1,J12=1,G10&gt;E12),1)+IF(AND(J10=2,J8=2,C10&gt;E8),1)+IF(AND(J10=2,J9=2,D10&gt;E9),1)+IF(AND(J10=2,J11=2,F10&gt;E11),1)+IF(AND(J10=2,J12=2,G10&gt;E12),1)+IF(AND(J10=3,J8=3,C10&gt;E8),1)+IF(AND(J10=3,J9=3,D10&gt;E9),1)+IF(AND(J10=3,J11=3,F10&gt;E11),1)+IF(AND(J10=3,J12=3,G10&gt;E12),1)</f>
        <v>0</v>
      </c>
      <c r="L10" s="138">
        <f>IF(AND(J10=1,J8=1),C10-E8)+IF(AND(J10=1,J9=1),D10-E9)+IF(AND(J10=1,J11=1),F10-E11)+IF(AND(J10=1,J12=1),G10-E12)+IF(AND(J10=2,J8=2),C10-E8)+IF(AND(J10=2,J9=2),D10-E9)+IF(AND(J10=2,J11=2),F10-E11)+IF(AND(J10=2,J12=2),G10-E12)+IF(AND(J10=3,J8=3),C10-E8)+IF(AND(J10=3,J9=3),D10-E9)+IF(AND(J10=3,J11=3),F10-E11)+IF(AND(J10=3,J12=3),G10-E12)</f>
        <v>0</v>
      </c>
      <c r="M10" s="99">
        <f t="shared" si="1"/>
        <v>0</v>
      </c>
    </row>
    <row r="11" spans="1:34" s="77" customFormat="1" ht="25.5" x14ac:dyDescent="0.2">
      <c r="A11" s="200">
        <v>4</v>
      </c>
      <c r="B11" s="142" t="s">
        <v>109</v>
      </c>
      <c r="C11" s="134">
        <v>8</v>
      </c>
      <c r="D11" s="141">
        <v>12</v>
      </c>
      <c r="E11" s="134">
        <v>13</v>
      </c>
      <c r="F11" s="133"/>
      <c r="G11" s="143"/>
      <c r="H11" s="135" t="str">
        <f>(IF(C11-F8&gt;0,1)+IF(D11-F9&gt;0,1)+IF(E11-F10&gt;0,1)+IF(G11-F12&gt;0,1))&amp;"-"&amp;(IF(C11-F8&lt;0,1)+IF(D11-F9&lt;0,1)+IF(E11-F10&lt;0,1)+IF(G11-F12&lt;0,1))</f>
        <v>1-2</v>
      </c>
      <c r="I11" s="134" t="str">
        <f>IF(AND(B11&lt;&gt;"",M$7=TRUE),A$7&amp;RANK(M11,M$8:M$12,0),"")</f>
        <v>A3</v>
      </c>
      <c r="J11" s="136">
        <f t="shared" si="0"/>
        <v>1</v>
      </c>
      <c r="K11" s="140">
        <f>IF(AND(J11=1,J8=1,C11&gt;F8),1)+IF(AND(J11=1,J9=1,D11&gt;F9),1)+IF(AND(J11=1,J10=1,E11&gt;F10),1)+IF(AND(J11=1,J12=1,G11&gt;F12),1)+IF(AND(J11=2,J8=2,C11&gt;F8),1)+IF(AND(J11=2,J9=2,D11&gt;F9),1)+IF(AND(J11=2,J10=2,E11&gt;F10),1)+IF(AND(J11=2,J12=2,G11&gt;F12),1)+IF(AND(J11=3,J8=3,C11&gt;F8),1)+IF(AND(J11=3,J9=3,D11&gt;F9),1)+IF(AND(J11=3,J10=3,E11&gt;F10),1)+IF(AND(J11=3,J12=3,G11&gt;F12),1)</f>
        <v>0</v>
      </c>
      <c r="L11" s="138">
        <f>IF(AND(J11=1,J8=1),C11-F8)+IF(AND(J11=1,J9=1),D11-F9)+IF(AND(J11=1,J10=1),E11-F10)+IF(AND(J11=1,J12=1),G11-F12)+IF(AND(J11=2,J8=2),C11-F8)+IF(AND(J11=2,J9=2),D11-F9)+IF(AND(J11=2,J10=2),E11-F10)+IF(AND(J11=2,J12=2),G11-F12)+IF(AND(J11=3,J8=3),C11-F8)+IF(AND(J11=3,J9=3),D11-F9)+IF(AND(J11=3,J10=3),E11-F10)+IF(AND(J11=3,J12=3),G11-F12)</f>
        <v>0</v>
      </c>
      <c r="M11" s="99">
        <f t="shared" si="1"/>
        <v>10000</v>
      </c>
    </row>
    <row r="12" spans="1:34" s="77" customFormat="1" hidden="1" x14ac:dyDescent="0.2">
      <c r="A12" s="200">
        <v>5</v>
      </c>
      <c r="B12" s="132"/>
      <c r="C12" s="134"/>
      <c r="D12" s="134"/>
      <c r="E12" s="134"/>
      <c r="F12" s="134"/>
      <c r="G12" s="133"/>
      <c r="H12" s="135" t="str">
        <f>(IF(C12-G8&gt;0,1)+IF(D12-G9&gt;0,1)+IF(E12-G10&gt;0,1)+IF(F12-G11&gt;0,1))&amp;"-"&amp;(IF(C12-G8&lt;0,1)+IF(D12-G9&lt;0,1)+IF(E12-G10&lt;0,1)+IF(F12-G11&lt;0,1))</f>
        <v>0-0</v>
      </c>
      <c r="I12" s="134" t="str">
        <f>IF(AND(B12&lt;&gt;"",M$7=TRUE),A$7&amp;RANK(M12,M$8:M$12,0),"")</f>
        <v/>
      </c>
      <c r="J12" s="136">
        <f t="shared" si="0"/>
        <v>0</v>
      </c>
      <c r="K12" s="140">
        <f>IF(AND(J12=1,J8=1,C12&gt;G8),1)+IF(AND(J12=1,J9=1,D12&gt;G9),1)+IF(AND(J12=1,J10=1,E12&gt;G10),1)+IF(AND(J12=1,J11=1,F12&gt;G11),1)+IF(AND(J12=2,J8=2,C12&gt;G8),1)+IF(AND(J12=2,J9=2,D12&gt;G9),1)+IF(AND(J12=2,J10=2,E12&gt;G10),1)+IF(AND(J12=2,J11=2,F12&gt;G11),1)+IF(AND(J12=3,J8=3,C12&gt;G8),1)+IF(AND(J12=3,J9=3,D12&gt;G9),1)+IF(AND(J12=3,J10=3,E12&gt;G10),1)+IF(AND(J12=3,J11=3,F12&gt;G11),1)</f>
        <v>0</v>
      </c>
      <c r="L12" s="138">
        <f>IF(AND(J12=1,J8=1),C12-G8)+IF(AND(J12=1,J9=1),D12-G9)+IF(AND(J12=1,J10=1),E12-G10)+IF(AND(J12=1,J11=1),F12-G11)+IF(AND(J12=2,J8=2),C12-G8)+IF(AND(J12=2,J9=2),D12-G9)+IF(AND(J12=2,J10=2),E12-G10)+IF(AND(J12=2,J11=2),F12-G11)+IF(AND(J12=3,J8=3),C12-G8)+IF(AND(J12=3,J9=3),D12-G9)+IF(AND(J12=3,J10=3),E12-G10)+IF(AND(J12=3,J11=3),F12-G11)</f>
        <v>0</v>
      </c>
      <c r="M12" s="99">
        <f t="shared" si="1"/>
        <v>0</v>
      </c>
    </row>
    <row r="13" spans="1:34" s="77" customFormat="1" x14ac:dyDescent="0.2">
      <c r="A13" s="40"/>
      <c r="B13" s="130"/>
      <c r="C13" s="41"/>
      <c r="D13" s="101"/>
      <c r="E13" s="41"/>
      <c r="F13" s="42"/>
      <c r="G13" s="39"/>
      <c r="H13" s="66"/>
      <c r="I13" s="102"/>
      <c r="J13" s="202"/>
      <c r="K13" s="104"/>
      <c r="L13" s="105"/>
      <c r="M13" s="103"/>
    </row>
    <row r="14" spans="1:34" s="77" customFormat="1" x14ac:dyDescent="0.2">
      <c r="A14" s="198" t="s">
        <v>19</v>
      </c>
      <c r="B14" s="201"/>
      <c r="C14" s="199">
        <v>1</v>
      </c>
      <c r="D14" s="199">
        <v>2</v>
      </c>
      <c r="E14" s="199">
        <v>3</v>
      </c>
      <c r="F14" s="199"/>
      <c r="G14" s="199"/>
      <c r="H14" s="199" t="s">
        <v>1</v>
      </c>
      <c r="I14" s="199" t="s">
        <v>45</v>
      </c>
      <c r="J14" s="106" t="s">
        <v>76</v>
      </c>
      <c r="K14" s="96" t="s">
        <v>76</v>
      </c>
      <c r="L14" s="107" t="s">
        <v>77</v>
      </c>
      <c r="M14" s="108" t="b">
        <f>OR(AND(COUNTA(B15:B19)=3,COUNTA(C15:G19)=6),AND(COUNTA(B15:B19)=4,COUNTA(C15:G19)=12),AND(COUNTA(B15:B19)=5,COUNTA(C15:G19)=20))</f>
        <v>1</v>
      </c>
    </row>
    <row r="15" spans="1:34" s="77" customFormat="1" ht="25.5" x14ac:dyDescent="0.2">
      <c r="A15" s="200">
        <v>1</v>
      </c>
      <c r="B15" s="132" t="s">
        <v>110</v>
      </c>
      <c r="C15" s="133"/>
      <c r="D15" s="134">
        <v>5</v>
      </c>
      <c r="E15" s="134">
        <v>13</v>
      </c>
      <c r="F15" s="134"/>
      <c r="G15" s="134"/>
      <c r="H15" s="135" t="str">
        <f>(IF(D15-C16&gt;0,1)+IF(E15-C17&gt;0,1)+IF(F15-C18&gt;0,1)+IF(G15-C19&gt;0,1))&amp;"-"&amp;(IF(D15-C16&lt;0,1)+IF(E15-C17&lt;0,1)+IF(F15-C18&lt;0,1)+IF(G15-C19&lt;0,1))</f>
        <v>1-1</v>
      </c>
      <c r="I15" s="134" t="str">
        <f>IF(AND(B15&lt;&gt;"",M$14=TRUE),A$14&amp;RANK(M15,M$15:M$19,0),"")</f>
        <v>B2</v>
      </c>
      <c r="J15" s="136">
        <f>VALUE(LEFT(H15,1))</f>
        <v>1</v>
      </c>
      <c r="K15" s="137">
        <f>IF(AND(J15=1,J16=1,D15&gt;C16),1)+IF(AND(J15=1,J17=1,E15&gt;C17),1)+IF(AND(J15=1,J18=1,F15&gt;C18),1)+IF(AND(J15=1,J19=1,G15&gt;C19),1)+IF(AND(J15=2,J16=2,D15&gt;C16),1)+IF(AND(J15=2,J17=2,E15&gt;C17),1)+IF(AND(J15=2,J18=2,F15&gt;C18),1)+IF(AND(J15=2,J19=2,G15&gt;C19),1)+IF(AND(J15=3,J16=3,D15&gt;C16),1)+IF(AND(J15=3,J17=3,E15&gt;C17),1)+IF(AND(J15=3,J18=3,F15&gt;C18),1)+IF(AND(J15=3,J19=3,G15&gt;C19),1)</f>
        <v>0</v>
      </c>
      <c r="L15" s="138">
        <f>IF(AND(J15=1,J16=1),D15-C16)+IF(AND(J15=1,J17=1),E15-C17)+IF(AND(J15=1,J18=1),F15-C18)+IF(AND(J15=1,J19=1),G15-C19)+IF(AND(J15=2,J16=2),D15-C16)+IF(AND(J15=2,J17=2),E15-C17)+IF(AND(J15=2,J18=2),F15-C18)+IF(AND(J15=2,J19=2),G15-C19)+IF(AND(J15=3,J16=3),D15-C16)+IF(AND(J15=3,J17=3),E15-C17)+IF(AND(J15=3,J18=3),F15-C18)+IF(AND(J15=3,J19=3),G15-C19)</f>
        <v>0</v>
      </c>
      <c r="M15" s="99">
        <f>10000*J15+K15*100+L15</f>
        <v>10000</v>
      </c>
    </row>
    <row r="16" spans="1:34" s="77" customFormat="1" ht="25.5" x14ac:dyDescent="0.2">
      <c r="A16" s="200">
        <v>2</v>
      </c>
      <c r="B16" s="139" t="s">
        <v>111</v>
      </c>
      <c r="C16" s="134">
        <v>13</v>
      </c>
      <c r="D16" s="133"/>
      <c r="E16" s="134">
        <v>13</v>
      </c>
      <c r="F16" s="134"/>
      <c r="G16" s="134"/>
      <c r="H16" s="135" t="str">
        <f>(IF(C16-D15&gt;0,1)+IF(E16-D17&gt;0,1)+IF(F16-D18&gt;0,1)+IF(G16-D19&gt;0,1))&amp;"-"&amp;(IF(C16-D15&lt;0,1)+IF(E16-D17&lt;0,1)+IF(F16-D18&lt;0,1)+IF(G16-D19&lt;0,1))</f>
        <v>2-0</v>
      </c>
      <c r="I16" s="134" t="str">
        <f>IF(AND(B16&lt;&gt;"",M$14=TRUE),A$14&amp;RANK(M16,M$15:M$19,0),"")</f>
        <v>B1</v>
      </c>
      <c r="J16" s="136">
        <f t="shared" ref="J16:J19" si="2">VALUE(LEFT(H16,1))</f>
        <v>2</v>
      </c>
      <c r="K16" s="140">
        <f>IF(AND(J16=1,J15=1,C16&gt;D15),1)+IF(AND(J16=1,J17=1,E16&gt;D17),1)+IF(AND(J16=1,J18=1,F16&gt;D18),1)+IF(AND(J16=1,J19=1,G16&gt;D19),1)+IF(AND(J16=2,J15=2,C16&gt;D15),1)+IF(AND(J16=2,J17=2,E16&gt;D17),1)+IF(AND(J16=2,J18=2,F16&gt;D18),1)+IF(AND(J16=2,J19=2,G16&gt;D19),1)+IF(AND(J16=3,J15=3,C16&gt;D15),1)+IF(AND(J16=3,J17=3,E16&gt;D17),1)+IF(AND(J16=3,J18=3,F16&gt;D18),1)+IF(AND(J16=3,J19=3,G16&gt;D19),1)</f>
        <v>0</v>
      </c>
      <c r="L16" s="196">
        <f>IF(AND(J16=1,J15=1),C16-D15)+IF(AND(J16=1,J17=1),E16-D17)+IF(AND(J16=1,J18=1),F16-D18)+IF(AND(J16=1,J19=1),G16-D19)+IF(AND(J16=2,J15=2),C16-D15)+IF(AND(J16=2,J17=2),E16-D17)+IF(AND(J16=2,J18=2),F16-D18)+IF(AND(J16=2,J19=2),G16-D19)+IF(AND(J16=3,J15=3),C16-D15)+IF(AND(J16=3,J17=3),E16-D17)+IF(AND(J16=3,J18=3),F16-D18)+IF(AND(J16=3,J19=3),G16-D19)</f>
        <v>0</v>
      </c>
      <c r="M16" s="99">
        <f t="shared" ref="M16:M19" si="3">10000*J16+K16*100+L16</f>
        <v>20000</v>
      </c>
    </row>
    <row r="17" spans="1:13" s="77" customFormat="1" ht="25.5" x14ac:dyDescent="0.2">
      <c r="A17" s="200">
        <v>3</v>
      </c>
      <c r="B17" s="139" t="s">
        <v>145</v>
      </c>
      <c r="C17" s="134">
        <v>6</v>
      </c>
      <c r="D17" s="141">
        <v>12</v>
      </c>
      <c r="E17" s="133"/>
      <c r="F17" s="134"/>
      <c r="G17" s="134"/>
      <c r="H17" s="135" t="str">
        <f>(IF(C17-E15&gt;0,1)+IF(D17-E16&gt;0,1)+IF(F17-E18&gt;0,1)+IF(G17-E19&gt;0,1))&amp;"-"&amp;(IF(C17-E15&lt;0,1)+IF(D17-E16&lt;0,1)+IF(F17-E18&lt;0,1)+IF(G17-E19&lt;0,1))</f>
        <v>0-2</v>
      </c>
      <c r="I17" s="134" t="str">
        <f>IF(AND(B17&lt;&gt;"",M$14=TRUE),A$14&amp;RANK(M17,M$15:M$19,0),"")</f>
        <v>B3</v>
      </c>
      <c r="J17" s="136">
        <f t="shared" si="2"/>
        <v>0</v>
      </c>
      <c r="K17" s="140">
        <f>IF(AND(J17=1,J15=1,C17&gt;E15),1)+IF(AND(J17=1,J16=1,D17&gt;E16),1)+IF(AND(J17=1,J18=1,F17&gt;E18),1)+IF(AND(J17=1,J19=1,G17&gt;E19),1)+IF(AND(J17=2,J15=2,C17&gt;E15),1)+IF(AND(J17=2,J16=2,D17&gt;E16),1)+IF(AND(J17=2,J18=2,F17&gt;E18),1)+IF(AND(J17=2,J19=2,G17&gt;E19),1)+IF(AND(J17=3,J15=3,C17&gt;E15),1)+IF(AND(J17=3,J16=3,D17&gt;E16),1)+IF(AND(J17=3,J18=3,F17&gt;E18),1)+IF(AND(J17=3,J19=3,G17&gt;E19),1)</f>
        <v>0</v>
      </c>
      <c r="L17" s="138">
        <f>IF(AND(J17=1,J15=1),C17-E15)+IF(AND(J17=1,J16=1),D17-E16)+IF(AND(J17=1,J18=1),F17-E18)+IF(AND(J17=1,J19=1),G17-E19)+IF(AND(J17=2,J15=2),C17-E15)+IF(AND(J17=2,J16=2),D17-E16)+IF(AND(J17=2,J18=2),F17-E18)+IF(AND(J17=2,J19=2),G17-E19)+IF(AND(J17=3,J15=3),C17-E15)+IF(AND(J17=3,J16=3),D17-E16)+IF(AND(J17=3,J18=3),F17-E18)+IF(AND(J17=3,J19=3),G17-E19)</f>
        <v>0</v>
      </c>
      <c r="M17" s="99">
        <f t="shared" si="3"/>
        <v>0</v>
      </c>
    </row>
    <row r="18" spans="1:13" s="77" customFormat="1" hidden="1" x14ac:dyDescent="0.2">
      <c r="A18" s="200">
        <v>4</v>
      </c>
      <c r="B18" s="132"/>
      <c r="C18" s="134"/>
      <c r="D18" s="141"/>
      <c r="E18" s="134"/>
      <c r="F18" s="133"/>
      <c r="G18" s="143"/>
      <c r="H18" s="135" t="str">
        <f>(IF(C18-F15&gt;0,1)+IF(D18-F16&gt;0,1)+IF(E18-F17&gt;0,1)+IF(G18-F19&gt;0,1))&amp;"-"&amp;(IF(C18-F15&lt;0,1)+IF(D18-F16&lt;0,1)+IF(E18-F17&lt;0,1)+IF(G18-F19&lt;0,1))</f>
        <v>0-0</v>
      </c>
      <c r="I18" s="134" t="str">
        <f>IF(AND(B18&lt;&gt;"",M$14=TRUE),A$14&amp;RANK(M18,M$15:M$19,0),"")</f>
        <v/>
      </c>
      <c r="J18" s="136">
        <f t="shared" si="2"/>
        <v>0</v>
      </c>
      <c r="K18" s="140">
        <f>IF(AND(J18=1,J15=1,C18&gt;F15),1)+IF(AND(J18=1,J16=1,D18&gt;F16),1)+IF(AND(J18=1,J17=1,E18&gt;F17),1)+IF(AND(J18=1,J19=1,G18&gt;F19),1)+IF(AND(J18=2,J15=2,C18&gt;F15),1)+IF(AND(J18=2,J16=2,D18&gt;F16),1)+IF(AND(J18=2,J17=2,E18&gt;F17),1)+IF(AND(J18=2,J19=2,G18&gt;F19),1)+IF(AND(J18=3,J15=3,C18&gt;F15),1)+IF(AND(J18=3,J16=3,D18&gt;F16),1)+IF(AND(J18=3,J17=3,E18&gt;F17),1)+IF(AND(J18=3,J19=3,G18&gt;F19),1)</f>
        <v>0</v>
      </c>
      <c r="L18" s="138">
        <f>IF(AND(J18=1,J15=1),C18-F15)+IF(AND(J18=1,J16=1),D18-F16)+IF(AND(J18=1,J17=1),E18-F17)+IF(AND(J18=1,J19=1),G18-F19)+IF(AND(J18=2,J15=2),C18-F15)+IF(AND(J18=2,J16=2),D18-F16)+IF(AND(J18=2,J17=2),E18-F17)+IF(AND(J18=2,J19=2),G18-F19)+IF(AND(J18=3,J15=3),C18-F15)+IF(AND(J18=3,J16=3),D18-F16)+IF(AND(J18=3,J17=3),E18-F17)+IF(AND(J18=3,J19=3),G18-F19)</f>
        <v>0</v>
      </c>
      <c r="M18" s="99">
        <f t="shared" si="3"/>
        <v>0</v>
      </c>
    </row>
    <row r="19" spans="1:13" s="77" customFormat="1" hidden="1" x14ac:dyDescent="0.2">
      <c r="A19" s="200">
        <v>5</v>
      </c>
      <c r="B19" s="132"/>
      <c r="C19" s="134"/>
      <c r="D19" s="134"/>
      <c r="E19" s="134"/>
      <c r="F19" s="134"/>
      <c r="G19" s="133"/>
      <c r="H19" s="135" t="str">
        <f>(IF(C19-G15&gt;0,1)+IF(D19-G16&gt;0,1)+IF(E19-G17&gt;0,1)+IF(F19-G18&gt;0,1))&amp;"-"&amp;(IF(C19-G15&lt;0,1)+IF(D19-G16&lt;0,1)+IF(E19-G17&lt;0,1)+IF(F19-G18&lt;0,1))</f>
        <v>0-0</v>
      </c>
      <c r="I19" s="134" t="str">
        <f>IF(AND(B19&lt;&gt;"",M$14=TRUE),A$14&amp;RANK(M19,M$15:M$19,0),"")</f>
        <v/>
      </c>
      <c r="J19" s="136">
        <f t="shared" si="2"/>
        <v>0</v>
      </c>
      <c r="K19" s="140">
        <f>IF(AND(J19=1,J15=1,C19&gt;G15),1)+IF(AND(J19=1,J16=1,D19&gt;G16),1)+IF(AND(J19=1,J17=1,E19&gt;G17),1)+IF(AND(J19=1,J18=1,F19&gt;G18),1)+IF(AND(J19=2,J15=2,C19&gt;G15),1)+IF(AND(J19=2,J16=2,D19&gt;G16),1)+IF(AND(J19=2,J17=2,E19&gt;G17),1)+IF(AND(J19=2,J18=2,F19&gt;G18),1)+IF(AND(J19=3,J15=3,C19&gt;G15),1)+IF(AND(J19=3,J16=3,D19&gt;G16),1)+IF(AND(J19=3,J17=3,E19&gt;G17),1)+IF(AND(J19=3,J18=3,F19&gt;G18),1)</f>
        <v>0</v>
      </c>
      <c r="L19" s="138">
        <f>IF(AND(J19=1,J15=1),C19-G15)+IF(AND(J19=1,J16=1),D19-G16)+IF(AND(J19=1,J17=1),E19-G17)+IF(AND(J19=1,J18=1),F19-G18)+IF(AND(J19=2,J15=2),C19-G15)+IF(AND(J19=2,J16=2),D19-G16)+IF(AND(J19=2,J17=2),E19-G17)+IF(AND(J19=2,J18=2),F19-G18)+IF(AND(J19=3,J15=3),C19-G15)+IF(AND(J19=3,J16=3),D19-G16)+IF(AND(J19=3,J17=3),E19-G17)+IF(AND(J19=3,J18=3),F19-G18)</f>
        <v>0</v>
      </c>
      <c r="M19" s="99">
        <f t="shared" si="3"/>
        <v>0</v>
      </c>
    </row>
    <row r="20" spans="1:13" s="77" customFormat="1" hidden="1" x14ac:dyDescent="0.2">
      <c r="A20" s="54"/>
      <c r="B20" s="100"/>
      <c r="C20" s="41"/>
      <c r="D20" s="101"/>
      <c r="E20" s="41"/>
      <c r="F20" s="42"/>
      <c r="G20" s="39"/>
      <c r="H20" s="66"/>
      <c r="I20" s="102"/>
      <c r="J20" s="103"/>
      <c r="K20" s="109"/>
      <c r="L20" s="105"/>
      <c r="M20" s="103"/>
    </row>
    <row r="21" spans="1:13" s="77" customFormat="1" hidden="1" x14ac:dyDescent="0.2">
      <c r="A21" s="198" t="s">
        <v>34</v>
      </c>
      <c r="B21" s="199"/>
      <c r="C21" s="199"/>
      <c r="D21" s="199"/>
      <c r="E21" s="199"/>
      <c r="F21" s="199"/>
      <c r="G21" s="199"/>
      <c r="H21" s="199" t="s">
        <v>1</v>
      </c>
      <c r="I21" s="199" t="s">
        <v>45</v>
      </c>
      <c r="J21" s="106" t="s">
        <v>76</v>
      </c>
      <c r="K21" s="96" t="s">
        <v>76</v>
      </c>
      <c r="L21" s="107" t="s">
        <v>77</v>
      </c>
      <c r="M21" s="108" t="b">
        <f>OR(AND(COUNTA(B22:B26)=3,COUNTA(C22:G26)=6),AND(COUNTA(B22:B26)=4,COUNTA(C22:G26)=12),AND(COUNTA(B22:B26)=5,COUNTA(C22:G26)=20))</f>
        <v>0</v>
      </c>
    </row>
    <row r="22" spans="1:13" s="77" customFormat="1" hidden="1" x14ac:dyDescent="0.2">
      <c r="A22" s="200">
        <v>1</v>
      </c>
      <c r="B22" s="132"/>
      <c r="C22" s="133"/>
      <c r="D22" s="134"/>
      <c r="E22" s="134"/>
      <c r="F22" s="134"/>
      <c r="G22" s="134"/>
      <c r="H22" s="135" t="str">
        <f>(IF(D22-C23&gt;0,1)+IF(E22-C24&gt;0,1)+IF(F22-C25&gt;0,1)+IF(G22-C26&gt;0,1))&amp;"-"&amp;(IF(D22-C23&lt;0,1)+IF(E22-C24&lt;0,1)+IF(F22-C25&lt;0,1)+IF(G22-C26&lt;0,1))</f>
        <v>0-0</v>
      </c>
      <c r="I22" s="134" t="str">
        <f>IF(AND(B22&lt;&gt;"",M$21=TRUE),A$21&amp;RANK(M22,M$22:M$26,0),"")</f>
        <v/>
      </c>
      <c r="J22" s="136">
        <f>VALUE(LEFT(H22,1))</f>
        <v>0</v>
      </c>
      <c r="K22" s="137">
        <f>IF(AND(J22=1,J23=1,D22&gt;C23),1)+IF(AND(J22=1,J24=1,E22&gt;C24),1)+IF(AND(J22=1,J25=1,F22&gt;C25),1)+IF(AND(J22=1,J26=1,G22&gt;C26),1)+IF(AND(J22=2,J23=2,D22&gt;C23),1)+IF(AND(J22=2,J24=2,E22&gt;C24),1)+IF(AND(J22=2,J25=2,F22&gt;C25),1)+IF(AND(J22=2,J26=2,G22&gt;C26),1)+IF(AND(J22=3,J23=3,D22&gt;C23),1)+IF(AND(J22=3,J24=3,E22&gt;C24),1)+IF(AND(J22=3,J25=3,F22&gt;C25),1)+IF(AND(J22=3,J26=3,G22&gt;C26),1)</f>
        <v>0</v>
      </c>
      <c r="L22" s="138">
        <f>IF(AND(J22=1,J23=1),D22-C23)+IF(AND(J22=1,J24=1),E22-C24)+IF(AND(J22=1,J25=1),F22-C25)+IF(AND(J22=1,J26=1),G22-C26)+IF(AND(J22=2,J23=2),D22-C23)+IF(AND(J22=2,J24=2),E22-C24)+IF(AND(J22=2,J25=2),F22-C25)+IF(AND(J22=2,J26=2),G22-C26)+IF(AND(J22=3,J23=3),D22-C23)+IF(AND(J22=3,J24=3),E22-C24)+IF(AND(J22=3,J25=3),F22-C25)+IF(AND(J22=3,J26=3),G22-C26)</f>
        <v>0</v>
      </c>
      <c r="M22" s="99">
        <f>10000*J22+K22*100+L22</f>
        <v>0</v>
      </c>
    </row>
    <row r="23" spans="1:13" s="77" customFormat="1" hidden="1" x14ac:dyDescent="0.2">
      <c r="A23" s="200">
        <v>2</v>
      </c>
      <c r="B23" s="132"/>
      <c r="C23" s="134"/>
      <c r="D23" s="133"/>
      <c r="E23" s="134"/>
      <c r="F23" s="134"/>
      <c r="G23" s="134"/>
      <c r="H23" s="135" t="str">
        <f>(IF(C23-D22&gt;0,1)+IF(E23-D24&gt;0,1)+IF(F23-D25&gt;0,1)+IF(G23-D26&gt;0,1))&amp;"-"&amp;(IF(C23-D22&lt;0,1)+IF(E23-D24&lt;0,1)+IF(F23-D25&lt;0,1)+IF(G23-D26&lt;0,1))</f>
        <v>0-0</v>
      </c>
      <c r="I23" s="134" t="str">
        <f>IF(AND(B23&lt;&gt;"",M$21=TRUE),A$21&amp;RANK(M23,M$22:M$26,0),"")</f>
        <v/>
      </c>
      <c r="J23" s="136">
        <f t="shared" ref="J23:J26" si="4">VALUE(LEFT(H23,1))</f>
        <v>0</v>
      </c>
      <c r="K23" s="140">
        <f>IF(AND(J23=1,J22=1,C23&gt;D22),1)+IF(AND(J23=1,J24=1,E23&gt;D24),1)+IF(AND(J23=1,J25=1,F23&gt;D25),1)+IF(AND(J23=1,J26=1,G23&gt;D26),1)+IF(AND(J23=2,J22=2,C23&gt;D22),1)+IF(AND(J23=2,J24=2,E23&gt;D24),1)+IF(AND(J23=2,J25=2,F23&gt;D25),1)+IF(AND(J23=2,J26=2,G23&gt;D26),1)+IF(AND(J23=3,J22=3,C23&gt;D22),1)+IF(AND(J23=3,J24=3,E23&gt;D24),1)+IF(AND(J23=3,J25=3,F23&gt;D25),1)+IF(AND(J23=3,J26=3,G23&gt;D26),1)</f>
        <v>0</v>
      </c>
      <c r="L23" s="138">
        <f>IF(AND(J23=1,J22=1),C23-D22)+IF(AND(J23=1,J24=1),E23-D24)+IF(AND(J23=1,J25=1),F23-D25)+IF(AND(J23=1,J26=1),G23-D26)+IF(AND(J23=2,J22=2),C23-D22)+IF(AND(J23=2,J24=2),E23-D24)+IF(AND(J23=2,J25=2),F23-D25)+IF(AND(J23=2,J26=2),G23-D26)+IF(AND(J23=3,J22=3),C23-D22)+IF(AND(J23=3,J24=3),E23-D24)+IF(AND(J23=3,J25=3),F23-D25)+IF(AND(J23=3,J26=3),G23-D26)</f>
        <v>0</v>
      </c>
      <c r="M23" s="99">
        <f t="shared" ref="M23:M26" si="5">10000*J23+K23*100+L23</f>
        <v>0</v>
      </c>
    </row>
    <row r="24" spans="1:13" s="77" customFormat="1" hidden="1" x14ac:dyDescent="0.2">
      <c r="A24" s="200">
        <v>3</v>
      </c>
      <c r="B24" s="132"/>
      <c r="C24" s="134"/>
      <c r="D24" s="141"/>
      <c r="E24" s="133"/>
      <c r="F24" s="134"/>
      <c r="G24" s="134"/>
      <c r="H24" s="135" t="str">
        <f>(IF(C24-E22&gt;0,1)+IF(D24-E23&gt;0,1)+IF(F24-E25&gt;0,1)+IF(G24-E26&gt;0,1))&amp;"-"&amp;(IF(C24-E22&lt;0,1)+IF(D24-E23&lt;0,1)+IF(F24-E25&lt;0,1)+IF(G24-E26&lt;0,1))</f>
        <v>0-0</v>
      </c>
      <c r="I24" s="134" t="str">
        <f>IF(AND(B24&lt;&gt;"",M$21=TRUE),A$21&amp;RANK(M24,M$22:M$26,0),"")</f>
        <v/>
      </c>
      <c r="J24" s="136">
        <f t="shared" si="4"/>
        <v>0</v>
      </c>
      <c r="K24" s="140">
        <f>IF(AND(J24=1,J22=1,C24&gt;E22),1)+IF(AND(J24=1,J23=1,D24&gt;E23),1)+IF(AND(J24=1,J25=1,F24&gt;E25),1)+IF(AND(J24=1,J26=1,G24&gt;E26),1)+IF(AND(J24=2,J22=2,C24&gt;E22),1)+IF(AND(J24=2,J23=2,D24&gt;E23),1)+IF(AND(J24=2,J25=2,F24&gt;E25),1)+IF(AND(J24=2,J26=2,G24&gt;E26),1)+IF(AND(J24=3,J22=3,C24&gt;E22),1)+IF(AND(J24=3,J23=3,D24&gt;E23),1)+IF(AND(J24=3,J25=3,F24&gt;E25),1)+IF(AND(J24=3,J26=3,G24&gt;E26),1)</f>
        <v>0</v>
      </c>
      <c r="L24" s="138">
        <f>IF(AND(J24=1,J22=1),C24-E22)+IF(AND(J24=1,J23=1),D24-E23)+IF(AND(J24=1,J25=1),F24-E25)+IF(AND(J24=1,J26=1),G24-E26)+IF(AND(J24=2,J22=2),C24-E22)+IF(AND(J24=2,J23=2),D24-E23)+IF(AND(J24=2,J25=2),F24-E25)+IF(AND(J24=2,J26=2),G24-E26)+IF(AND(J24=3,J22=3),C24-E22)+IF(AND(J24=3,J23=3),D24-E23)+IF(AND(J24=3,J25=3),F24-E25)+IF(AND(J24=3,J26=3),G24-E26)</f>
        <v>0</v>
      </c>
      <c r="M24" s="99">
        <f t="shared" si="5"/>
        <v>0</v>
      </c>
    </row>
    <row r="25" spans="1:13" s="77" customFormat="1" hidden="1" x14ac:dyDescent="0.2">
      <c r="A25" s="200">
        <v>4</v>
      </c>
      <c r="B25" s="132"/>
      <c r="C25" s="134"/>
      <c r="D25" s="141"/>
      <c r="E25" s="134"/>
      <c r="F25" s="133"/>
      <c r="G25" s="143"/>
      <c r="H25" s="135" t="str">
        <f>(IF(C25-F22&gt;0,1)+IF(D25-F23&gt;0,1)+IF(E25-F24&gt;0,1)+IF(G25-F26&gt;0,1))&amp;"-"&amp;(IF(C25-F22&lt;0,1)+IF(D25-F23&lt;0,1)+IF(E25-F24&lt;0,1)+IF(G25-F26&lt;0,1))</f>
        <v>0-0</v>
      </c>
      <c r="I25" s="134" t="str">
        <f>IF(AND(B25&lt;&gt;"",M$21=TRUE),A$21&amp;RANK(M25,M$22:M$26,0),"")</f>
        <v/>
      </c>
      <c r="J25" s="136">
        <f t="shared" si="4"/>
        <v>0</v>
      </c>
      <c r="K25" s="140">
        <f>IF(AND(J25=1,J22=1,C25&gt;F22),1)+IF(AND(J25=1,J23=1,D25&gt;F23),1)+IF(AND(J25=1,J24=1,E25&gt;F24),1)+IF(AND(J25=1,J26=1,G25&gt;F26),1)+IF(AND(J25=2,J22=2,C25&gt;F22),1)+IF(AND(J25=2,J23=2,D25&gt;F23),1)+IF(AND(J25=2,J24=2,E25&gt;F24),1)+IF(AND(J25=2,J26=2,G25&gt;F26),1)+IF(AND(J25=3,J22=3,C25&gt;F22),1)+IF(AND(J25=3,J23=3,D25&gt;F23),1)+IF(AND(J25=3,J24=3,E25&gt;F24),1)+IF(AND(J25=3,J26=3,G25&gt;F26),1)</f>
        <v>0</v>
      </c>
      <c r="L25" s="138">
        <f>IF(AND(J25=1,J22=1),C25-F22)+IF(AND(J25=1,J23=1),D25-F23)+IF(AND(J25=1,J24=1),E25-F24)+IF(AND(J25=1,J26=1),G25-F26)+IF(AND(J25=2,J22=2),C25-F22)+IF(AND(J25=2,J23=2),D25-F23)+IF(AND(J25=2,J24=2),E25-F24)+IF(AND(J25=2,J26=2),G25-F26)+IF(AND(J25=3,J22=3),C25-F22)+IF(AND(J25=3,J23=3),D25-F23)+IF(AND(J25=3,J24=3),E25-F24)+IF(AND(J25=3,J26=3),G25-F26)</f>
        <v>0</v>
      </c>
      <c r="M25" s="99">
        <f t="shared" si="5"/>
        <v>0</v>
      </c>
    </row>
    <row r="26" spans="1:13" hidden="1" x14ac:dyDescent="0.2">
      <c r="A26" s="200">
        <v>5</v>
      </c>
      <c r="B26" s="132"/>
      <c r="C26" s="134"/>
      <c r="D26" s="134"/>
      <c r="E26" s="134"/>
      <c r="F26" s="134"/>
      <c r="G26" s="133"/>
      <c r="H26" s="135" t="str">
        <f>(IF(C26-G22&gt;0,1)+IF(D26-G23&gt;0,1)+IF(E26-G24&gt;0,1)+IF(F26-G25&gt;0,1))&amp;"-"&amp;(IF(C26-G22&lt;0,1)+IF(D26-G23&lt;0,1)+IF(E26-G24&lt;0,1)+IF(F26-G25&lt;0,1))</f>
        <v>0-0</v>
      </c>
      <c r="I26" s="134" t="str">
        <f>IF(AND(B26&lt;&gt;"",M$21=TRUE),A$21&amp;RANK(M26,M$22:M$26,0),"")</f>
        <v/>
      </c>
      <c r="J26" s="136">
        <f t="shared" si="4"/>
        <v>0</v>
      </c>
      <c r="K26" s="140">
        <f>IF(AND(J26=1,J22=1,C26&gt;G22),1)+IF(AND(J26=1,J23=1,D26&gt;G23),1)+IF(AND(J26=1,J24=1,E26&gt;G24),1)+IF(AND(J26=1,J25=1,F26&gt;G25),1)+IF(AND(J26=2,J22=2,C26&gt;G22),1)+IF(AND(J26=2,J23=2,D26&gt;G23),1)+IF(AND(J26=2,J24=2,E26&gt;G24),1)+IF(AND(J26=2,J25=2,F26&gt;G25),1)+IF(AND(J26=3,J22=3,C26&gt;G22),1)+IF(AND(J26=3,J23=3,D26&gt;G23),1)+IF(AND(J26=3,J24=3,E26&gt;G24),1)+IF(AND(J26=3,J25=3,F26&gt;G25),1)</f>
        <v>0</v>
      </c>
      <c r="L26" s="138">
        <f>IF(AND(J26=1,J22=1),C26-G22)+IF(AND(J26=1,J23=1),D26-G23)+IF(AND(J26=1,J24=1),E26-G24)+IF(AND(J26=1,J25=1),F26-G25)+IF(AND(J26=2,J22=2),C26-G22)+IF(AND(J26=2,J23=2),D26-G23)+IF(AND(J26=2,J24=2),E26-G24)+IF(AND(J26=2,J25=2),F26-G25)+IF(AND(J26=3,J22=3),C26-G22)+IF(AND(J26=3,J23=3),D26-G23)+IF(AND(J26=3,J24=3),E26-G24)+IF(AND(J26=3,J25=3),F26-G25)</f>
        <v>0</v>
      </c>
      <c r="M26" s="99">
        <f t="shared" si="5"/>
        <v>0</v>
      </c>
    </row>
    <row r="27" spans="1:13" s="77" customFormat="1" hidden="1" x14ac:dyDescent="0.2">
      <c r="A27" s="37"/>
      <c r="B27" s="70"/>
      <c r="C27" s="10"/>
      <c r="D27" s="10"/>
      <c r="E27" s="10"/>
      <c r="F27" s="110"/>
      <c r="G27" s="110"/>
      <c r="H27" s="111"/>
      <c r="I27" s="112"/>
      <c r="J27" s="113"/>
      <c r="K27" s="104"/>
      <c r="L27" s="114"/>
      <c r="M27" s="113"/>
    </row>
    <row r="28" spans="1:13" s="77" customFormat="1" hidden="1" x14ac:dyDescent="0.2">
      <c r="A28" s="198" t="s">
        <v>17</v>
      </c>
      <c r="B28" s="199"/>
      <c r="C28" s="199"/>
      <c r="D28" s="199"/>
      <c r="E28" s="199"/>
      <c r="F28" s="199"/>
      <c r="G28" s="199"/>
      <c r="H28" s="199" t="s">
        <v>1</v>
      </c>
      <c r="I28" s="199" t="s">
        <v>45</v>
      </c>
      <c r="J28" s="106" t="s">
        <v>76</v>
      </c>
      <c r="K28" s="96" t="s">
        <v>76</v>
      </c>
      <c r="L28" s="107" t="s">
        <v>77</v>
      </c>
      <c r="M28" s="108" t="b">
        <f>OR(AND(COUNTA(B29:B33)=3,COUNTA(C29:G33)=6),AND(COUNTA(B29:B33)=4,COUNTA(C29:G33)=12),AND(COUNTA(B29:B33)=5,COUNTA(C29:G33)=20))</f>
        <v>0</v>
      </c>
    </row>
    <row r="29" spans="1:13" s="77" customFormat="1" hidden="1" x14ac:dyDescent="0.2">
      <c r="A29" s="200">
        <v>1</v>
      </c>
      <c r="B29" s="132"/>
      <c r="C29" s="133"/>
      <c r="D29" s="134"/>
      <c r="E29" s="134"/>
      <c r="F29" s="134"/>
      <c r="G29" s="134"/>
      <c r="H29" s="135" t="str">
        <f>(IF(D29-C30&gt;0,1)+IF(E29-C31&gt;0,1)+IF(F29-C32&gt;0,1)+IF(G29-C33&gt;0,1))&amp;"-"&amp;(IF(D29-C30&lt;0,1)+IF(E29-C31&lt;0,1)+IF(F29-C32&lt;0,1)+IF(G29-C33&lt;0,1))</f>
        <v>0-0</v>
      </c>
      <c r="I29" s="134" t="str">
        <f>IF(AND(B29&lt;&gt;"",M$28=TRUE),A$28&amp;RANK(M29,M$29:M$33,0),"")</f>
        <v/>
      </c>
      <c r="J29" s="136">
        <f>VALUE(LEFT(H29,1))</f>
        <v>0</v>
      </c>
      <c r="K29" s="137">
        <f>IF(AND(J29=1,J30=1,D29&gt;C30),1)+IF(AND(J29=1,J31=1,E29&gt;C31),1)+IF(AND(J29=1,J32=1,F29&gt;C32),1)+IF(AND(J29=1,J33=1,G29&gt;C33),1)+IF(AND(J29=2,J30=2,D29&gt;C30),1)+IF(AND(J29=2,J31=2,E29&gt;C31),1)+IF(AND(J29=2,J32=2,F29&gt;C32),1)+IF(AND(J29=2,J33=2,G29&gt;C33),1)+IF(AND(J29=3,J30=3,D29&gt;C30),1)+IF(AND(J29=3,J31=3,E29&gt;C31),1)+IF(AND(J29=3,J32=3,F29&gt;C32),1)+IF(AND(J29=3,J33=3,G29&gt;C33),1)</f>
        <v>0</v>
      </c>
      <c r="L29" s="138">
        <f>IF(AND(J29=1,J30=1),D29-C30)+IF(AND(J29=1,J31=1),E29-C31)+IF(AND(J29=1,J32=1),F29-C32)+IF(AND(J29=1,J33=1),G29-C33)+IF(AND(J29=2,J30=2),D29-C30)+IF(AND(J29=2,J31=2),E29-C31)+IF(AND(J29=2,J32=2),F29-C32)+IF(AND(J29=2,J33=2),G29-C33)+IF(AND(J29=3,J30=3),D29-C30)+IF(AND(J29=3,J31=3),E29-C31)+IF(AND(J29=3,J32=3),F29-C32)+IF(AND(J29=3,J33=3),G29-C33)</f>
        <v>0</v>
      </c>
      <c r="M29" s="99">
        <f>10000*J29+K29*100+L29</f>
        <v>0</v>
      </c>
    </row>
    <row r="30" spans="1:13" s="77" customFormat="1" hidden="1" x14ac:dyDescent="0.2">
      <c r="A30" s="200">
        <v>2</v>
      </c>
      <c r="B30" s="132"/>
      <c r="C30" s="134"/>
      <c r="D30" s="133"/>
      <c r="E30" s="134"/>
      <c r="F30" s="134"/>
      <c r="G30" s="134"/>
      <c r="H30" s="135" t="str">
        <f>(IF(C30-D29&gt;0,1)+IF(E30-D31&gt;0,1)+IF(F30-D32&gt;0,1)+IF(G30-D33&gt;0,1))&amp;"-"&amp;(IF(C30-D29&lt;0,1)+IF(E30-D31&lt;0,1)+IF(F30-D32&lt;0,1)+IF(G30-D33&lt;0,1))</f>
        <v>0-0</v>
      </c>
      <c r="I30" s="134" t="str">
        <f>IF(AND(B30&lt;&gt;"",M$28=TRUE),A$28&amp;RANK(M30,M$29:M$33,0),"")</f>
        <v/>
      </c>
      <c r="J30" s="136">
        <f t="shared" ref="J30:J33" si="6">VALUE(LEFT(H30,1))</f>
        <v>0</v>
      </c>
      <c r="K30" s="140">
        <f>IF(AND(J30=1,J29=1,C30&gt;D29),1)+IF(AND(J30=1,J31=1,E30&gt;D31),1)+IF(AND(J30=1,J32=1,F30&gt;D32),1)+IF(AND(J30=1,J33=1,G30&gt;D33),1)+IF(AND(J30=2,J29=2,C30&gt;D29),1)+IF(AND(J30=2,J31=2,E30&gt;D31),1)+IF(AND(J30=2,J32=2,F30&gt;D32),1)+IF(AND(J30=2,J33=2,G30&gt;D33),1)+IF(AND(J30=3,J29=3,C30&gt;D29),1)+IF(AND(J30=3,J31=3,E30&gt;D31),1)+IF(AND(J30=3,J32=3,F30&gt;D32),1)+IF(AND(J30=3,J33=3,G30&gt;D33),1)</f>
        <v>0</v>
      </c>
      <c r="L30" s="138">
        <f>IF(AND(J30=1,J29=1),C30-D29)+IF(AND(J30=1,J31=1),E30-D31)+IF(AND(J30=1,J32=1),F30-D32)+IF(AND(J30=1,J33=1),G30-D33)+IF(AND(J30=2,J29=2),C30-D29)+IF(AND(J30=2,J31=2),E30-D31)+IF(AND(J30=2,J32=2),F30-D32)+IF(AND(J30=2,J33=2),G30-D33)+IF(AND(J30=3,J29=3),C30-D29)+IF(AND(J30=3,J31=3),E30-D31)+IF(AND(J30=3,J32=3),F30-D32)+IF(AND(J30=3,J33=3),G30-D33)</f>
        <v>0</v>
      </c>
      <c r="M30" s="99">
        <f t="shared" ref="M30:M33" si="7">10000*J30+K30*100+L30</f>
        <v>0</v>
      </c>
    </row>
    <row r="31" spans="1:13" s="77" customFormat="1" hidden="1" x14ac:dyDescent="0.2">
      <c r="A31" s="200">
        <v>3</v>
      </c>
      <c r="B31" s="132"/>
      <c r="C31" s="134"/>
      <c r="D31" s="141"/>
      <c r="E31" s="133"/>
      <c r="F31" s="134"/>
      <c r="G31" s="134"/>
      <c r="H31" s="135" t="str">
        <f>(IF(C31-E29&gt;0,1)+IF(D31-E30&gt;0,1)+IF(F31-E32&gt;0,1)+IF(G31-E33&gt;0,1))&amp;"-"&amp;(IF(C31-E29&lt;0,1)+IF(D31-E30&lt;0,1)+IF(F31-E32&lt;0,1)+IF(G31-E33&lt;0,1))</f>
        <v>0-0</v>
      </c>
      <c r="I31" s="134" t="str">
        <f>IF(AND(B31&lt;&gt;"",M$28=TRUE),A$28&amp;RANK(M31,M$29:M$33,0),"")</f>
        <v/>
      </c>
      <c r="J31" s="136">
        <f t="shared" si="6"/>
        <v>0</v>
      </c>
      <c r="K31" s="140">
        <f>IF(AND(J31=1,J29=1,C31&gt;E29),1)+IF(AND(J31=1,J30=1,D31&gt;E30),1)+IF(AND(J31=1,J32=1,F31&gt;E32),1)+IF(AND(J31=1,J33=1,G31&gt;E33),1)+IF(AND(J31=2,J29=2,C31&gt;E29),1)+IF(AND(J31=2,J30=2,D31&gt;E30),1)+IF(AND(J31=2,J32=2,F31&gt;E32),1)+IF(AND(J31=2,J33=2,G31&gt;E33),1)+IF(AND(J31=3,J29=3,C31&gt;E29),1)+IF(AND(J31=3,J30=3,D31&gt;E30),1)+IF(AND(J31=3,J32=3,F31&gt;E32),1)+IF(AND(J31=3,J33=3,G31&gt;E33),1)</f>
        <v>0</v>
      </c>
      <c r="L31" s="138">
        <f>IF(AND(J31=1,J29=1),C31-E29)+IF(AND(J31=1,J30=1),D31-E30)+IF(AND(J31=1,J32=1),F31-E32)+IF(AND(J31=1,J33=1),G31-E33)+IF(AND(J31=2,J29=2),C31-E29)+IF(AND(J31=2,J30=2),D31-E30)+IF(AND(J31=2,J32=2),F31-E32)+IF(AND(J31=2,J33=2),G31-E33)+IF(AND(J31=3,J29=3),C31-E29)+IF(AND(J31=3,J30=3),D31-E30)+IF(AND(J31=3,J32=3),F31-E32)+IF(AND(J31=3,J33=3),G31-E33)</f>
        <v>0</v>
      </c>
      <c r="M31" s="99">
        <f t="shared" si="7"/>
        <v>0</v>
      </c>
    </row>
    <row r="32" spans="1:13" s="77" customFormat="1" hidden="1" x14ac:dyDescent="0.2">
      <c r="A32" s="200">
        <v>4</v>
      </c>
      <c r="B32" s="132"/>
      <c r="C32" s="134"/>
      <c r="D32" s="141"/>
      <c r="E32" s="134"/>
      <c r="F32" s="133"/>
      <c r="G32" s="143"/>
      <c r="H32" s="135" t="str">
        <f>(IF(C32-F29&gt;0,1)+IF(D32-F30&gt;0,1)+IF(E32-F31&gt;0,1)+IF(G32-F33&gt;0,1))&amp;"-"&amp;(IF(C32-F29&lt;0,1)+IF(D32-F30&lt;0,1)+IF(E32-F31&lt;0,1)+IF(G32-F33&lt;0,1))</f>
        <v>0-0</v>
      </c>
      <c r="I32" s="134" t="str">
        <f>IF(AND(B32&lt;&gt;"",M$28=TRUE),A$28&amp;RANK(M32,M$29:M$33,0),"")</f>
        <v/>
      </c>
      <c r="J32" s="136">
        <f t="shared" si="6"/>
        <v>0</v>
      </c>
      <c r="K32" s="140">
        <f>IF(AND(J32=1,J29=1,C32&gt;F29),1)+IF(AND(J32=1,J30=1,D32&gt;F30),1)+IF(AND(J32=1,J31=1,E32&gt;F31),1)+IF(AND(J32=1,J33=1,G32&gt;F33),1)+IF(AND(J32=2,J29=2,C32&gt;F29),1)+IF(AND(J32=2,J30=2,D32&gt;F30),1)+IF(AND(J32=2,J31=2,E32&gt;F31),1)+IF(AND(J32=2,J33=2,G32&gt;F33),1)+IF(AND(J32=3,J29=3,C32&gt;F29),1)+IF(AND(J32=3,J30=3,D32&gt;F30),1)+IF(AND(J32=3,J31=3,E32&gt;F31),1)+IF(AND(J32=3,J33=3,G32&gt;F33),1)</f>
        <v>0</v>
      </c>
      <c r="L32" s="138">
        <f>IF(AND(J32=1,J29=1),C32-F29)+IF(AND(J32=1,J30=1),D32-F30)+IF(AND(J32=1,J31=1),E32-F31)+IF(AND(J32=1,J33=1),G32-F33)+IF(AND(J32=2,J29=2),C32-F29)+IF(AND(J32=2,J30=2),D32-F30)+IF(AND(J32=2,J31=2),E32-F31)+IF(AND(J32=2,J33=2),G32-F33)+IF(AND(J32=3,J29=3),C32-F29)+IF(AND(J32=3,J30=3),D32-F30)+IF(AND(J32=3,J31=3),E32-F31)+IF(AND(J32=3,J33=3),G32-F33)</f>
        <v>0</v>
      </c>
      <c r="M32" s="99">
        <f t="shared" si="7"/>
        <v>0</v>
      </c>
    </row>
    <row r="33" spans="1:13" s="77" customFormat="1" hidden="1" x14ac:dyDescent="0.2">
      <c r="A33" s="200">
        <v>5</v>
      </c>
      <c r="B33" s="132"/>
      <c r="C33" s="134"/>
      <c r="D33" s="134"/>
      <c r="E33" s="134"/>
      <c r="F33" s="134"/>
      <c r="G33" s="133"/>
      <c r="H33" s="135" t="str">
        <f>(IF(C33-G29&gt;0,1)+IF(D33-G30&gt;0,1)+IF(E33-G31&gt;0,1)+IF(F33-G32&gt;0,1))&amp;"-"&amp;(IF(C33-G29&lt;0,1)+IF(D33-G30&lt;0,1)+IF(E33-G31&lt;0,1)+IF(F33-G32&lt;0,1))</f>
        <v>0-0</v>
      </c>
      <c r="I33" s="134" t="str">
        <f>IF(AND(B33&lt;&gt;"",M$28=TRUE),A$28&amp;RANK(M33,M$29:M$33,0),"")</f>
        <v/>
      </c>
      <c r="J33" s="136">
        <f t="shared" si="6"/>
        <v>0</v>
      </c>
      <c r="K33" s="140">
        <f>IF(AND(J33=1,J29=1,C33&gt;G29),1)+IF(AND(J33=1,J30=1,D33&gt;G30),1)+IF(AND(J33=1,J31=1,E33&gt;G31),1)+IF(AND(J33=1,J32=1,F33&gt;G32),1)+IF(AND(J33=2,J29=2,C33&gt;G29),1)+IF(AND(J33=2,J30=2,D33&gt;G30),1)+IF(AND(J33=2,J31=2,E33&gt;G31),1)+IF(AND(J33=2,J32=2,F33&gt;G32),1)+IF(AND(J33=3,J29=3,C33&gt;G29),1)+IF(AND(J33=3,J30=3,D33&gt;G30),1)+IF(AND(J33=3,J31=3,E33&gt;G31),1)+IF(AND(J33=3,J32=3,F33&gt;G32),1)</f>
        <v>0</v>
      </c>
      <c r="L33" s="138">
        <f>IF(AND(J33=1,J29=1),C33-G29)+IF(AND(J33=1,J30=1),D33-G30)+IF(AND(J33=1,J31=1),E33-G31)+IF(AND(J33=1,J32=1),F33-G32)+IF(AND(J33=2,J29=2),C33-G29)+IF(AND(J33=2,J30=2),D33-G30)+IF(AND(J33=2,J31=2),E33-G31)+IF(AND(J33=2,J32=2),F33-G32)+IF(AND(J33=3,J29=3),C33-G29)+IF(AND(J33=3,J30=3),D33-G30)+IF(AND(J33=3,J31=3),E33-G31)+IF(AND(J33=3,J32=3),F33-G32)</f>
        <v>0</v>
      </c>
      <c r="M33" s="99">
        <f t="shared" si="7"/>
        <v>0</v>
      </c>
    </row>
    <row r="34" spans="1:13" s="77" customFormat="1" hidden="1" x14ac:dyDescent="0.2">
      <c r="A34" s="54"/>
      <c r="B34" s="39"/>
      <c r="C34" s="39"/>
      <c r="D34" s="39"/>
      <c r="E34" s="39"/>
      <c r="F34" s="115"/>
      <c r="G34" s="39"/>
      <c r="H34" s="76"/>
      <c r="I34" s="116"/>
      <c r="J34" s="108"/>
      <c r="K34" s="112"/>
      <c r="L34" s="117"/>
      <c r="M34" s="108"/>
    </row>
    <row r="35" spans="1:13" s="77" customFormat="1" hidden="1" x14ac:dyDescent="0.2">
      <c r="A35" s="198" t="s">
        <v>79</v>
      </c>
      <c r="B35" s="199"/>
      <c r="C35" s="199">
        <v>1</v>
      </c>
      <c r="D35" s="199">
        <v>2</v>
      </c>
      <c r="E35" s="199">
        <v>3</v>
      </c>
      <c r="F35" s="199">
        <v>4</v>
      </c>
      <c r="G35" s="199">
        <v>5</v>
      </c>
      <c r="H35" s="199" t="s">
        <v>1</v>
      </c>
      <c r="I35" s="199" t="s">
        <v>45</v>
      </c>
      <c r="J35" s="95" t="s">
        <v>76</v>
      </c>
      <c r="K35" s="96" t="s">
        <v>76</v>
      </c>
      <c r="L35" s="97" t="s">
        <v>77</v>
      </c>
      <c r="M35" s="39" t="b">
        <f>OR(AND(COUNTA(B36:B40)=3,COUNTA(C36:G40)=6),AND(COUNTA(B36:B40)=4,COUNTA(C36:G40)=12),AND(COUNTA(B36:B40)=5,COUNTA(C36:G40)=20))</f>
        <v>0</v>
      </c>
    </row>
    <row r="36" spans="1:13" s="77" customFormat="1" hidden="1" x14ac:dyDescent="0.2">
      <c r="A36" s="200">
        <v>1</v>
      </c>
      <c r="B36" s="132"/>
      <c r="C36" s="133"/>
      <c r="D36" s="134"/>
      <c r="E36" s="134"/>
      <c r="F36" s="134"/>
      <c r="G36" s="134"/>
      <c r="H36" s="135" t="str">
        <f>(IF(D36-C37&gt;0,1)+IF(E36-C38&gt;0,1)+IF(F36-C39&gt;0,1)+IF(G36-C40&gt;0,1))&amp;"-"&amp;(IF(D36-C37&lt;0,1)+IF(E36-C38&lt;0,1)+IF(F36-C39&lt;0,1)+IF(G36-C40&lt;0,1))</f>
        <v>0-0</v>
      </c>
      <c r="I36" s="134" t="str">
        <f>IF(AND(B36&lt;&gt;"",M$35=TRUE),A$35&amp;RANK(M36,M$36:M$40,0),"")</f>
        <v/>
      </c>
      <c r="J36" s="136">
        <f>VALUE(LEFT(H36,1))</f>
        <v>0</v>
      </c>
      <c r="K36" s="137">
        <f>IF(AND(J36=1,J37=1,D36&gt;C37),1)+IF(AND(J36=1,J38=1,E36&gt;C38),1)+IF(AND(J36=1,J39=1,F36&gt;C39),1)+IF(AND(J36=1,J40=1,G36&gt;C40),1)+IF(AND(J36=2,J37=2,D36&gt;C37),1)+IF(AND(J36=2,J38=2,E36&gt;C38),1)+IF(AND(J36=2,J39=2,F36&gt;C39),1)+IF(AND(J36=2,J40=2,G36&gt;C40),1)+IF(AND(J36=3,J37=3,D36&gt;C37),1)+IF(AND(J36=3,J38=3,E36&gt;C38),1)+IF(AND(J36=3,J39=3,F36&gt;C39),1)+IF(AND(J36=3,J40=3,G36&gt;C40),1)</f>
        <v>0</v>
      </c>
      <c r="L36" s="138">
        <f>IF(AND(J36=1,J37=1),D36-C37)+IF(AND(J36=1,J38=1),E36-C38)+IF(AND(J36=1,J39=1),F36-C39)+IF(AND(J36=1,J40=1),G36-C40)+IF(AND(J36=2,J37=2),D36-C37)+IF(AND(J36=2,J38=2),E36-C38)+IF(AND(J36=2,J39=2),F36-C39)+IF(AND(J36=2,J40=2),G36-C40)+IF(AND(J36=3,J37=3),D36-C37)+IF(AND(J36=3,J38=3),E36-C38)+IF(AND(J36=3,J39=3),F36-C39)+IF(AND(J36=3,J40=3),G36-C40)</f>
        <v>0</v>
      </c>
      <c r="M36" s="99">
        <f>10000*J36+K36*100+L36</f>
        <v>0</v>
      </c>
    </row>
    <row r="37" spans="1:13" s="77" customFormat="1" hidden="1" x14ac:dyDescent="0.2">
      <c r="A37" s="200">
        <v>2</v>
      </c>
      <c r="B37" s="132"/>
      <c r="C37" s="134"/>
      <c r="D37" s="133"/>
      <c r="E37" s="134"/>
      <c r="F37" s="134"/>
      <c r="G37" s="134"/>
      <c r="H37" s="135" t="str">
        <f>(IF(C37-D36&gt;0,1)+IF(E37-D38&gt;0,1)+IF(F37-D39&gt;0,1)+IF(G37-D40&gt;0,1))&amp;"-"&amp;(IF(C37-D36&lt;0,1)+IF(E37-D38&lt;0,1)+IF(F37-D39&lt;0,1)+IF(G37-D40&lt;0,1))</f>
        <v>0-0</v>
      </c>
      <c r="I37" s="134" t="str">
        <f>IF(AND(B37&lt;&gt;"",M$35=TRUE),A$35&amp;RANK(M37,M$36:M$40,0),"")</f>
        <v/>
      </c>
      <c r="J37" s="136">
        <f t="shared" ref="J37:J40" si="8">VALUE(LEFT(H37,1))</f>
        <v>0</v>
      </c>
      <c r="K37" s="140">
        <f>IF(AND(J37=1,J36=1,C37&gt;D36),1)+IF(AND(J37=1,J38=1,E37&gt;D38),1)+IF(AND(J37=1,J39=1,F37&gt;D39),1)+IF(AND(J37=1,J40=1,G37&gt;D40),1)+IF(AND(J37=2,J36=2,C37&gt;D36),1)+IF(AND(J37=2,J38=2,E37&gt;D38),1)+IF(AND(J37=2,J39=2,F37&gt;D39),1)+IF(AND(J37=2,J40=2,G37&gt;D40),1)+IF(AND(J37=3,J36=3,C37&gt;D36),1)+IF(AND(J37=3,J38=3,E37&gt;D38),1)+IF(AND(J37=3,J39=3,F37&gt;D39),1)+IF(AND(J37=3,J40=3,G37&gt;D40),1)</f>
        <v>0</v>
      </c>
      <c r="L37" s="138">
        <f>IF(AND(J37=1,J36=1),C37-D36)+IF(AND(J37=1,J38=1),E37-D38)+IF(AND(J37=1,J39=1),F37-D39)+IF(AND(J37=1,J40=1),G37-D40)+IF(AND(J37=2,J36=2),C37-D36)+IF(AND(J37=2,J38=2),E37-D38)+IF(AND(J37=2,J39=2),F37-D39)+IF(AND(J37=2,J40=2),G37-D40)+IF(AND(J37=3,J36=3),C37-D36)+IF(AND(J37=3,J38=3),E37-D38)+IF(AND(J37=3,J39=3),F37-D39)+IF(AND(J37=3,J40=3),G37-D40)</f>
        <v>0</v>
      </c>
      <c r="M37" s="99">
        <f t="shared" ref="M37:M40" si="9">10000*J37+K37*100+L37</f>
        <v>0</v>
      </c>
    </row>
    <row r="38" spans="1:13" s="77" customFormat="1" hidden="1" x14ac:dyDescent="0.2">
      <c r="A38" s="200">
        <v>3</v>
      </c>
      <c r="B38" s="132"/>
      <c r="C38" s="134"/>
      <c r="D38" s="141"/>
      <c r="E38" s="133"/>
      <c r="F38" s="134"/>
      <c r="G38" s="134"/>
      <c r="H38" s="135" t="str">
        <f>(IF(C38-E36&gt;0,1)+IF(D38-E37&gt;0,1)+IF(F38-E39&gt;0,1)+IF(G38-E40&gt;0,1))&amp;"-"&amp;(IF(C38-E36&lt;0,1)+IF(D38-E37&lt;0,1)+IF(F38-E39&lt;0,1)+IF(G38-E40&lt;0,1))</f>
        <v>0-0</v>
      </c>
      <c r="I38" s="134" t="str">
        <f>IF(AND(B38&lt;&gt;"",M$35=TRUE),A$35&amp;RANK(M38,M$36:M$40,0),"")</f>
        <v/>
      </c>
      <c r="J38" s="136">
        <f t="shared" si="8"/>
        <v>0</v>
      </c>
      <c r="K38" s="140">
        <f>IF(AND(J38=1,J36=1,C38&gt;E36),1)+IF(AND(J38=1,J37=1,D38&gt;E37),1)+IF(AND(J38=1,J39=1,F38&gt;E39),1)+IF(AND(J38=1,J40=1,G38&gt;E40),1)+IF(AND(J38=2,J36=2,C38&gt;E36),1)+IF(AND(J38=2,J37=2,D38&gt;E37),1)+IF(AND(J38=2,J39=2,F38&gt;E39),1)+IF(AND(J38=2,J40=2,G38&gt;E40),1)+IF(AND(J38=3,J36=3,C38&gt;E36),1)+IF(AND(J38=3,J37=3,D38&gt;E37),1)+IF(AND(J38=3,J39=3,F38&gt;E39),1)+IF(AND(J38=3,J40=3,G38&gt;E40),1)</f>
        <v>0</v>
      </c>
      <c r="L38" s="138">
        <f>IF(AND(J38=1,J36=1),C38-E36)+IF(AND(J38=1,J37=1),D38-E37)+IF(AND(J38=1,J39=1),F38-E39)+IF(AND(J38=1,J40=1),G38-E40)+IF(AND(J38=2,J36=2),C38-E36)+IF(AND(J38=2,J37=2),D38-E37)+IF(AND(J38=2,J39=2),F38-E39)+IF(AND(J38=2,J40=2),G38-E40)+IF(AND(J38=3,J36=3),C38-E36)+IF(AND(J38=3,J37=3),D38-E37)+IF(AND(J38=3,J39=3),F38-E39)+IF(AND(J38=3,J40=3),G38-E40)</f>
        <v>0</v>
      </c>
      <c r="M38" s="99">
        <f t="shared" si="9"/>
        <v>0</v>
      </c>
    </row>
    <row r="39" spans="1:13" s="77" customFormat="1" hidden="1" x14ac:dyDescent="0.2">
      <c r="A39" s="200">
        <v>4</v>
      </c>
      <c r="B39" s="132"/>
      <c r="C39" s="134"/>
      <c r="D39" s="141"/>
      <c r="E39" s="134"/>
      <c r="F39" s="133"/>
      <c r="G39" s="143"/>
      <c r="H39" s="135" t="str">
        <f>(IF(C39-F36&gt;0,1)+IF(D39-F37&gt;0,1)+IF(E39-F38&gt;0,1)+IF(G39-F40&gt;0,1))&amp;"-"&amp;(IF(C39-F36&lt;0,1)+IF(D39-F37&lt;0,1)+IF(E39-F38&lt;0,1)+IF(G39-F40&lt;0,1))</f>
        <v>0-0</v>
      </c>
      <c r="I39" s="134" t="str">
        <f>IF(AND(B39&lt;&gt;"",M$35=TRUE),A$35&amp;RANK(M39,M$36:M$40,0),"")</f>
        <v/>
      </c>
      <c r="J39" s="136">
        <f t="shared" si="8"/>
        <v>0</v>
      </c>
      <c r="K39" s="140">
        <f>IF(AND(J39=1,J36=1,C39&gt;F36),1)+IF(AND(J39=1,J37=1,D39&gt;F37),1)+IF(AND(J39=1,J38=1,E39&gt;F38),1)+IF(AND(J39=1,J40=1,G39&gt;F40),1)+IF(AND(J39=2,J36=2,C39&gt;F36),1)+IF(AND(J39=2,J37=2,D39&gt;F37),1)+IF(AND(J39=2,J38=2,E39&gt;F38),1)+IF(AND(J39=2,J40=2,G39&gt;F40),1)+IF(AND(J39=3,J36=3,C39&gt;F36),1)+IF(AND(J39=3,J37=3,D39&gt;F37),1)+IF(AND(J39=3,J38=3,E39&gt;F38),1)+IF(AND(J39=3,J40=3,G39&gt;F40),1)</f>
        <v>0</v>
      </c>
      <c r="L39" s="138">
        <f>IF(AND(J39=1,J36=1),C39-F36)+IF(AND(J39=1,J37=1),D39-F37)+IF(AND(J39=1,J38=1),E39-F38)+IF(AND(J39=1,J40=1),G39-F40)+IF(AND(J39=2,J36=2),C39-F36)+IF(AND(J39=2,J37=2),D39-F37)+IF(AND(J39=2,J38=2),E39-F38)+IF(AND(J39=2,J40=2),G39-F40)+IF(AND(J39=3,J36=3),C39-F36)+IF(AND(J39=3,J37=3),D39-F37)+IF(AND(J39=3,J38=3),E39-F38)+IF(AND(J39=3,J40=3),G39-F40)</f>
        <v>0</v>
      </c>
      <c r="M39" s="99">
        <f t="shared" si="9"/>
        <v>0</v>
      </c>
    </row>
    <row r="40" spans="1:13" s="77" customFormat="1" hidden="1" x14ac:dyDescent="0.2">
      <c r="A40" s="200">
        <v>5</v>
      </c>
      <c r="B40" s="132"/>
      <c r="C40" s="134"/>
      <c r="D40" s="134"/>
      <c r="E40" s="134"/>
      <c r="F40" s="134"/>
      <c r="G40" s="133"/>
      <c r="H40" s="135" t="str">
        <f>(IF(C40-G36&gt;0,1)+IF(D40-G37&gt;0,1)+IF(E40-G38&gt;0,1)+IF(F40-G39&gt;0,1))&amp;"-"&amp;(IF(C40-G36&lt;0,1)+IF(D40-G37&lt;0,1)+IF(E40-G38&lt;0,1)+IF(F40-G39&lt;0,1))</f>
        <v>0-0</v>
      </c>
      <c r="I40" s="134" t="str">
        <f>IF(AND(B40&lt;&gt;"",M$35=TRUE),A$35&amp;RANK(M40,M$36:M$40,0),"")</f>
        <v/>
      </c>
      <c r="J40" s="136">
        <f t="shared" si="8"/>
        <v>0</v>
      </c>
      <c r="K40" s="140">
        <f>IF(AND(J40=1,J36=1,C40&gt;G36),1)+IF(AND(J40=1,J37=1,D40&gt;G37),1)+IF(AND(J40=1,J38=1,E40&gt;G38),1)+IF(AND(J40=1,J39=1,F40&gt;G39),1)+IF(AND(J40=2,J36=2,C40&gt;G36),1)+IF(AND(J40=2,J37=2,D40&gt;G37),1)+IF(AND(J40=2,J38=2,E40&gt;G38),1)+IF(AND(J40=2,J39=2,F40&gt;G39),1)+IF(AND(J40=3,J36=3,C40&gt;G36),1)+IF(AND(J40=3,J37=3,D40&gt;G37),1)+IF(AND(J40=3,J38=3,E40&gt;G38),1)+IF(AND(J40=3,J39=3,F40&gt;G39),1)</f>
        <v>0</v>
      </c>
      <c r="L40" s="138">
        <f>IF(AND(J40=1,J36=1),C40-G36)+IF(AND(J40=1,J37=1),D40-G37)+IF(AND(J40=1,J38=1),E40-G38)+IF(AND(J40=1,J39=1),F40-G39)+IF(AND(J40=2,J36=2),C40-G36)+IF(AND(J40=2,J37=2),D40-G37)+IF(AND(J40=2,J38=2),E40-G38)+IF(AND(J40=2,J39=2),F40-G39)+IF(AND(J40=3,J36=3),C40-G36)+IF(AND(J40=3,J37=3),D40-G37)+IF(AND(J40=3,J38=3),E40-G38)+IF(AND(J40=3,J39=3),F40-G39)</f>
        <v>0</v>
      </c>
      <c r="M40" s="99">
        <f t="shared" si="9"/>
        <v>0</v>
      </c>
    </row>
    <row r="41" spans="1:13" s="77" customFormat="1" hidden="1" x14ac:dyDescent="0.2">
      <c r="A41" s="54"/>
      <c r="B41" s="100"/>
      <c r="C41" s="41"/>
      <c r="D41" s="101"/>
      <c r="E41" s="41"/>
      <c r="F41" s="42"/>
      <c r="G41" s="39"/>
      <c r="H41" s="66"/>
      <c r="I41" s="102"/>
      <c r="J41" s="103"/>
      <c r="K41" s="104"/>
      <c r="L41" s="105"/>
      <c r="M41" s="103"/>
    </row>
    <row r="42" spans="1:13" s="77" customFormat="1" hidden="1" x14ac:dyDescent="0.2">
      <c r="A42" s="198" t="s">
        <v>80</v>
      </c>
      <c r="B42" s="199"/>
      <c r="C42" s="199">
        <v>1</v>
      </c>
      <c r="D42" s="199">
        <v>2</v>
      </c>
      <c r="E42" s="199">
        <v>3</v>
      </c>
      <c r="F42" s="199">
        <v>4</v>
      </c>
      <c r="G42" s="199">
        <v>5</v>
      </c>
      <c r="H42" s="199" t="s">
        <v>1</v>
      </c>
      <c r="I42" s="199" t="s">
        <v>45</v>
      </c>
      <c r="J42" s="106" t="s">
        <v>76</v>
      </c>
      <c r="K42" s="96" t="s">
        <v>76</v>
      </c>
      <c r="L42" s="107" t="s">
        <v>77</v>
      </c>
      <c r="M42" s="108" t="b">
        <f>OR(AND(COUNTA(B43:B47)=3,COUNTA(C43:G47)=6),AND(COUNTA(B43:B47)=4,COUNTA(C43:G47)=12),AND(COUNTA(B43:B47)=5,COUNTA(C43:G47)=20))</f>
        <v>0</v>
      </c>
    </row>
    <row r="43" spans="1:13" s="77" customFormat="1" hidden="1" x14ac:dyDescent="0.2">
      <c r="A43" s="200">
        <v>1</v>
      </c>
      <c r="B43" s="132"/>
      <c r="C43" s="133"/>
      <c r="D43" s="134"/>
      <c r="E43" s="134"/>
      <c r="F43" s="134"/>
      <c r="G43" s="134"/>
      <c r="H43" s="135" t="str">
        <f>(IF(D43-C44&gt;0,1)+IF(E43-C45&gt;0,1)+IF(F43-C46&gt;0,1)+IF(G43-C47&gt;0,1))&amp;"-"&amp;(IF(D43-C44&lt;0,1)+IF(E43-C45&lt;0,1)+IF(F43-C46&lt;0,1)+IF(G43-C47&lt;0,1))</f>
        <v>0-0</v>
      </c>
      <c r="I43" s="134" t="str">
        <f>IF(AND(B43&lt;&gt;"",M$42=TRUE),A$42&amp;RANK(M43,M$43:UT$47,0),"")</f>
        <v/>
      </c>
      <c r="J43" s="136">
        <f>VALUE(LEFT(H43,1))</f>
        <v>0</v>
      </c>
      <c r="K43" s="137">
        <f>IF(AND(J43=1,J44=1,D43&gt;C44),1)+IF(AND(J43=1,J45=1,E43&gt;C45),1)+IF(AND(J43=1,J46=1,F43&gt;C46),1)+IF(AND(J43=1,J47=1,G43&gt;C47),1)+IF(AND(J43=2,J44=2,D43&gt;C44),1)+IF(AND(J43=2,J45=2,E43&gt;C45),1)+IF(AND(J43=2,J46=2,F43&gt;C46),1)+IF(AND(J43=2,J47=2,G43&gt;C47),1)+IF(AND(J43=3,J44=3,D43&gt;C44),1)+IF(AND(J43=3,J45=3,E43&gt;C45),1)+IF(AND(J43=3,J46=3,F43&gt;C46),1)+IF(AND(J43=3,J47=3,G43&gt;C47),1)</f>
        <v>0</v>
      </c>
      <c r="L43" s="138">
        <f>IF(AND(J43=1,J44=1),D43-C44)+IF(AND(J43=1,J45=1),E43-C45)+IF(AND(J43=1,J46=1),F43-C46)+IF(AND(J43=1,J47=1),G43-C47)+IF(AND(J43=2,J44=2),D43-C44)+IF(AND(J43=2,J45=2),E43-C45)+IF(AND(J43=2,J46=2),F43-C46)+IF(AND(J43=2,J47=2),G43-C47)+IF(AND(J43=3,J44=3),D43-C44)+IF(AND(J43=3,J45=3),E43-C45)+IF(AND(J43=3,J46=3),F43-C46)+IF(AND(J43=3,J47=3),G43-C47)</f>
        <v>0</v>
      </c>
      <c r="M43" s="99">
        <f>10000*J43+K43*100+L43</f>
        <v>0</v>
      </c>
    </row>
    <row r="44" spans="1:13" s="77" customFormat="1" hidden="1" x14ac:dyDescent="0.2">
      <c r="A44" s="200">
        <v>2</v>
      </c>
      <c r="B44" s="132"/>
      <c r="C44" s="134"/>
      <c r="D44" s="133"/>
      <c r="E44" s="134"/>
      <c r="F44" s="134"/>
      <c r="G44" s="134"/>
      <c r="H44" s="135" t="str">
        <f>(IF(C44-D43&gt;0,1)+IF(E44-D45&gt;0,1)+IF(F44-D46&gt;0,1)+IF(G44-D47&gt;0,1))&amp;"-"&amp;(IF(C44-D43&lt;0,1)+IF(E44-D45&lt;0,1)+IF(F44-D46&lt;0,1)+IF(G44-D47&lt;0,1))</f>
        <v>0-0</v>
      </c>
      <c r="I44" s="134" t="str">
        <f>IF(AND(B44&lt;&gt;"",M$42=TRUE),A$42&amp;RANK(M44,M$43:UT$47,0),"")</f>
        <v/>
      </c>
      <c r="J44" s="136">
        <f t="shared" ref="J44:J47" si="10">VALUE(LEFT(H44,1))</f>
        <v>0</v>
      </c>
      <c r="K44" s="140">
        <f>IF(AND(J44=1,J43=1,C44&gt;D43),1)+IF(AND(J44=1,J45=1,E44&gt;D45),1)+IF(AND(J44=1,J46=1,F44&gt;D46),1)+IF(AND(J44=1,J47=1,G44&gt;D47),1)+IF(AND(J44=2,J43=2,C44&gt;D43),1)+IF(AND(J44=2,J45=2,E44&gt;D45),1)+IF(AND(J44=2,J46=2,F44&gt;D46),1)+IF(AND(J44=2,J47=2,G44&gt;D47),1)+IF(AND(J44=3,J43=3,C44&gt;D43),1)+IF(AND(J44=3,J45=3,E44&gt;D45),1)+IF(AND(J44=3,J46=3,F44&gt;D46),1)+IF(AND(J44=3,J47=3,G44&gt;D47),1)</f>
        <v>0</v>
      </c>
      <c r="L44" s="138">
        <f>IF(AND(J44=1,J43=1),C44-D43)+IF(AND(J44=1,J45=1),E44-D45)+IF(AND(J44=1,J46=1),F44-D46)+IF(AND(J44=1,J47=1),G44-D47)+IF(AND(J44=2,J43=2),C44-D43)+IF(AND(J44=2,J45=2),E44-D45)+IF(AND(J44=2,J46=2),F44-D46)+IF(AND(J44=2,J47=2),G44-D47)+IF(AND(J44=3,J43=3),C44-D43)+IF(AND(J44=3,J45=3),E44-D45)+IF(AND(J44=3,J46=3),F44-D46)+IF(AND(J44=3,J47=3),G44-D47)</f>
        <v>0</v>
      </c>
      <c r="M44" s="99">
        <f t="shared" ref="M44:M47" si="11">10000*J44+K44*100+L44</f>
        <v>0</v>
      </c>
    </row>
    <row r="45" spans="1:13" s="77" customFormat="1" hidden="1" x14ac:dyDescent="0.2">
      <c r="A45" s="200">
        <v>3</v>
      </c>
      <c r="B45" s="132"/>
      <c r="C45" s="134"/>
      <c r="D45" s="141"/>
      <c r="E45" s="133"/>
      <c r="F45" s="134"/>
      <c r="G45" s="134"/>
      <c r="H45" s="135" t="str">
        <f>(IF(C45-E43&gt;0,1)+IF(D45-E44&gt;0,1)+IF(F45-E46&gt;0,1)+IF(G45-E47&gt;0,1))&amp;"-"&amp;(IF(C45-E43&lt;0,1)+IF(D45-E44&lt;0,1)+IF(F45-E46&lt;0,1)+IF(G45-E47&lt;0,1))</f>
        <v>0-0</v>
      </c>
      <c r="I45" s="134" t="str">
        <f>IF(AND(B45&lt;&gt;"",M$42=TRUE),A$42&amp;RANK(M45,M$43:UT$47,0),"")</f>
        <v/>
      </c>
      <c r="J45" s="136">
        <f t="shared" si="10"/>
        <v>0</v>
      </c>
      <c r="K45" s="140">
        <f>IF(AND(J45=1,J43=1,C45&gt;E43),1)+IF(AND(J45=1,J44=1,D45&gt;E44),1)+IF(AND(J45=1,J46=1,F45&gt;E46),1)+IF(AND(J45=1,J47=1,G45&gt;E47),1)+IF(AND(J45=2,J43=2,C45&gt;E43),1)+IF(AND(J45=2,J44=2,D45&gt;E44),1)+IF(AND(J45=2,J46=2,F45&gt;E46),1)+IF(AND(J45=2,J47=2,G45&gt;E47),1)+IF(AND(J45=3,J43=3,C45&gt;E43),1)+IF(AND(J45=3,J44=3,D45&gt;E44),1)+IF(AND(J45=3,J46=3,F45&gt;E46),1)+IF(AND(J45=3,J47=3,G45&gt;E47),1)</f>
        <v>0</v>
      </c>
      <c r="L45" s="138">
        <f>IF(AND(J45=1,J43=1),C45-E43)+IF(AND(J45=1,J44=1),D45-E44)+IF(AND(J45=1,J46=1),F45-E46)+IF(AND(J45=1,J47=1),G45-E47)+IF(AND(J45=2,J43=2),C45-E43)+IF(AND(J45=2,J44=2),D45-E44)+IF(AND(J45=2,J46=2),F45-E46)+IF(AND(J45=2,J47=2),G45-E47)+IF(AND(J45=3,J43=3),C45-E43)+IF(AND(J45=3,J44=3),D45-E44)+IF(AND(J45=3,J46=3),F45-E46)+IF(AND(J45=3,J47=3),G45-E47)</f>
        <v>0</v>
      </c>
      <c r="M45" s="99">
        <f t="shared" si="11"/>
        <v>0</v>
      </c>
    </row>
    <row r="46" spans="1:13" s="77" customFormat="1" hidden="1" x14ac:dyDescent="0.2">
      <c r="A46" s="200">
        <v>4</v>
      </c>
      <c r="B46" s="132"/>
      <c r="C46" s="134"/>
      <c r="D46" s="141"/>
      <c r="E46" s="134"/>
      <c r="F46" s="133"/>
      <c r="G46" s="143"/>
      <c r="H46" s="135" t="str">
        <f>(IF(C46-F43&gt;0,1)+IF(D46-F44&gt;0,1)+IF(E46-F45&gt;0,1)+IF(G46-F47&gt;0,1))&amp;"-"&amp;(IF(C46-F43&lt;0,1)+IF(D46-F44&lt;0,1)+IF(E46-F45&lt;0,1)+IF(G46-F47&lt;0,1))</f>
        <v>0-0</v>
      </c>
      <c r="I46" s="134" t="str">
        <f>IF(AND(B46&lt;&gt;"",M$42=TRUE),A$42&amp;RANK(M46,M$43:UT$47,0),"")</f>
        <v/>
      </c>
      <c r="J46" s="136">
        <f t="shared" si="10"/>
        <v>0</v>
      </c>
      <c r="K46" s="140">
        <f>IF(AND(J46=1,J43=1,C46&gt;F43),1)+IF(AND(J46=1,J44=1,D46&gt;F44),1)+IF(AND(J46=1,J45=1,E46&gt;F45),1)+IF(AND(J46=1,J47=1,G46&gt;F47),1)+IF(AND(J46=2,J43=2,C46&gt;F43),1)+IF(AND(J46=2,J44=2,D46&gt;F44),1)+IF(AND(J46=2,J45=2,E46&gt;F45),1)+IF(AND(J46=2,J47=2,G46&gt;F47),1)+IF(AND(J46=3,J43=3,C46&gt;F43),1)+IF(AND(J46=3,J44=3,D46&gt;F44),1)+IF(AND(J46=3,J45=3,E46&gt;F45),1)+IF(AND(J46=3,J47=3,G46&gt;F47),1)</f>
        <v>0</v>
      </c>
      <c r="L46" s="138">
        <f>IF(AND(J46=1,J43=1),C46-F43)+IF(AND(J46=1,J44=1),D46-F44)+IF(AND(J46=1,J45=1),E46-F45)+IF(AND(J46=1,J47=1),G46-F47)+IF(AND(J46=2,J43=2),C46-F43)+IF(AND(J46=2,J44=2),D46-F44)+IF(AND(J46=2,J45=2),E46-F45)+IF(AND(J46=2,J47=2),G46-F47)+IF(AND(J46=3,J43=3),C46-F43)+IF(AND(J46=3,J44=3),D46-F44)+IF(AND(J46=3,J45=3),E46-F45)+IF(AND(J46=3,J47=3),G46-F47)</f>
        <v>0</v>
      </c>
      <c r="M46" s="99">
        <f t="shared" si="11"/>
        <v>0</v>
      </c>
    </row>
    <row r="47" spans="1:13" s="77" customFormat="1" hidden="1" x14ac:dyDescent="0.2">
      <c r="A47" s="200">
        <v>5</v>
      </c>
      <c r="B47" s="132"/>
      <c r="C47" s="134"/>
      <c r="D47" s="134"/>
      <c r="E47" s="134"/>
      <c r="F47" s="134"/>
      <c r="G47" s="133"/>
      <c r="H47" s="135" t="str">
        <f>(IF(C47-G43&gt;0,1)+IF(D47-G44&gt;0,1)+IF(E47-G45&gt;0,1)+IF(F47-G46&gt;0,1))&amp;"-"&amp;(IF(C47-G43&lt;0,1)+IF(D47-G44&lt;0,1)+IF(E47-G45&lt;0,1)+IF(F47-G46&lt;0,1))</f>
        <v>0-0</v>
      </c>
      <c r="I47" s="134" t="str">
        <f>IF(AND(B47&lt;&gt;"",M$42=TRUE),A$42&amp;RANK(M47,M$43:UT$47,0),"")</f>
        <v/>
      </c>
      <c r="J47" s="136">
        <f t="shared" si="10"/>
        <v>0</v>
      </c>
      <c r="K47" s="140">
        <f>IF(AND(J47=1,J43=1,C47&gt;G43),1)+IF(AND(J47=1,J44=1,D47&gt;G44),1)+IF(AND(J47=1,J45=1,E47&gt;G45),1)+IF(AND(J47=1,J46=1,F47&gt;G46),1)+IF(AND(J47=2,J43=2,C47&gt;G43),1)+IF(AND(J47=2,J44=2,D47&gt;G44),1)+IF(AND(J47=2,J45=2,E47&gt;G45),1)+IF(AND(J47=2,J46=2,F47&gt;G46),1)+IF(AND(J47=3,J43=3,C47&gt;G43),1)+IF(AND(J47=3,J44=3,D47&gt;G44),1)+IF(AND(J47=3,J45=3,E47&gt;G45),1)+IF(AND(J47=3,J46=3,F47&gt;G46),1)</f>
        <v>0</v>
      </c>
      <c r="L47" s="138">
        <f>IF(AND(J47=1,J43=1),C47-G43)+IF(AND(J47=1,J44=1),D47-G44)+IF(AND(J47=1,J45=1),E47-G45)+IF(AND(J47=1,J46=1),F47-G46)+IF(AND(J47=2,J43=2),C47-G43)+IF(AND(J47=2,J44=2),D47-G44)+IF(AND(J47=2,J45=2),E47-G45)+IF(AND(J47=2,J46=2),F47-G46)+IF(AND(J47=3,J43=3),C47-G43)+IF(AND(J47=3,J44=3),D47-G44)+IF(AND(J47=3,J45=3),E47-G45)+IF(AND(J47=3,J46=3),F47-G46)</f>
        <v>0</v>
      </c>
      <c r="M47" s="99">
        <f t="shared" si="11"/>
        <v>0</v>
      </c>
    </row>
    <row r="48" spans="1:13" s="77" customFormat="1" hidden="1" x14ac:dyDescent="0.2">
      <c r="A48" s="203"/>
      <c r="B48" s="204"/>
      <c r="C48" s="205"/>
      <c r="D48" s="206"/>
      <c r="E48" s="205"/>
      <c r="F48" s="207"/>
      <c r="G48" s="208"/>
      <c r="H48" s="209"/>
      <c r="I48" s="210"/>
      <c r="J48" s="211"/>
      <c r="K48" s="212"/>
      <c r="L48" s="213"/>
      <c r="M48" s="103"/>
    </row>
    <row r="49" spans="1:13" s="77" customFormat="1" hidden="1" x14ac:dyDescent="0.2">
      <c r="A49" s="198" t="s">
        <v>81</v>
      </c>
      <c r="B49" s="199"/>
      <c r="C49" s="199">
        <v>1</v>
      </c>
      <c r="D49" s="199">
        <v>2</v>
      </c>
      <c r="E49" s="199">
        <v>3</v>
      </c>
      <c r="F49" s="199">
        <v>4</v>
      </c>
      <c r="G49" s="199">
        <v>5</v>
      </c>
      <c r="H49" s="199" t="s">
        <v>1</v>
      </c>
      <c r="I49" s="199" t="s">
        <v>45</v>
      </c>
      <c r="J49" s="106" t="s">
        <v>76</v>
      </c>
      <c r="K49" s="96" t="s">
        <v>76</v>
      </c>
      <c r="L49" s="107" t="s">
        <v>77</v>
      </c>
      <c r="M49" s="108" t="b">
        <f>OR(AND(COUNTA(B50:B54)=3,COUNTA(C50:G54)=6),AND(COUNTA(B50:B54)=4,COUNTA(C50:G54)=12),AND(COUNTA(B50:B54)=5,COUNTA(C50:G54)=20))</f>
        <v>0</v>
      </c>
    </row>
    <row r="50" spans="1:13" s="77" customFormat="1" hidden="1" x14ac:dyDescent="0.2">
      <c r="A50" s="200">
        <v>1</v>
      </c>
      <c r="B50" s="132"/>
      <c r="C50" s="133"/>
      <c r="D50" s="134"/>
      <c r="E50" s="134"/>
      <c r="F50" s="134"/>
      <c r="G50" s="134"/>
      <c r="H50" s="135" t="str">
        <f>(IF(D50-C51&gt;0,1)+IF(E50-C52&gt;0,1)+IF(F50-C53&gt;0,1)+IF(G50-C54&gt;0,1))&amp;"-"&amp;(IF(D50-C51&lt;0,1)+IF(E50-C52&lt;0,1)+IF(F50-C53&lt;0,1)+IF(G50-C54&lt;0,1))</f>
        <v>0-0</v>
      </c>
      <c r="I50" s="134" t="str">
        <f>IF(AND(B50&lt;&gt;"",M$49=TRUE),A$49&amp;RANK(M50,M$50:M$54,0),"")</f>
        <v/>
      </c>
      <c r="J50" s="98">
        <f>VALUE(LEFT(H50,1))</f>
        <v>0</v>
      </c>
      <c r="K50" s="137">
        <f>IF(AND(J50=1,J51=1,D50&gt;C51),1)+IF(AND(J50=1,J52=1,E50&gt;C52),1)+IF(AND(J50=1,J53=1,F50&gt;C53),1)+IF(AND(J50=1,J54=1,G50&gt;C54),1)+IF(AND(J50=2,J51=2,D50&gt;C51),1)+IF(AND(J50=2,J52=2,E50&gt;C52),1)+IF(AND(J50=2,J53=2,F50&gt;C53),1)+IF(AND(J50=2,J54=2,G50&gt;C54),1)+IF(AND(J50=3,J51=3,D50&gt;C51),1)+IF(AND(J50=3,J52=3,E50&gt;C52),1)+IF(AND(J50=3,J53=3,F50&gt;C53),1)+IF(AND(J50=3,J54=3,G50&gt;C54),1)</f>
        <v>0</v>
      </c>
      <c r="L50" s="138">
        <f>IF(AND(J50=1,J51=1),D50-C51)+IF(AND(J50=1,J52=1),E50-C52)+IF(AND(J50=1,J53=1),F50-C53)+IF(AND(J50=1,J54=1),G50-C54)+IF(AND(J50=2,J51=2),D50-C51)+IF(AND(J50=2,J52=2),E50-C52)+IF(AND(J50=2,J53=2),F50-C53)+IF(AND(J50=2,J54=2),G50-C54)+IF(AND(J50=3,J51=3),D50-C51)+IF(AND(J50=3,J52=3),E50-C52)+IF(AND(J50=3,J53=3),F50-C53)+IF(AND(J50=3,J54=3),G50-C54)</f>
        <v>0</v>
      </c>
      <c r="M50" s="99">
        <f>10000*J50+K50*100+L50</f>
        <v>0</v>
      </c>
    </row>
    <row r="51" spans="1:13" s="77" customFormat="1" hidden="1" x14ac:dyDescent="0.2">
      <c r="A51" s="200">
        <v>2</v>
      </c>
      <c r="B51" s="132"/>
      <c r="C51" s="134"/>
      <c r="D51" s="133"/>
      <c r="E51" s="134"/>
      <c r="F51" s="134"/>
      <c r="G51" s="134"/>
      <c r="H51" s="135" t="str">
        <f>(IF(C51-D50&gt;0,1)+IF(E51-D52&gt;0,1)+IF(F51-D53&gt;0,1)+IF(G51-D54&gt;0,1))&amp;"-"&amp;(IF(C51-D50&lt;0,1)+IF(E51-D52&lt;0,1)+IF(F51-D53&lt;0,1)+IF(G51-D54&lt;0,1))</f>
        <v>0-0</v>
      </c>
      <c r="I51" s="134" t="str">
        <f>IF(AND(B51&lt;&gt;"",M$49=TRUE),A$49&amp;RANK(M51,M$50:M$54,0),"")</f>
        <v/>
      </c>
      <c r="J51" s="98">
        <f t="shared" ref="J51:J54" si="12">VALUE(LEFT(H51,1))</f>
        <v>0</v>
      </c>
      <c r="K51" s="140">
        <f>IF(AND(J51=1,J50=1,C51&gt;D50),1)+IF(AND(J51=1,J52=1,E51&gt;D52),1)+IF(AND(J51=1,J53=1,F51&gt;D53),1)+IF(AND(J51=1,J54=1,G51&gt;D54),1)+IF(AND(J51=2,J50=2,C51&gt;D50),1)+IF(AND(J51=2,J52=2,E51&gt;D52),1)+IF(AND(J51=2,J53=2,F51&gt;D53),1)+IF(AND(J51=2,J54=2,G51&gt;D54),1)+IF(AND(J51=3,J50=3,C51&gt;D50),1)+IF(AND(J51=3,J52=3,E51&gt;D52),1)+IF(AND(J51=3,J53=3,F51&gt;D53),1)+IF(AND(J51=3,J54=3,G51&gt;D54),1)</f>
        <v>0</v>
      </c>
      <c r="L51" s="138">
        <f>IF(AND(J51=1,J50=1),C51-D50)+IF(AND(J51=1,J52=1),E51-D52)+IF(AND(J51=1,J53=1),F51-D53)+IF(AND(J51=1,J54=1),G51-D54)+IF(AND(J51=2,J50=2),C51-D50)+IF(AND(J51=2,J52=2),E51-D52)+IF(AND(J51=2,J53=2),F51-D53)+IF(AND(J51=2,J54=2),G51-D54)+IF(AND(J51=3,J50=3),C51-D50)+IF(AND(J51=3,J52=3),E51-D52)+IF(AND(J51=3,J53=3),F51-D53)+IF(AND(J51=3,J54=3),G51-D54)</f>
        <v>0</v>
      </c>
      <c r="M51" s="99">
        <f t="shared" ref="M51:M54" si="13">10000*J51+K51*100+L51</f>
        <v>0</v>
      </c>
    </row>
    <row r="52" spans="1:13" s="77" customFormat="1" hidden="1" x14ac:dyDescent="0.2">
      <c r="A52" s="200">
        <v>3</v>
      </c>
      <c r="B52" s="132"/>
      <c r="C52" s="134"/>
      <c r="D52" s="141"/>
      <c r="E52" s="133"/>
      <c r="F52" s="134"/>
      <c r="G52" s="134"/>
      <c r="H52" s="135" t="str">
        <f>(IF(C52-E50&gt;0,1)+IF(D52-E51&gt;0,1)+IF(F52-E53&gt;0,1)+IF(G52-E54&gt;0,1))&amp;"-"&amp;(IF(C52-E50&lt;0,1)+IF(D52-E51&lt;0,1)+IF(F52-E53&lt;0,1)+IF(G52-E54&lt;0,1))</f>
        <v>0-0</v>
      </c>
      <c r="I52" s="134" t="str">
        <f>IF(AND(B52&lt;&gt;"",M$49=TRUE),A$49&amp;RANK(M52,M$50:M$54,0),"")</f>
        <v/>
      </c>
      <c r="J52" s="98">
        <f t="shared" si="12"/>
        <v>0</v>
      </c>
      <c r="K52" s="140">
        <f>IF(AND(J52=1,J50=1,C52&gt;E50),1)+IF(AND(J52=1,J51=1,D52&gt;E51),1)+IF(AND(J52=1,J53=1,F52&gt;E53),1)+IF(AND(J52=1,J54=1,G52&gt;E54),1)+IF(AND(J52=2,J50=2,C52&gt;E50),1)+IF(AND(J52=2,J51=2,D52&gt;E51),1)+IF(AND(J52=2,J53=2,F52&gt;E53),1)+IF(AND(J52=2,J54=2,G52&gt;E54),1)+IF(AND(J52=3,J50=3,C52&gt;E50),1)+IF(AND(J52=3,J51=3,D52&gt;E51),1)+IF(AND(J52=3,J53=3,F52&gt;E53),1)+IF(AND(J52=3,J54=3,G52&gt;E54),1)</f>
        <v>0</v>
      </c>
      <c r="L52" s="138">
        <f>IF(AND(J52=1,J50=1),C52-E50)+IF(AND(J52=1,J51=1),D52-E51)+IF(AND(J52=1,J53=1),F52-E53)+IF(AND(J52=1,J54=1),G52-E54)+IF(AND(J52=2,J50=2),C52-E50)+IF(AND(J52=2,J51=2),D52-E51)+IF(AND(J52=2,J53=2),F52-E53)+IF(AND(J52=2,J54=2),G52-E54)+IF(AND(J52=3,J50=3),C52-E50)+IF(AND(J52=3,J51=3),D52-E51)+IF(AND(J52=3,J53=3),F52-E53)+IF(AND(J52=3,J54=3),G52-E54)</f>
        <v>0</v>
      </c>
      <c r="M52" s="99">
        <f t="shared" si="13"/>
        <v>0</v>
      </c>
    </row>
    <row r="53" spans="1:13" s="77" customFormat="1" hidden="1" x14ac:dyDescent="0.2">
      <c r="A53" s="200">
        <v>4</v>
      </c>
      <c r="B53" s="132"/>
      <c r="C53" s="134"/>
      <c r="D53" s="141"/>
      <c r="E53" s="134"/>
      <c r="F53" s="133"/>
      <c r="G53" s="143"/>
      <c r="H53" s="135" t="str">
        <f>(IF(C53-F50&gt;0,1)+IF(D53-F51&gt;0,1)+IF(E53-F52&gt;0,1)+IF(G53-F54&gt;0,1))&amp;"-"&amp;(IF(C53-F50&lt;0,1)+IF(D53-F51&lt;0,1)+IF(E53-F52&lt;0,1)+IF(G53-F54&lt;0,1))</f>
        <v>0-0</v>
      </c>
      <c r="I53" s="134" t="str">
        <f>IF(AND(B53&lt;&gt;"",M$49=TRUE),A$49&amp;RANK(M53,M$50:M$54,0),"")</f>
        <v/>
      </c>
      <c r="J53" s="98">
        <f t="shared" si="12"/>
        <v>0</v>
      </c>
      <c r="K53" s="140">
        <f>IF(AND(J53=1,J50=1,C53&gt;F50),1)+IF(AND(J53=1,J51=1,D53&gt;F51),1)+IF(AND(J53=1,J52=1,E53&gt;F52),1)+IF(AND(J53=1,J54=1,G53&gt;F54),1)+IF(AND(J53=2,J50=2,C53&gt;F50),1)+IF(AND(J53=2,J51=2,D53&gt;F51),1)+IF(AND(J53=2,J52=2,E53&gt;F52),1)+IF(AND(J53=2,J54=2,G53&gt;F54),1)+IF(AND(J53=3,J50=3,C53&gt;F50),1)+IF(AND(J53=3,J51=3,D53&gt;F51),1)+IF(AND(J53=3,J52=3,E53&gt;F52),1)+IF(AND(J53=3,J54=3,G53&gt;F54),1)</f>
        <v>0</v>
      </c>
      <c r="L53" s="138">
        <f>IF(AND(J53=1,J50=1),C53-F50)+IF(AND(J53=1,J51=1),D53-F51)+IF(AND(J53=1,J52=1),E53-F52)+IF(AND(J53=1,J54=1),G53-F54)+IF(AND(J53=2,J50=2),C53-F50)+IF(AND(J53=2,J51=2),D53-F51)+IF(AND(J53=2,J52=2),E53-F52)+IF(AND(J53=2,J54=2),G53-F54)+IF(AND(J53=3,J50=3),C53-F50)+IF(AND(J53=3,J51=3),D53-F51)+IF(AND(J53=3,J52=3),E53-F52)+IF(AND(J53=3,J54=3),G53-F54)</f>
        <v>0</v>
      </c>
      <c r="M53" s="99">
        <f t="shared" si="13"/>
        <v>0</v>
      </c>
    </row>
    <row r="54" spans="1:13" s="77" customFormat="1" hidden="1" x14ac:dyDescent="0.2">
      <c r="A54" s="200">
        <v>5</v>
      </c>
      <c r="B54" s="132"/>
      <c r="C54" s="134"/>
      <c r="D54" s="134"/>
      <c r="E54" s="134"/>
      <c r="F54" s="134"/>
      <c r="G54" s="133"/>
      <c r="H54" s="135" t="str">
        <f>(IF(C54-G50&gt;0,1)+IF(D54-G51&gt;0,1)+IF(E54-G52&gt;0,1)+IF(F54-G53&gt;0,1))&amp;"-"&amp;(IF(C54-G50&lt;0,1)+IF(D54-G51&lt;0,1)+IF(E54-G52&lt;0,1)+IF(F54-G53&lt;0,1))</f>
        <v>0-0</v>
      </c>
      <c r="I54" s="134" t="str">
        <f>IF(AND(B54&lt;&gt;"",M$49=TRUE),A$49&amp;RANK(M54,M$50:M$54,0),"")</f>
        <v/>
      </c>
      <c r="J54" s="98">
        <f t="shared" si="12"/>
        <v>0</v>
      </c>
      <c r="K54" s="140">
        <f>IF(AND(J54=1,J50=1,C54&gt;G50),1)+IF(AND(J54=1,J51=1,D54&gt;G51),1)+IF(AND(J54=1,J52=1,E54&gt;G52),1)+IF(AND(J54=1,J53=1,F54&gt;G53),1)+IF(AND(J54=2,J50=2,C54&gt;G50),1)+IF(AND(J54=2,J51=2,D54&gt;G51),1)+IF(AND(J54=2,J52=2,E54&gt;G52),1)+IF(AND(J54=2,J53=2,F54&gt;G53),1)+IF(AND(J54=3,J50=3,C54&gt;G50),1)+IF(AND(J54=3,J51=3,D54&gt;G51),1)+IF(AND(J54=3,J52=3,E54&gt;G52),1)+IF(AND(J54=3,J53=3,F54&gt;G53),1)</f>
        <v>0</v>
      </c>
      <c r="L54" s="138">
        <f>IF(AND(J54=1,J50=1),C54-G50)+IF(AND(J54=1,J51=1),D54-G51)+IF(AND(J54=1,J52=1),E54-G52)+IF(AND(J54=1,J53=1),F54-G53)+IF(AND(J54=2,J50=2),C54-G50)+IF(AND(J54=2,J51=2),D54-G51)+IF(AND(J54=2,J52=2),E54-G52)+IF(AND(J54=2,J53=2),F54-G53)+IF(AND(J54=3,J50=3),C54-G50)+IF(AND(J54=3,J51=3),D54-G51)+IF(AND(J54=3,J52=3),E54-G52)+IF(AND(J54=3,J53=3),F54-G53)</f>
        <v>0</v>
      </c>
      <c r="M54" s="99">
        <f t="shared" si="13"/>
        <v>0</v>
      </c>
    </row>
    <row r="55" spans="1:13" s="77" customFormat="1" hidden="1" x14ac:dyDescent="0.2">
      <c r="A55" s="37"/>
      <c r="B55" s="70"/>
      <c r="C55" s="10"/>
      <c r="D55" s="10"/>
      <c r="E55" s="10"/>
      <c r="F55" s="110"/>
      <c r="G55" s="110"/>
      <c r="H55" s="111"/>
      <c r="I55" s="112"/>
      <c r="J55" s="113"/>
      <c r="K55" s="104"/>
      <c r="L55" s="114"/>
      <c r="M55" s="113"/>
    </row>
    <row r="56" spans="1:13" s="77" customFormat="1" hidden="1" x14ac:dyDescent="0.2">
      <c r="A56" s="198" t="s">
        <v>82</v>
      </c>
      <c r="B56" s="199"/>
      <c r="C56" s="199">
        <v>1</v>
      </c>
      <c r="D56" s="199">
        <v>2</v>
      </c>
      <c r="E56" s="199">
        <v>3</v>
      </c>
      <c r="F56" s="199">
        <v>4</v>
      </c>
      <c r="G56" s="199">
        <v>5</v>
      </c>
      <c r="H56" s="199" t="s">
        <v>1</v>
      </c>
      <c r="I56" s="199" t="s">
        <v>45</v>
      </c>
      <c r="J56" s="106" t="s">
        <v>76</v>
      </c>
      <c r="K56" s="96" t="s">
        <v>76</v>
      </c>
      <c r="L56" s="107" t="s">
        <v>77</v>
      </c>
      <c r="M56" s="108" t="b">
        <f>OR(AND(COUNTA(B57:B61)=3,COUNTA(C57:G61)=6),AND(COUNTA(B57:B61)=4,COUNTA(C57:G61)=12),AND(COUNTA(B57:B61)=5,COUNTA(C57:G61)=20))</f>
        <v>0</v>
      </c>
    </row>
    <row r="57" spans="1:13" s="77" customFormat="1" hidden="1" x14ac:dyDescent="0.2">
      <c r="A57" s="200">
        <v>1</v>
      </c>
      <c r="B57" s="132"/>
      <c r="C57" s="133"/>
      <c r="D57" s="134"/>
      <c r="E57" s="134"/>
      <c r="F57" s="134"/>
      <c r="G57" s="134"/>
      <c r="H57" s="135" t="str">
        <f>(IF(D57-C58&gt;0,1)+IF(E57-C59&gt;0,1)+IF(F57-C60&gt;0,1)+IF(G57-C61&gt;0,1))&amp;"-"&amp;(IF(D57-C58&lt;0,1)+IF(E57-C59&lt;0,1)+IF(F57-C60&lt;0,1)+IF(G57-C61&lt;0,1))</f>
        <v>0-0</v>
      </c>
      <c r="I57" s="134" t="str">
        <f>IF(AND(B57&lt;&gt;"",M$56=TRUE),A$56&amp;RANK(M57,M$57:M$61,0),"")</f>
        <v/>
      </c>
      <c r="J57" s="98">
        <f>VALUE(LEFT(H57,1))</f>
        <v>0</v>
      </c>
      <c r="K57" s="137">
        <f>IF(AND(J57=1,J58=1,D57&gt;C58),1)+IF(AND(J57=1,J59=1,E57&gt;C59),1)+IF(AND(J57=1,J60=1,F57&gt;C60),1)+IF(AND(J57=1,J61=1,G57&gt;C61),1)+IF(AND(J57=2,J58=2,D57&gt;C58),1)+IF(AND(J57=2,J59=2,E57&gt;C59),1)+IF(AND(J57=2,J60=2,F57&gt;C60),1)+IF(AND(J57=2,J61=2,G57&gt;C61),1)+IF(AND(J57=3,J58=3,D57&gt;C58),1)+IF(AND(J57=3,J59=3,E57&gt;C59),1)+IF(AND(J57=3,J60=3,F57&gt;C60),1)+IF(AND(J57=3,J61=3,G57&gt;C61),1)</f>
        <v>0</v>
      </c>
      <c r="L57" s="138">
        <f>IF(AND(J57=1,J58=1),D57-C58)+IF(AND(J57=1,J59=1),E57-C59)+IF(AND(J57=1,J60=1),F57-C60)+IF(AND(J57=1,J61=1),G57-C61)+IF(AND(J57=2,J58=2),D57-C58)+IF(AND(J57=2,J59=2),E57-C59)+IF(AND(J57=2,J60=2),F57-C60)+IF(AND(J57=2,J61=2),G57-C61)+IF(AND(J57=3,J58=3),D57-C58)+IF(AND(J57=3,J59=3),E57-C59)+IF(AND(J57=3,J60=3),F57-C60)+IF(AND(J57=3,J61=3),G57-C61)</f>
        <v>0</v>
      </c>
      <c r="M57" s="99">
        <f>10000*J57+K57*100+L57</f>
        <v>0</v>
      </c>
    </row>
    <row r="58" spans="1:13" s="77" customFormat="1" hidden="1" x14ac:dyDescent="0.2">
      <c r="A58" s="200">
        <v>2</v>
      </c>
      <c r="B58" s="132"/>
      <c r="C58" s="134"/>
      <c r="D58" s="133"/>
      <c r="E58" s="134"/>
      <c r="F58" s="134"/>
      <c r="G58" s="134"/>
      <c r="H58" s="135" t="str">
        <f>(IF(C58-D57&gt;0,1)+IF(E58-D59&gt;0,1)+IF(F58-D60&gt;0,1)+IF(G58-D61&gt;0,1))&amp;"-"&amp;(IF(C58-D57&lt;0,1)+IF(E58-D59&lt;0,1)+IF(F58-D60&lt;0,1)+IF(G58-D61&lt;0,1))</f>
        <v>0-0</v>
      </c>
      <c r="I58" s="134" t="str">
        <f>IF(AND(B58&lt;&gt;"",M$56=TRUE),A$56&amp;RANK(M58,M$57:M$61,0),"")</f>
        <v/>
      </c>
      <c r="J58" s="98">
        <f t="shared" ref="J58:J61" si="14">VALUE(LEFT(H58,1))</f>
        <v>0</v>
      </c>
      <c r="K58" s="140">
        <f>IF(AND(J58=1,J57=1,C58&gt;D57),1)+IF(AND(J58=1,J59=1,E58&gt;D59),1)+IF(AND(J58=1,J60=1,F58&gt;D60),1)+IF(AND(J58=1,J61=1,G58&gt;D61),1)+IF(AND(J58=2,J57=2,C58&gt;D57),1)+IF(AND(J58=2,J59=2,E58&gt;D59),1)+IF(AND(J58=2,J60=2,F58&gt;D60),1)+IF(AND(J58=2,J61=2,G58&gt;D61),1)+IF(AND(J58=3,J57=3,C58&gt;D57),1)+IF(AND(J58=3,J59=3,E58&gt;D59),1)+IF(AND(J58=3,J60=3,F58&gt;D60),1)+IF(AND(J58=3,J61=3,G58&gt;D61),1)</f>
        <v>0</v>
      </c>
      <c r="L58" s="138">
        <f>IF(AND(J58=1,J57=1),C58-D57)+IF(AND(J58=1,J59=1),E58-D59)+IF(AND(J58=1,J60=1),F58-D60)+IF(AND(J58=1,J61=1),G58-D61)+IF(AND(J58=2,J57=2),C58-D57)+IF(AND(J58=2,J59=2),E58-D59)+IF(AND(J58=2,J60=2),F58-D60)+IF(AND(J58=2,J61=2),G58-D61)+IF(AND(J58=3,J57=3),C58-D57)+IF(AND(J58=3,J59=3),E58-D59)+IF(AND(J58=3,J60=3),F58-D60)+IF(AND(J58=3,J61=3),G58-D61)</f>
        <v>0</v>
      </c>
      <c r="M58" s="99">
        <f t="shared" ref="M58:M61" si="15">10000*J58+K58*100+L58</f>
        <v>0</v>
      </c>
    </row>
    <row r="59" spans="1:13" s="77" customFormat="1" hidden="1" x14ac:dyDescent="0.2">
      <c r="A59" s="200">
        <v>3</v>
      </c>
      <c r="B59" s="132"/>
      <c r="C59" s="134"/>
      <c r="D59" s="141"/>
      <c r="E59" s="133"/>
      <c r="F59" s="134"/>
      <c r="G59" s="134"/>
      <c r="H59" s="135" t="str">
        <f>(IF(C59-E57&gt;0,1)+IF(D59-E58&gt;0,1)+IF(F59-E60&gt;0,1)+IF(G59-E61&gt;0,1))&amp;"-"&amp;(IF(C59-E57&lt;0,1)+IF(D59-E58&lt;0,1)+IF(F59-E60&lt;0,1)+IF(G59-E61&lt;0,1))</f>
        <v>0-0</v>
      </c>
      <c r="I59" s="134" t="str">
        <f>IF(AND(B59&lt;&gt;"",M$56=TRUE),A$56&amp;RANK(M59,M$57:M$61,0),"")</f>
        <v/>
      </c>
      <c r="J59" s="98">
        <f t="shared" si="14"/>
        <v>0</v>
      </c>
      <c r="K59" s="140">
        <f>IF(AND(J59=1,J57=1,C59&gt;E57),1)+IF(AND(J59=1,J58=1,D59&gt;E58),1)+IF(AND(J59=1,J60=1,F59&gt;E60),1)+IF(AND(J59=1,J61=1,G59&gt;E61),1)+IF(AND(J59=2,J57=2,C59&gt;E57),1)+IF(AND(J59=2,J58=2,D59&gt;E58),1)+IF(AND(J59=2,J60=2,F59&gt;E60),1)+IF(AND(J59=2,J61=2,G59&gt;E61),1)+IF(AND(J59=3,J57=3,C59&gt;E57),1)+IF(AND(J59=3,J58=3,D59&gt;E58),1)+IF(AND(J59=3,J60=3,F59&gt;E60),1)+IF(AND(J59=3,J61=3,G59&gt;E61),1)</f>
        <v>0</v>
      </c>
      <c r="L59" s="138">
        <f>IF(AND(J59=1,J57=1),C59-E57)+IF(AND(J59=1,J58=1),D59-E58)+IF(AND(J59=1,J60=1),F59-E60)+IF(AND(J59=1,J61=1),G59-E61)+IF(AND(J59=2,J57=2),C59-E57)+IF(AND(J59=2,J58=2),D59-E58)+IF(AND(J59=2,J60=2),F59-E60)+IF(AND(J59=2,J61=2),G59-E61)+IF(AND(J59=3,J57=3),C59-E57)+IF(AND(J59=3,J58=3),D59-E58)+IF(AND(J59=3,J60=3),F59-E60)+IF(AND(J59=3,J61=3),G59-E61)</f>
        <v>0</v>
      </c>
      <c r="M59" s="99">
        <f t="shared" si="15"/>
        <v>0</v>
      </c>
    </row>
    <row r="60" spans="1:13" s="77" customFormat="1" hidden="1" x14ac:dyDescent="0.2">
      <c r="A60" s="200">
        <v>4</v>
      </c>
      <c r="B60" s="132"/>
      <c r="C60" s="134"/>
      <c r="D60" s="141"/>
      <c r="E60" s="134"/>
      <c r="F60" s="133"/>
      <c r="G60" s="143"/>
      <c r="H60" s="135" t="str">
        <f>(IF(C60-F57&gt;0,1)+IF(D60-F58&gt;0,1)+IF(E60-F59&gt;0,1)+IF(G60-F61&gt;0,1))&amp;"-"&amp;(IF(C60-F57&lt;0,1)+IF(D60-F58&lt;0,1)+IF(E60-F59&lt;0,1)+IF(G60-F61&lt;0,1))</f>
        <v>0-0</v>
      </c>
      <c r="I60" s="134" t="str">
        <f>IF(AND(B60&lt;&gt;"",M$56=TRUE),A$56&amp;RANK(M60,M$57:M$61,0),"")</f>
        <v/>
      </c>
      <c r="J60" s="98">
        <f t="shared" si="14"/>
        <v>0</v>
      </c>
      <c r="K60" s="140">
        <f>IF(AND(J60=1,J57=1,C60&gt;F57),1)+IF(AND(J60=1,J58=1,D60&gt;F58),1)+IF(AND(J60=1,J59=1,E60&gt;F59),1)+IF(AND(J60=1,J61=1,G60&gt;F61),1)+IF(AND(J60=2,J57=2,C60&gt;F57),1)+IF(AND(J60=2,J58=2,D60&gt;F58),1)+IF(AND(J60=2,J59=2,E60&gt;F59),1)+IF(AND(J60=2,J61=2,G60&gt;F61),1)+IF(AND(J60=3,J57=3,C60&gt;F57),1)+IF(AND(J60=3,J58=3,D60&gt;F58),1)+IF(AND(J60=3,J59=3,E60&gt;F59),1)+IF(AND(J60=3,J61=3,G60&gt;F61),1)</f>
        <v>0</v>
      </c>
      <c r="L60" s="138">
        <f>IF(AND(J60=1,J57=1),C60-F57)+IF(AND(J60=1,J58=1),D60-F58)+IF(AND(J60=1,J59=1),E60-F59)+IF(AND(J60=1,J61=1),G60-F61)+IF(AND(J60=2,J57=2),C60-F57)+IF(AND(J60=2,J58=2),D60-F58)+IF(AND(J60=2,J59=2),E60-F59)+IF(AND(J60=2,J61=2),G60-F61)+IF(AND(J60=3,J57=3),C60-F57)+IF(AND(J60=3,J58=3),D60-F58)+IF(AND(J60=3,J59=3),E60-F59)+IF(AND(J60=3,J61=3),G60-F61)</f>
        <v>0</v>
      </c>
      <c r="M60" s="99">
        <f t="shared" si="15"/>
        <v>0</v>
      </c>
    </row>
    <row r="61" spans="1:13" s="77" customFormat="1" hidden="1" x14ac:dyDescent="0.2">
      <c r="A61" s="200">
        <v>5</v>
      </c>
      <c r="B61" s="132"/>
      <c r="C61" s="134"/>
      <c r="D61" s="134"/>
      <c r="E61" s="134"/>
      <c r="F61" s="134"/>
      <c r="G61" s="133"/>
      <c r="H61" s="135" t="str">
        <f>(IF(C61-G57&gt;0,1)+IF(D61-G58&gt;0,1)+IF(E61-G59&gt;0,1)+IF(F61-G60&gt;0,1))&amp;"-"&amp;(IF(C61-G57&lt;0,1)+IF(D61-G58&lt;0,1)+IF(E61-G59&lt;0,1)+IF(F61-G60&lt;0,1))</f>
        <v>0-0</v>
      </c>
      <c r="I61" s="134" t="str">
        <f>IF(AND(B61&lt;&gt;"",M$56=TRUE),A$56&amp;RANK(M61,M$57:M$61,0),"")</f>
        <v/>
      </c>
      <c r="J61" s="98">
        <f t="shared" si="14"/>
        <v>0</v>
      </c>
      <c r="K61" s="140">
        <f>IF(AND(J61=1,J57=1,C61&gt;G57),1)+IF(AND(J61=1,J58=1,D61&gt;G58),1)+IF(AND(J61=1,J59=1,E61&gt;G59),1)+IF(AND(J61=1,J60=1,F61&gt;G60),1)+IF(AND(J61=2,J57=2,C61&gt;G57),1)+IF(AND(J61=2,J58=2,D61&gt;G58),1)+IF(AND(J61=2,J59=2,E61&gt;G59),1)+IF(AND(J61=2,J60=2,F61&gt;G60),1)+IF(AND(J61=3,J57=3,C61&gt;G57),1)+IF(AND(J61=3,J58=3,D61&gt;G58),1)+IF(AND(J61=3,J59=3,E61&gt;G59),1)+IF(AND(J61=3,J60=3,F61&gt;G60),1)</f>
        <v>0</v>
      </c>
      <c r="L61" s="138">
        <f>IF(AND(J61=1,J57=1),C61-G57)+IF(AND(J61=1,J58=1),D61-G58)+IF(AND(J61=1,J59=1),E61-G59)+IF(AND(J61=1,J60=1),F61-G60)+IF(AND(J61=2,J57=2),C61-G57)+IF(AND(J61=2,J58=2),D61-G58)+IF(AND(J61=2,J59=2),E61-G59)+IF(AND(J61=2,J60=2),F61-G60)+IF(AND(J61=3,J57=3),C61-G57)+IF(AND(J61=3,J58=3),D61-G58)+IF(AND(J61=3,J59=3),E61-G59)+IF(AND(J61=3,J60=3),F61-G60)</f>
        <v>0</v>
      </c>
      <c r="M61" s="99">
        <f t="shared" si="15"/>
        <v>0</v>
      </c>
    </row>
    <row r="62" spans="1:13" s="77" customFormat="1" hidden="1" x14ac:dyDescent="0.2">
      <c r="A62" s="38"/>
      <c r="B62" s="38"/>
      <c r="C62" s="38"/>
      <c r="D62" s="38"/>
      <c r="E62" s="38"/>
      <c r="F62" s="38"/>
      <c r="G62" s="38"/>
      <c r="H62" s="38"/>
      <c r="I62" s="38"/>
      <c r="J62" s="38"/>
      <c r="K62" s="38"/>
      <c r="L62" s="38"/>
      <c r="M62" s="38"/>
    </row>
    <row r="63" spans="1:13" hidden="1" x14ac:dyDescent="0.2">
      <c r="A63" s="38"/>
      <c r="B63" s="56" t="s">
        <v>2</v>
      </c>
      <c r="C63" s="43" t="s">
        <v>6</v>
      </c>
      <c r="D63" s="43"/>
      <c r="E63" s="38"/>
      <c r="F63" s="38"/>
      <c r="G63" s="38"/>
      <c r="H63" s="38"/>
      <c r="I63" s="38"/>
      <c r="J63" s="38"/>
      <c r="K63" s="38"/>
      <c r="L63" s="38"/>
      <c r="M63" s="38"/>
    </row>
    <row r="64" spans="1:13" hidden="1" x14ac:dyDescent="0.2">
      <c r="A64" s="38"/>
      <c r="B64" s="56" t="s">
        <v>5</v>
      </c>
      <c r="C64" s="43" t="s">
        <v>15</v>
      </c>
      <c r="D64" s="39"/>
      <c r="E64" s="38"/>
      <c r="F64" s="38"/>
      <c r="G64" s="38"/>
      <c r="H64" s="38"/>
      <c r="I64" s="38"/>
      <c r="J64" s="38"/>
      <c r="K64" s="38"/>
      <c r="L64" s="38"/>
      <c r="M64" s="38"/>
    </row>
    <row r="65" spans="1:13" hidden="1" x14ac:dyDescent="0.2">
      <c r="A65" s="38"/>
      <c r="B65" s="56" t="s">
        <v>8</v>
      </c>
      <c r="C65" s="43" t="s">
        <v>18</v>
      </c>
      <c r="D65" s="39"/>
      <c r="E65" s="38"/>
      <c r="F65" s="38"/>
      <c r="G65" s="38"/>
      <c r="H65" s="38"/>
      <c r="I65" s="38"/>
      <c r="J65" s="38"/>
      <c r="K65" s="38"/>
      <c r="L65" s="38"/>
      <c r="M65" s="38"/>
    </row>
    <row r="66" spans="1:13" x14ac:dyDescent="0.2">
      <c r="A66" s="38"/>
      <c r="B66" s="39"/>
      <c r="C66" s="39"/>
      <c r="D66" s="39"/>
      <c r="E66" s="38"/>
      <c r="F66" s="38"/>
      <c r="G66" s="38"/>
      <c r="H66" s="38"/>
      <c r="I66" s="38"/>
      <c r="J66" s="38"/>
      <c r="K66" s="38"/>
      <c r="L66" s="38"/>
      <c r="M66" s="38"/>
    </row>
    <row r="67" spans="1:13" x14ac:dyDescent="0.2">
      <c r="A67" s="38"/>
      <c r="B67" s="56" t="s">
        <v>2</v>
      </c>
      <c r="C67" s="43" t="s">
        <v>16</v>
      </c>
      <c r="D67" s="43" t="s">
        <v>15</v>
      </c>
      <c r="E67" s="38"/>
      <c r="F67" s="38"/>
      <c r="G67" s="38"/>
      <c r="H67" s="38"/>
      <c r="I67" s="38"/>
      <c r="J67" s="38"/>
      <c r="K67" s="38"/>
      <c r="L67" s="38"/>
      <c r="M67" s="38"/>
    </row>
    <row r="68" spans="1:13" x14ac:dyDescent="0.2">
      <c r="A68" s="38"/>
      <c r="B68" s="56" t="s">
        <v>5</v>
      </c>
      <c r="C68" s="43" t="s">
        <v>6</v>
      </c>
      <c r="D68" s="43" t="s">
        <v>4</v>
      </c>
      <c r="E68" s="38"/>
      <c r="F68" s="38"/>
      <c r="G68" s="38"/>
      <c r="H68" s="38"/>
      <c r="I68" s="38"/>
      <c r="J68" s="38"/>
      <c r="K68" s="38"/>
      <c r="L68" s="38"/>
      <c r="M68" s="38"/>
    </row>
    <row r="69" spans="1:13" x14ac:dyDescent="0.2">
      <c r="A69" s="38"/>
      <c r="B69" s="56" t="s">
        <v>8</v>
      </c>
      <c r="C69" s="43" t="s">
        <v>18</v>
      </c>
      <c r="D69" s="43" t="s">
        <v>10</v>
      </c>
      <c r="E69" s="38"/>
      <c r="F69" s="38"/>
      <c r="G69" s="38"/>
      <c r="H69" s="38"/>
      <c r="I69" s="38"/>
      <c r="J69" s="38"/>
      <c r="K69" s="38"/>
      <c r="L69" s="38"/>
      <c r="M69" s="38"/>
    </row>
    <row r="70" spans="1:13" hidden="1" x14ac:dyDescent="0.2">
      <c r="A70" s="38"/>
      <c r="B70" s="59"/>
      <c r="C70" s="42"/>
      <c r="D70" s="42"/>
      <c r="E70" s="38"/>
      <c r="F70" s="38"/>
      <c r="G70" s="38"/>
      <c r="H70" s="38"/>
      <c r="I70" s="38"/>
      <c r="J70" s="38"/>
      <c r="K70" s="38"/>
      <c r="L70" s="38"/>
      <c r="M70" s="38"/>
    </row>
    <row r="71" spans="1:13" hidden="1" x14ac:dyDescent="0.2">
      <c r="A71" s="38"/>
      <c r="B71" s="56" t="s">
        <v>2</v>
      </c>
      <c r="C71" s="43" t="s">
        <v>3</v>
      </c>
      <c r="D71" s="43" t="s">
        <v>4</v>
      </c>
      <c r="E71" s="38"/>
      <c r="F71" s="38"/>
      <c r="G71" s="38"/>
      <c r="H71" s="38"/>
      <c r="I71" s="38"/>
      <c r="J71" s="38"/>
      <c r="K71" s="38"/>
      <c r="L71" s="38"/>
      <c r="M71" s="38"/>
    </row>
    <row r="72" spans="1:13" hidden="1" x14ac:dyDescent="0.2">
      <c r="A72" s="38"/>
      <c r="B72" s="56" t="s">
        <v>5</v>
      </c>
      <c r="C72" s="43" t="s">
        <v>6</v>
      </c>
      <c r="D72" s="43" t="s">
        <v>7</v>
      </c>
      <c r="E72" s="38"/>
      <c r="F72" s="38"/>
      <c r="G72" s="38"/>
      <c r="H72" s="38"/>
      <c r="I72" s="38"/>
      <c r="J72" s="38"/>
      <c r="K72" s="38"/>
      <c r="L72" s="38"/>
      <c r="M72" s="38"/>
    </row>
    <row r="73" spans="1:13" hidden="1" x14ac:dyDescent="0.2">
      <c r="A73" s="38"/>
      <c r="B73" s="56" t="s">
        <v>8</v>
      </c>
      <c r="C73" s="43" t="s">
        <v>9</v>
      </c>
      <c r="D73" s="43" t="s">
        <v>10</v>
      </c>
      <c r="E73" s="38"/>
      <c r="F73" s="38"/>
      <c r="G73" s="38"/>
      <c r="H73" s="38"/>
      <c r="I73" s="38"/>
      <c r="J73" s="38"/>
      <c r="K73" s="38"/>
      <c r="L73" s="38"/>
      <c r="M73" s="38"/>
    </row>
    <row r="74" spans="1:13" hidden="1" x14ac:dyDescent="0.2">
      <c r="A74" s="38"/>
      <c r="B74" s="56" t="s">
        <v>11</v>
      </c>
      <c r="C74" s="43" t="s">
        <v>12</v>
      </c>
      <c r="D74" s="43" t="s">
        <v>13</v>
      </c>
      <c r="E74" s="38"/>
      <c r="F74" s="38"/>
      <c r="G74" s="38"/>
      <c r="H74" s="38"/>
      <c r="I74" s="38"/>
      <c r="J74" s="38"/>
      <c r="K74" s="38"/>
      <c r="L74" s="38"/>
      <c r="M74" s="38"/>
    </row>
    <row r="75" spans="1:13" hidden="1" x14ac:dyDescent="0.2">
      <c r="A75" s="38"/>
      <c r="B75" s="56" t="s">
        <v>14</v>
      </c>
      <c r="C75" s="43" t="s">
        <v>15</v>
      </c>
      <c r="D75" s="43" t="s">
        <v>16</v>
      </c>
      <c r="E75" s="38"/>
      <c r="F75" s="38"/>
      <c r="G75" s="38"/>
      <c r="H75" s="38"/>
      <c r="I75" s="38"/>
      <c r="J75" s="38"/>
      <c r="K75" s="38"/>
      <c r="L75" s="38"/>
      <c r="M75" s="38"/>
    </row>
    <row r="76" spans="1:13" hidden="1" x14ac:dyDescent="0.2">
      <c r="A76" s="77"/>
      <c r="B76" s="77"/>
      <c r="C76" s="77"/>
      <c r="D76" s="77"/>
      <c r="E76" s="77"/>
      <c r="F76" s="77"/>
      <c r="G76" s="77"/>
      <c r="H76" s="77"/>
      <c r="J76" s="77"/>
      <c r="K76" s="77"/>
      <c r="L76" s="77"/>
    </row>
    <row r="77" spans="1:13" hidden="1" x14ac:dyDescent="0.2">
      <c r="A77" s="77"/>
      <c r="B77" s="77"/>
      <c r="C77" s="77"/>
      <c r="D77" s="77"/>
      <c r="E77" s="77"/>
      <c r="F77" s="77"/>
      <c r="G77" s="77"/>
      <c r="H77" s="77"/>
      <c r="J77" s="77"/>
      <c r="K77" s="77"/>
      <c r="L77" s="77"/>
    </row>
    <row r="78" spans="1:13" hidden="1" x14ac:dyDescent="0.2">
      <c r="A78" s="77"/>
      <c r="B78" s="77"/>
      <c r="C78" s="77"/>
      <c r="D78" s="77"/>
      <c r="E78" s="77"/>
      <c r="F78" s="77"/>
      <c r="G78" s="77"/>
      <c r="H78" s="77"/>
      <c r="J78" s="77"/>
      <c r="K78" s="77"/>
      <c r="L78" s="77"/>
    </row>
    <row r="79" spans="1:13" hidden="1" x14ac:dyDescent="0.2">
      <c r="A79" s="77"/>
      <c r="B79" s="77"/>
      <c r="C79" s="77"/>
      <c r="D79" s="77"/>
      <c r="E79" s="77"/>
      <c r="F79" s="77"/>
      <c r="G79" s="77"/>
      <c r="H79" s="77"/>
      <c r="J79" s="77"/>
      <c r="K79" s="77"/>
      <c r="L79" s="77"/>
    </row>
    <row r="80" spans="1:13" hidden="1" x14ac:dyDescent="0.2">
      <c r="A80" s="77"/>
      <c r="B80" s="77"/>
      <c r="C80" s="77"/>
      <c r="D80" s="77"/>
      <c r="E80" s="77"/>
      <c r="F80" s="77"/>
      <c r="G80" s="77"/>
      <c r="H80" s="77"/>
      <c r="J80" s="77"/>
      <c r="K80" s="77"/>
      <c r="L80" s="77"/>
    </row>
    <row r="81" spans="1:12" hidden="1" x14ac:dyDescent="0.2">
      <c r="A81" s="77"/>
      <c r="B81" s="77"/>
      <c r="C81" s="77"/>
      <c r="D81" s="77"/>
      <c r="E81" s="77"/>
      <c r="F81" s="77"/>
      <c r="G81" s="77"/>
      <c r="H81" s="77"/>
      <c r="J81" s="77"/>
      <c r="K81" s="77"/>
      <c r="L81" s="77"/>
    </row>
    <row r="82" spans="1:12" hidden="1" x14ac:dyDescent="0.2">
      <c r="A82" s="77"/>
      <c r="B82" s="77"/>
      <c r="C82" s="77"/>
      <c r="D82" s="77"/>
      <c r="E82" s="77"/>
      <c r="F82" s="77"/>
      <c r="G82" s="77"/>
      <c r="H82" s="77"/>
      <c r="J82" s="77"/>
      <c r="K82" s="77"/>
      <c r="L82" s="77"/>
    </row>
    <row r="83" spans="1:12" hidden="1" x14ac:dyDescent="0.2">
      <c r="A83" s="77"/>
      <c r="B83" s="77"/>
      <c r="C83" s="77"/>
      <c r="D83" s="77"/>
      <c r="E83" s="77"/>
      <c r="F83" s="77"/>
      <c r="G83" s="77"/>
      <c r="H83" s="77"/>
      <c r="J83" s="77"/>
      <c r="K83" s="77"/>
      <c r="L83" s="77"/>
    </row>
    <row r="84" spans="1:12" hidden="1" x14ac:dyDescent="0.2">
      <c r="A84" s="77"/>
      <c r="B84" s="77"/>
      <c r="C84" s="77"/>
      <c r="D84" s="77"/>
      <c r="E84" s="77"/>
      <c r="F84" s="77"/>
      <c r="G84" s="77"/>
      <c r="H84" s="77"/>
      <c r="J84" s="77"/>
      <c r="K84" s="77"/>
      <c r="L84" s="77"/>
    </row>
    <row r="85" spans="1:12" hidden="1" x14ac:dyDescent="0.2">
      <c r="A85" s="77"/>
      <c r="B85" s="77"/>
      <c r="C85" s="77"/>
      <c r="D85" s="77"/>
      <c r="E85" s="77"/>
      <c r="F85" s="77"/>
      <c r="G85" s="77"/>
      <c r="H85" s="77"/>
      <c r="J85" s="77"/>
      <c r="K85" s="77"/>
      <c r="L85" s="77"/>
    </row>
    <row r="86" spans="1:12" hidden="1" x14ac:dyDescent="0.2">
      <c r="A86" s="77"/>
      <c r="B86" s="77"/>
      <c r="C86" s="77"/>
      <c r="D86" s="77"/>
      <c r="E86" s="77"/>
      <c r="F86" s="77"/>
      <c r="G86" s="77"/>
      <c r="H86" s="77"/>
      <c r="J86" s="77"/>
      <c r="K86" s="77"/>
      <c r="L86" s="77"/>
    </row>
    <row r="87" spans="1:12" hidden="1" x14ac:dyDescent="0.2">
      <c r="A87" s="77"/>
      <c r="B87" s="77"/>
      <c r="C87" s="77"/>
      <c r="D87" s="77"/>
      <c r="E87" s="77"/>
      <c r="F87" s="77"/>
      <c r="G87" s="77"/>
      <c r="H87" s="77"/>
      <c r="J87" s="77"/>
      <c r="K87" s="77"/>
      <c r="L87" s="77"/>
    </row>
    <row r="88" spans="1:12" hidden="1" x14ac:dyDescent="0.2">
      <c r="A88" s="77"/>
      <c r="B88" s="77"/>
      <c r="C88" s="77"/>
      <c r="D88" s="77"/>
      <c r="E88" s="77"/>
      <c r="F88" s="77"/>
      <c r="G88" s="77"/>
      <c r="H88" s="77"/>
      <c r="J88" s="77"/>
      <c r="K88" s="77"/>
      <c r="L88" s="77"/>
    </row>
    <row r="89" spans="1:12" hidden="1" x14ac:dyDescent="0.2">
      <c r="A89" s="77"/>
      <c r="B89" s="77"/>
      <c r="C89" s="77"/>
      <c r="D89" s="77"/>
      <c r="E89" s="77"/>
      <c r="F89" s="77"/>
      <c r="G89" s="77"/>
      <c r="H89" s="77"/>
      <c r="J89" s="77"/>
      <c r="K89" s="77"/>
      <c r="L89" s="77"/>
    </row>
    <row r="90" spans="1:12" hidden="1" x14ac:dyDescent="0.2">
      <c r="A90" s="77"/>
      <c r="B90" s="77"/>
      <c r="C90" s="77"/>
      <c r="D90" s="77"/>
      <c r="E90" s="77"/>
      <c r="F90" s="77"/>
      <c r="G90" s="77"/>
      <c r="H90" s="77"/>
      <c r="J90" s="77"/>
      <c r="K90" s="77"/>
      <c r="L90" s="77"/>
    </row>
    <row r="91" spans="1:12" hidden="1" x14ac:dyDescent="0.2">
      <c r="A91" s="77"/>
      <c r="B91" s="77"/>
      <c r="C91" s="77"/>
      <c r="D91" s="77"/>
      <c r="E91" s="77"/>
      <c r="F91" s="77"/>
      <c r="G91" s="77"/>
      <c r="H91" s="77"/>
      <c r="J91" s="77"/>
      <c r="K91" s="77"/>
      <c r="L91" s="77"/>
    </row>
    <row r="92" spans="1:12" hidden="1" x14ac:dyDescent="0.2">
      <c r="A92" s="77"/>
      <c r="B92" s="77"/>
      <c r="C92" s="77"/>
      <c r="D92" s="77"/>
      <c r="E92" s="77"/>
      <c r="F92" s="77"/>
      <c r="G92" s="77"/>
      <c r="H92" s="77"/>
      <c r="J92" s="77"/>
      <c r="K92" s="77"/>
      <c r="L92" s="77"/>
    </row>
    <row r="93" spans="1:12" hidden="1" x14ac:dyDescent="0.2">
      <c r="A93" s="77"/>
      <c r="B93" s="77"/>
      <c r="C93" s="77"/>
      <c r="D93" s="77"/>
      <c r="E93" s="77"/>
      <c r="F93" s="77"/>
      <c r="G93" s="77"/>
      <c r="H93" s="77"/>
      <c r="J93" s="77"/>
      <c r="K93" s="77"/>
      <c r="L93" s="77"/>
    </row>
    <row r="94" spans="1:12" hidden="1" x14ac:dyDescent="0.2">
      <c r="A94" s="77"/>
      <c r="B94" s="77"/>
      <c r="C94" s="77"/>
      <c r="D94" s="77"/>
      <c r="E94" s="77"/>
      <c r="F94" s="77"/>
      <c r="G94" s="77"/>
      <c r="H94" s="77"/>
      <c r="J94" s="77"/>
      <c r="K94" s="77"/>
      <c r="L94" s="77"/>
    </row>
    <row r="95" spans="1:12" hidden="1" x14ac:dyDescent="0.2">
      <c r="A95" s="77"/>
      <c r="B95" s="77"/>
      <c r="C95" s="77"/>
      <c r="D95" s="77"/>
      <c r="E95" s="77"/>
      <c r="F95" s="77"/>
      <c r="G95" s="77"/>
      <c r="H95" s="77"/>
      <c r="J95" s="77"/>
      <c r="K95" s="77"/>
      <c r="L95" s="77"/>
    </row>
    <row r="96" spans="1:12" hidden="1" x14ac:dyDescent="0.2">
      <c r="A96" s="77"/>
      <c r="B96" s="77"/>
      <c r="C96" s="77"/>
      <c r="D96" s="77"/>
      <c r="E96" s="77"/>
      <c r="F96" s="77"/>
      <c r="G96" s="77"/>
      <c r="H96" s="77"/>
      <c r="J96" s="77"/>
      <c r="K96" s="77"/>
      <c r="L96" s="77"/>
    </row>
    <row r="97" spans="1:12" hidden="1" x14ac:dyDescent="0.2">
      <c r="A97" s="77"/>
      <c r="B97" s="77"/>
      <c r="C97" s="77"/>
      <c r="D97" s="77"/>
      <c r="E97" s="77"/>
      <c r="F97" s="77"/>
      <c r="G97" s="77"/>
      <c r="H97" s="77"/>
      <c r="J97" s="77"/>
      <c r="K97" s="77"/>
      <c r="L97" s="77"/>
    </row>
    <row r="98" spans="1:12" hidden="1" x14ac:dyDescent="0.2">
      <c r="A98" s="77"/>
      <c r="B98" s="77"/>
      <c r="C98" s="77"/>
      <c r="D98" s="77"/>
      <c r="E98" s="77"/>
      <c r="F98" s="77"/>
      <c r="G98" s="77"/>
      <c r="H98" s="77"/>
      <c r="J98" s="77"/>
      <c r="K98" s="77"/>
      <c r="L98" s="77"/>
    </row>
    <row r="99" spans="1:12" x14ac:dyDescent="0.2">
      <c r="A99" s="77"/>
      <c r="B99" s="77"/>
      <c r="C99" s="77"/>
      <c r="D99" s="77"/>
      <c r="E99" s="77"/>
      <c r="F99" s="77"/>
      <c r="G99" s="77"/>
      <c r="H99" s="77"/>
      <c r="J99" s="77"/>
      <c r="K99" s="77"/>
      <c r="L99" s="77"/>
    </row>
    <row r="100" spans="1:12" x14ac:dyDescent="0.2">
      <c r="A100" s="57" t="s">
        <v>90</v>
      </c>
      <c r="B100" s="44"/>
      <c r="C100" s="41"/>
      <c r="D100" s="41"/>
      <c r="E100" s="41"/>
      <c r="F100" s="42"/>
      <c r="G100" s="43"/>
      <c r="H100" s="38"/>
      <c r="J100" s="77"/>
      <c r="K100" s="77"/>
      <c r="L100" s="77"/>
    </row>
    <row r="101" spans="1:12" x14ac:dyDescent="0.2">
      <c r="A101" s="38"/>
      <c r="B101" s="38"/>
      <c r="C101" s="38"/>
      <c r="D101" s="38"/>
      <c r="E101" s="38"/>
      <c r="F101" s="38"/>
      <c r="G101" s="38"/>
      <c r="H101" s="38"/>
      <c r="J101" s="77"/>
      <c r="K101" s="77"/>
      <c r="L101" s="77"/>
    </row>
    <row r="102" spans="1:12" x14ac:dyDescent="0.2">
      <c r="A102" s="46" t="s">
        <v>20</v>
      </c>
      <c r="B102" s="67" t="str">
        <f>IFERROR(INDEX(B$1:B$100,MATCH(A102,I$1:I$100,0)),"")</f>
        <v>TARTU 1 - Jelena Brakina, Kertu Palm, Marta Ruus</v>
      </c>
      <c r="C102" s="38"/>
      <c r="D102" s="53">
        <v>13</v>
      </c>
      <c r="F102" s="53"/>
      <c r="G102" s="53"/>
      <c r="H102" s="38"/>
      <c r="I102" s="38"/>
    </row>
    <row r="103" spans="1:12" x14ac:dyDescent="0.2">
      <c r="A103" s="46"/>
      <c r="B103" s="122"/>
      <c r="C103" s="60"/>
      <c r="D103" s="123" t="str">
        <f>IF(COUNT(D102,D104)=2,IF(D102&gt;D104,B102,B104),"")</f>
        <v>TARTU 1 - Jelena Brakina, Kertu Palm, Marta Ruus</v>
      </c>
      <c r="F103" s="38"/>
      <c r="G103" s="53">
        <v>12</v>
      </c>
      <c r="H103" s="38"/>
      <c r="I103" s="38"/>
    </row>
    <row r="104" spans="1:12" x14ac:dyDescent="0.2">
      <c r="A104" s="46" t="s">
        <v>21</v>
      </c>
      <c r="B104" s="73" t="str">
        <f>IFERROR(INDEX(B$1:B$100,MATCH(A104,I$1:I$100,0)),"")</f>
        <v>TARTU 2 - Jelena Tjurina, Mai Luik, Marika Poom</v>
      </c>
      <c r="C104" s="71"/>
      <c r="D104" s="124">
        <v>4</v>
      </c>
      <c r="E104" s="125"/>
      <c r="F104" s="60"/>
      <c r="G104" s="53"/>
      <c r="H104" s="38"/>
      <c r="I104" s="38"/>
    </row>
    <row r="105" spans="1:12" ht="13.5" thickBot="1" x14ac:dyDescent="0.25">
      <c r="A105" s="46"/>
      <c r="B105" s="53"/>
      <c r="C105" s="53"/>
      <c r="D105" s="44"/>
      <c r="E105" s="2"/>
      <c r="F105" s="61"/>
      <c r="G105" s="53"/>
      <c r="H105" s="55" t="str">
        <f>IF(COUNT(G103,G107)=2,IF(G103&gt;G107,D103,D107),"")</f>
        <v>LÄÄNE - Endla Antsve, Mare Kingissepp, Marge Mägi</v>
      </c>
      <c r="I105" s="38"/>
    </row>
    <row r="106" spans="1:12" x14ac:dyDescent="0.2">
      <c r="A106" s="46" t="s">
        <v>23</v>
      </c>
      <c r="B106" s="67" t="str">
        <f>IFERROR(INDEX(B$1:B$100,MATCH(A106,I$1:I$100,0)),"")</f>
        <v>LÄÄNE - Endla Antsve, Mare Kingissepp, Marge Mägi</v>
      </c>
      <c r="C106" s="53"/>
      <c r="D106" s="50">
        <v>13</v>
      </c>
      <c r="E106" s="2"/>
      <c r="F106" s="61"/>
      <c r="G106" s="74"/>
      <c r="H106" s="63" t="s">
        <v>69</v>
      </c>
      <c r="I106" s="62"/>
    </row>
    <row r="107" spans="1:12" x14ac:dyDescent="0.2">
      <c r="A107" s="46"/>
      <c r="B107" s="122"/>
      <c r="C107" s="60"/>
      <c r="D107" s="65" t="str">
        <f>IF(COUNT(D106,D108)=2,IF(D106&gt;D108,B106,B108),"")</f>
        <v>LÄÄNE - Endla Antsve, Mare Kingissepp, Marge Mägi</v>
      </c>
      <c r="E107" s="126"/>
      <c r="F107" s="51"/>
      <c r="G107" s="47">
        <v>13</v>
      </c>
      <c r="H107" s="38"/>
      <c r="I107" s="38"/>
    </row>
    <row r="108" spans="1:12" ht="13.5" thickBot="1" x14ac:dyDescent="0.25">
      <c r="A108" s="46" t="s">
        <v>22</v>
      </c>
      <c r="B108" s="73" t="str">
        <f>IFERROR(INDEX(B$1:B$100,MATCH(A108,I$1:I$100,0)),"")</f>
        <v>I-VIRU 1 - Joana Taalberg, Oksana Sažina, Svetlana Veski</v>
      </c>
      <c r="C108" s="71"/>
      <c r="D108" s="47">
        <v>10</v>
      </c>
      <c r="F108" s="53"/>
      <c r="G108" s="50"/>
      <c r="H108" s="55" t="str">
        <f>IF(COUNT(G103,G107)=2,IF(G103&lt;G107,D103,D107),"")</f>
        <v>TARTU 1 - Jelena Brakina, Kertu Palm, Marta Ruus</v>
      </c>
      <c r="I108" s="52"/>
    </row>
    <row r="109" spans="1:12" x14ac:dyDescent="0.2">
      <c r="A109" s="38"/>
      <c r="B109" s="53"/>
      <c r="C109" s="53"/>
      <c r="D109" s="53"/>
      <c r="F109" s="53"/>
      <c r="G109" s="50"/>
      <c r="H109" s="63" t="s">
        <v>70</v>
      </c>
      <c r="I109" s="44"/>
    </row>
    <row r="110" spans="1:12" x14ac:dyDescent="0.2">
      <c r="A110" s="38"/>
      <c r="B110" s="53"/>
      <c r="C110" s="50"/>
      <c r="D110" s="59" t="str">
        <f>IF(COUNT(D102,D104)=2,IF(D102&lt;D104,B102,B104),"")</f>
        <v>TARTU 2 - Jelena Tjurina, Mai Luik, Marika Poom</v>
      </c>
      <c r="F110" s="38"/>
      <c r="G110" s="53">
        <v>9</v>
      </c>
      <c r="H110" s="44"/>
      <c r="I110" s="44"/>
    </row>
    <row r="111" spans="1:12" ht="13.5" thickBot="1" x14ac:dyDescent="0.25">
      <c r="A111" s="38"/>
      <c r="B111" s="53"/>
      <c r="C111" s="50"/>
      <c r="D111" s="121"/>
      <c r="E111" s="125"/>
      <c r="F111" s="48"/>
      <c r="G111" s="52"/>
      <c r="H111" s="55" t="str">
        <f>IF(COUNT(G110,G112)=2,IF(G110&gt;G112,D110,D112),"")</f>
        <v>I-VIRU 1 - Joana Taalberg, Oksana Sažina, Svetlana Veski</v>
      </c>
      <c r="I111" s="52"/>
    </row>
    <row r="112" spans="1:12" x14ac:dyDescent="0.2">
      <c r="A112" s="38"/>
      <c r="B112" s="53"/>
      <c r="C112" s="50"/>
      <c r="D112" s="64" t="str">
        <f>IF(COUNT(D106,D108)=2,IF(D106&lt;D108,B106,B108),"")</f>
        <v>I-VIRU 1 - Joana Taalberg, Oksana Sažina, Svetlana Veski</v>
      </c>
      <c r="E112" s="126"/>
      <c r="F112" s="51"/>
      <c r="G112" s="47">
        <v>13</v>
      </c>
      <c r="H112" s="54" t="s">
        <v>71</v>
      </c>
      <c r="I112" s="44"/>
    </row>
    <row r="113" spans="1:12" x14ac:dyDescent="0.2">
      <c r="A113" s="38"/>
      <c r="B113" s="38"/>
      <c r="C113" s="44"/>
      <c r="D113" s="38"/>
      <c r="F113" s="38"/>
      <c r="G113" s="38"/>
      <c r="H113" s="44"/>
      <c r="I113" s="44"/>
    </row>
    <row r="114" spans="1:12" ht="13.5" thickBot="1" x14ac:dyDescent="0.25">
      <c r="A114" s="38"/>
      <c r="B114" s="38"/>
      <c r="C114" s="38"/>
      <c r="D114" s="38"/>
      <c r="E114" s="44"/>
      <c r="F114" s="44"/>
      <c r="G114" s="38"/>
      <c r="H114" s="52" t="str">
        <f>IF(COUNT(G110,G112)=2,IF(G110&lt;G112,D110,D112),"")</f>
        <v>TARTU 2 - Jelena Tjurina, Mai Luik, Marika Poom</v>
      </c>
      <c r="I114" s="52"/>
    </row>
    <row r="115" spans="1:12" x14ac:dyDescent="0.2">
      <c r="A115" s="40"/>
      <c r="B115" s="72"/>
      <c r="C115" s="42"/>
      <c r="D115" s="42"/>
      <c r="E115" s="42"/>
      <c r="F115" s="42"/>
      <c r="G115" s="66"/>
      <c r="H115" s="63" t="s">
        <v>24</v>
      </c>
      <c r="I115" s="39"/>
    </row>
    <row r="117" spans="1:12" x14ac:dyDescent="0.2">
      <c r="A117" s="57" t="s">
        <v>88</v>
      </c>
      <c r="B117" s="44"/>
      <c r="C117" s="41"/>
      <c r="D117" s="41"/>
      <c r="E117" s="41"/>
      <c r="F117" s="42"/>
      <c r="G117" s="43"/>
      <c r="H117" s="38"/>
    </row>
    <row r="118" spans="1:12" x14ac:dyDescent="0.2">
      <c r="A118" s="38"/>
      <c r="B118" s="38"/>
      <c r="C118" s="38"/>
      <c r="D118" s="38"/>
      <c r="E118" s="38"/>
      <c r="F118" s="38"/>
      <c r="G118" s="38"/>
      <c r="H118" s="38"/>
    </row>
    <row r="119" spans="1:12" x14ac:dyDescent="0.2">
      <c r="A119" s="46" t="s">
        <v>25</v>
      </c>
      <c r="B119" s="67" t="str">
        <f>IFERROR(INDEX(B$1:B$100,MATCH(A119,I$1:I$100,0)),"")</f>
        <v>VALGA - Anneli Kattai, Ille Sõrmus, Siiri Baranova</v>
      </c>
      <c r="C119" s="38"/>
      <c r="D119" s="53">
        <f>IF(B119="-",0,IF(B121="-",13,""))</f>
        <v>13</v>
      </c>
      <c r="F119" s="53"/>
      <c r="G119" s="53"/>
      <c r="H119" s="38"/>
      <c r="I119" s="38"/>
    </row>
    <row r="120" spans="1:12" x14ac:dyDescent="0.2">
      <c r="A120" s="46"/>
      <c r="B120" s="122"/>
      <c r="C120" s="60"/>
      <c r="D120" s="123" t="str">
        <f>IF(COUNT(D119,D121)=2,IF(D119&gt;D121,B119,B121),"")</f>
        <v>VALGA - Anneli Kattai, Ille Sõrmus, Siiri Baranova</v>
      </c>
      <c r="F120" s="38"/>
      <c r="G120" s="53">
        <v>10</v>
      </c>
      <c r="H120" s="38"/>
      <c r="I120" s="38"/>
      <c r="L120" s="77"/>
    </row>
    <row r="121" spans="1:12" x14ac:dyDescent="0.2">
      <c r="A121" s="46" t="s">
        <v>30</v>
      </c>
      <c r="B121" s="73" t="s">
        <v>113</v>
      </c>
      <c r="C121" s="71"/>
      <c r="D121" s="124">
        <f>IF(B121="-",0,IF(B119="-",13,""))</f>
        <v>0</v>
      </c>
      <c r="E121" s="125"/>
      <c r="F121" s="60"/>
      <c r="G121" s="53"/>
      <c r="H121" s="38"/>
      <c r="I121" s="38"/>
      <c r="L121" s="77"/>
    </row>
    <row r="122" spans="1:12" ht="13.5" thickBot="1" x14ac:dyDescent="0.25">
      <c r="A122" s="46"/>
      <c r="B122" s="53"/>
      <c r="C122" s="53"/>
      <c r="D122" s="44"/>
      <c r="E122" s="2"/>
      <c r="F122" s="61"/>
      <c r="G122" s="53"/>
      <c r="H122" s="55" t="str">
        <f>IF(COUNT(G120,G124)=2,IF(G120&gt;G124,D120,D124),"")</f>
        <v>VÕRU - Ljudmilla Lüitsepp, Tiiu Haga, Ülle Rauk</v>
      </c>
      <c r="I122" s="38"/>
      <c r="L122" s="77"/>
    </row>
    <row r="123" spans="1:12" x14ac:dyDescent="0.2">
      <c r="A123" s="46" t="s">
        <v>29</v>
      </c>
      <c r="B123" s="67" t="str">
        <f>IFERROR(INDEX(B$1:B$100,MATCH(A123,I$1:I$100,0)),"")</f>
        <v>I-VIRU 2 - Eve Müüdla, Klavdia Piik, Ljudmila Varendi</v>
      </c>
      <c r="C123" s="53"/>
      <c r="D123" s="50">
        <v>4</v>
      </c>
      <c r="E123" s="2"/>
      <c r="F123" s="61"/>
      <c r="G123" s="74"/>
      <c r="H123" s="63" t="s">
        <v>27</v>
      </c>
      <c r="I123" s="62"/>
      <c r="L123" s="77"/>
    </row>
    <row r="124" spans="1:12" x14ac:dyDescent="0.2">
      <c r="A124" s="46"/>
      <c r="B124" s="122"/>
      <c r="C124" s="60"/>
      <c r="D124" s="65" t="str">
        <f>IF(COUNT(D123,D125)=2,IF(D123&gt;D125,B123,B125),"")</f>
        <v>VÕRU - Ljudmilla Lüitsepp, Tiiu Haga, Ülle Rauk</v>
      </c>
      <c r="E124" s="126"/>
      <c r="F124" s="51"/>
      <c r="G124" s="47">
        <v>13</v>
      </c>
      <c r="H124" s="38"/>
      <c r="I124" s="38"/>
      <c r="L124" s="77"/>
    </row>
    <row r="125" spans="1:12" ht="13.5" thickBot="1" x14ac:dyDescent="0.25">
      <c r="A125" s="46" t="s">
        <v>26</v>
      </c>
      <c r="B125" s="73" t="str">
        <f>IFERROR(INDEX(B$1:B$100,MATCH(A125,I$1:I$100,0)),"")</f>
        <v>VÕRU - Ljudmilla Lüitsepp, Tiiu Haga, Ülle Rauk</v>
      </c>
      <c r="C125" s="71"/>
      <c r="D125" s="47">
        <v>13</v>
      </c>
      <c r="F125" s="53"/>
      <c r="G125" s="50"/>
      <c r="H125" s="55" t="str">
        <f>IF(COUNT(G120,G124)=2,IF(G120&lt;G124,D120,D124),"")</f>
        <v>VALGA - Anneli Kattai, Ille Sõrmus, Siiri Baranova</v>
      </c>
      <c r="I125" s="52"/>
      <c r="L125" s="77"/>
    </row>
    <row r="126" spans="1:12" x14ac:dyDescent="0.2">
      <c r="A126" s="38"/>
      <c r="B126" s="53"/>
      <c r="C126" s="53"/>
      <c r="D126" s="53"/>
      <c r="F126" s="53"/>
      <c r="G126" s="50"/>
      <c r="H126" s="63" t="s">
        <v>28</v>
      </c>
      <c r="I126" s="44"/>
      <c r="L126" s="77"/>
    </row>
    <row r="127" spans="1:12" x14ac:dyDescent="0.2">
      <c r="A127" s="38"/>
      <c r="B127" s="53"/>
      <c r="C127" s="50"/>
      <c r="D127" s="59" t="str">
        <f>IF(COUNT(D119,D121)=2,IF(D119&lt;D121,B119,B121),"")</f>
        <v>-</v>
      </c>
      <c r="F127" s="38"/>
      <c r="G127" s="53">
        <f>IF(D127="-",0,IF(D129="-",13,""))</f>
        <v>0</v>
      </c>
      <c r="H127" s="44"/>
      <c r="I127" s="44"/>
      <c r="L127" s="77"/>
    </row>
    <row r="128" spans="1:12" ht="13.5" thickBot="1" x14ac:dyDescent="0.25">
      <c r="A128" s="38"/>
      <c r="B128" s="53"/>
      <c r="C128" s="50"/>
      <c r="D128" s="121"/>
      <c r="E128" s="125"/>
      <c r="F128" s="48"/>
      <c r="G128" s="52"/>
      <c r="H128" s="55" t="str">
        <f>IF(COUNT(G127,G129)=2,IF(G127&gt;G129,D127,D129),"")</f>
        <v>I-VIRU 2 - Eve Müüdla, Klavdia Piik, Ljudmila Varendi</v>
      </c>
      <c r="I128" s="52"/>
      <c r="L128" s="77"/>
    </row>
    <row r="129" spans="1:12" x14ac:dyDescent="0.2">
      <c r="A129" s="38"/>
      <c r="B129" s="53"/>
      <c r="C129" s="50"/>
      <c r="D129" s="64" t="str">
        <f>IF(COUNT(D123,D125)=2,IF(D123&lt;D125,B123,B125),"")</f>
        <v>I-VIRU 2 - Eve Müüdla, Klavdia Piik, Ljudmila Varendi</v>
      </c>
      <c r="E129" s="126"/>
      <c r="F129" s="51"/>
      <c r="G129" s="47">
        <f>IF(D129="-",0,IF(D127="-",13,""))</f>
        <v>13</v>
      </c>
      <c r="H129" s="54" t="s">
        <v>31</v>
      </c>
      <c r="I129" s="44"/>
      <c r="L129" s="77"/>
    </row>
    <row r="130" spans="1:12" x14ac:dyDescent="0.2">
      <c r="A130" s="38"/>
      <c r="B130" s="38"/>
      <c r="C130" s="44"/>
      <c r="D130" s="38"/>
      <c r="F130" s="38"/>
      <c r="G130" s="38"/>
      <c r="H130" s="44"/>
      <c r="I130" s="44"/>
      <c r="L130" s="77"/>
    </row>
    <row r="131" spans="1:12" ht="13.5" thickBot="1" x14ac:dyDescent="0.25">
      <c r="A131" s="38"/>
      <c r="B131" s="38"/>
      <c r="C131" s="38"/>
      <c r="D131" s="38"/>
      <c r="E131" s="44"/>
      <c r="F131" s="44"/>
      <c r="G131" s="38"/>
      <c r="H131" s="52" t="str">
        <f>IF(COUNT(G127,G129)=2,IF(G127&lt;G129,D127,D129),"")</f>
        <v>-</v>
      </c>
      <c r="I131" s="52"/>
      <c r="L131" s="77"/>
    </row>
    <row r="132" spans="1:12" x14ac:dyDescent="0.2">
      <c r="A132" s="40"/>
      <c r="B132" s="72"/>
      <c r="C132" s="42"/>
      <c r="D132" s="42"/>
      <c r="E132" s="42"/>
      <c r="F132" s="42"/>
      <c r="G132" s="66"/>
      <c r="H132" s="63" t="s">
        <v>32</v>
      </c>
      <c r="I132" s="39"/>
      <c r="L132" s="77"/>
    </row>
    <row r="133" spans="1:12" hidden="1" x14ac:dyDescent="0.2">
      <c r="L133" s="77"/>
    </row>
    <row r="134" spans="1:12" hidden="1" x14ac:dyDescent="0.2">
      <c r="L134" s="77"/>
    </row>
    <row r="135" spans="1:12" hidden="1" x14ac:dyDescent="0.2"/>
    <row r="136" spans="1:12" hidden="1" x14ac:dyDescent="0.2"/>
    <row r="137" spans="1:12" hidden="1" x14ac:dyDescent="0.2">
      <c r="A137" s="77"/>
      <c r="B137" s="77"/>
      <c r="C137" s="77"/>
      <c r="D137" s="77"/>
      <c r="E137" s="77"/>
      <c r="F137" s="77"/>
      <c r="G137" s="77"/>
      <c r="H137" s="77"/>
      <c r="I137" s="77"/>
    </row>
    <row r="138" spans="1:12" hidden="1" x14ac:dyDescent="0.2"/>
    <row r="139" spans="1:12" hidden="1" x14ac:dyDescent="0.2"/>
    <row r="140" spans="1:12" hidden="1" x14ac:dyDescent="0.2"/>
    <row r="141" spans="1:12" hidden="1" x14ac:dyDescent="0.2"/>
    <row r="142" spans="1:12" hidden="1" x14ac:dyDescent="0.2"/>
    <row r="143" spans="1:12" hidden="1" x14ac:dyDescent="0.2"/>
    <row r="144" spans="1:12" hidden="1" x14ac:dyDescent="0.2"/>
    <row r="145" hidden="1" x14ac:dyDescent="0.2"/>
    <row r="146" hidden="1" x14ac:dyDescent="0.2"/>
    <row r="147" hidden="1" x14ac:dyDescent="0.2"/>
    <row r="148" hidden="1" x14ac:dyDescent="0.2"/>
    <row r="149" hidden="1" x14ac:dyDescent="0.2"/>
    <row r="150" hidden="1" x14ac:dyDescent="0.2"/>
    <row r="151" hidden="1" x14ac:dyDescent="0.2"/>
    <row r="152" hidden="1" x14ac:dyDescent="0.2"/>
    <row r="153" hidden="1" x14ac:dyDescent="0.2"/>
    <row r="154" hidden="1" x14ac:dyDescent="0.2"/>
    <row r="155" hidden="1" x14ac:dyDescent="0.2"/>
    <row r="156" hidden="1" x14ac:dyDescent="0.2"/>
    <row r="157" hidden="1" x14ac:dyDescent="0.2"/>
    <row r="158" hidden="1" x14ac:dyDescent="0.2"/>
    <row r="159" hidden="1" x14ac:dyDescent="0.2"/>
    <row r="160" hidden="1" x14ac:dyDescent="0.2"/>
    <row r="161" hidden="1" x14ac:dyDescent="0.2"/>
    <row r="162" hidden="1" x14ac:dyDescent="0.2"/>
    <row r="163" hidden="1" x14ac:dyDescent="0.2"/>
    <row r="164" hidden="1" x14ac:dyDescent="0.2"/>
    <row r="165" hidden="1" x14ac:dyDescent="0.2"/>
    <row r="166" hidden="1" x14ac:dyDescent="0.2"/>
    <row r="167" hidden="1" x14ac:dyDescent="0.2"/>
    <row r="168" hidden="1" x14ac:dyDescent="0.2"/>
    <row r="169" hidden="1" x14ac:dyDescent="0.2"/>
    <row r="170" hidden="1" x14ac:dyDescent="0.2"/>
    <row r="171" hidden="1" x14ac:dyDescent="0.2"/>
    <row r="172" hidden="1" x14ac:dyDescent="0.2"/>
    <row r="173" hidden="1" x14ac:dyDescent="0.2"/>
    <row r="174" hidden="1" x14ac:dyDescent="0.2"/>
    <row r="175" hidden="1" x14ac:dyDescent="0.2"/>
    <row r="176" hidden="1" x14ac:dyDescent="0.2"/>
    <row r="177" hidden="1" x14ac:dyDescent="0.2"/>
    <row r="178" hidden="1" x14ac:dyDescent="0.2"/>
    <row r="179" hidden="1" x14ac:dyDescent="0.2"/>
    <row r="180" hidden="1" x14ac:dyDescent="0.2"/>
    <row r="181" hidden="1" x14ac:dyDescent="0.2"/>
    <row r="182" hidden="1" x14ac:dyDescent="0.2"/>
    <row r="183" hidden="1" x14ac:dyDescent="0.2"/>
    <row r="184" hidden="1" x14ac:dyDescent="0.2"/>
    <row r="185" hidden="1" x14ac:dyDescent="0.2"/>
    <row r="186" hidden="1" x14ac:dyDescent="0.2"/>
    <row r="187" hidden="1" x14ac:dyDescent="0.2"/>
    <row r="188" hidden="1" x14ac:dyDescent="0.2"/>
    <row r="189" hidden="1" x14ac:dyDescent="0.2"/>
    <row r="190" hidden="1" x14ac:dyDescent="0.2"/>
    <row r="191" hidden="1" x14ac:dyDescent="0.2"/>
    <row r="192" hidden="1" x14ac:dyDescent="0.2"/>
    <row r="193" hidden="1" x14ac:dyDescent="0.2"/>
    <row r="194" hidden="1" x14ac:dyDescent="0.2"/>
    <row r="195" hidden="1" x14ac:dyDescent="0.2"/>
    <row r="196" hidden="1" x14ac:dyDescent="0.2"/>
    <row r="197" hidden="1" x14ac:dyDescent="0.2"/>
    <row r="198" hidden="1" x14ac:dyDescent="0.2"/>
    <row r="199" hidden="1" x14ac:dyDescent="0.2"/>
    <row r="200" hidden="1" x14ac:dyDescent="0.2"/>
    <row r="201" hidden="1" x14ac:dyDescent="0.2"/>
    <row r="202" hidden="1" x14ac:dyDescent="0.2"/>
    <row r="203" hidden="1" x14ac:dyDescent="0.2"/>
    <row r="204" hidden="1" x14ac:dyDescent="0.2"/>
    <row r="205" hidden="1" x14ac:dyDescent="0.2"/>
    <row r="206" hidden="1" x14ac:dyDescent="0.2"/>
    <row r="207" hidden="1" x14ac:dyDescent="0.2"/>
    <row r="208" hidden="1" x14ac:dyDescent="0.2"/>
    <row r="209" hidden="1" x14ac:dyDescent="0.2"/>
    <row r="210" hidden="1" x14ac:dyDescent="0.2"/>
    <row r="211" hidden="1" x14ac:dyDescent="0.2"/>
    <row r="212" hidden="1" x14ac:dyDescent="0.2"/>
    <row r="213" hidden="1" x14ac:dyDescent="0.2"/>
    <row r="214" hidden="1" x14ac:dyDescent="0.2"/>
    <row r="215" hidden="1" x14ac:dyDescent="0.2"/>
    <row r="216" hidden="1" x14ac:dyDescent="0.2"/>
    <row r="217" hidden="1" x14ac:dyDescent="0.2"/>
    <row r="218" hidden="1" x14ac:dyDescent="0.2"/>
    <row r="219" hidden="1" x14ac:dyDescent="0.2"/>
    <row r="220" hidden="1" x14ac:dyDescent="0.2"/>
    <row r="221" hidden="1" x14ac:dyDescent="0.2"/>
    <row r="222" hidden="1" x14ac:dyDescent="0.2"/>
    <row r="223" hidden="1" x14ac:dyDescent="0.2"/>
    <row r="224" hidden="1" x14ac:dyDescent="0.2"/>
    <row r="225" hidden="1" x14ac:dyDescent="0.2"/>
    <row r="226" hidden="1" x14ac:dyDescent="0.2"/>
    <row r="227" hidden="1" x14ac:dyDescent="0.2"/>
    <row r="228" hidden="1" x14ac:dyDescent="0.2"/>
    <row r="229" hidden="1" x14ac:dyDescent="0.2"/>
    <row r="230" hidden="1" x14ac:dyDescent="0.2"/>
    <row r="231" hidden="1" x14ac:dyDescent="0.2"/>
    <row r="232" hidden="1" x14ac:dyDescent="0.2"/>
    <row r="233" hidden="1" x14ac:dyDescent="0.2"/>
    <row r="234" hidden="1" x14ac:dyDescent="0.2"/>
    <row r="235" hidden="1" x14ac:dyDescent="0.2"/>
    <row r="236" hidden="1" x14ac:dyDescent="0.2"/>
    <row r="237" hidden="1" x14ac:dyDescent="0.2"/>
    <row r="238" hidden="1" x14ac:dyDescent="0.2"/>
    <row r="239" hidden="1" x14ac:dyDescent="0.2"/>
    <row r="240" hidden="1" x14ac:dyDescent="0.2"/>
    <row r="241" hidden="1" x14ac:dyDescent="0.2"/>
    <row r="242" hidden="1" x14ac:dyDescent="0.2"/>
    <row r="243" hidden="1" x14ac:dyDescent="0.2"/>
    <row r="244" hidden="1" x14ac:dyDescent="0.2"/>
    <row r="245" hidden="1" x14ac:dyDescent="0.2"/>
    <row r="246" hidden="1" x14ac:dyDescent="0.2"/>
    <row r="247" hidden="1" x14ac:dyDescent="0.2"/>
    <row r="248" hidden="1" x14ac:dyDescent="0.2"/>
    <row r="249" hidden="1" x14ac:dyDescent="0.2"/>
    <row r="250" hidden="1" x14ac:dyDescent="0.2"/>
    <row r="251" hidden="1" x14ac:dyDescent="0.2"/>
    <row r="252" hidden="1" x14ac:dyDescent="0.2"/>
    <row r="253" hidden="1" x14ac:dyDescent="0.2"/>
    <row r="254" hidden="1" x14ac:dyDescent="0.2"/>
    <row r="255" hidden="1" x14ac:dyDescent="0.2"/>
    <row r="256" hidden="1" x14ac:dyDescent="0.2"/>
    <row r="257" hidden="1" x14ac:dyDescent="0.2"/>
    <row r="258" hidden="1" x14ac:dyDescent="0.2"/>
    <row r="259" hidden="1" x14ac:dyDescent="0.2"/>
    <row r="260" hidden="1" x14ac:dyDescent="0.2"/>
    <row r="261" hidden="1" x14ac:dyDescent="0.2"/>
    <row r="262" hidden="1" x14ac:dyDescent="0.2"/>
    <row r="263" hidden="1" x14ac:dyDescent="0.2"/>
    <row r="264" hidden="1" x14ac:dyDescent="0.2"/>
    <row r="265" hidden="1" x14ac:dyDescent="0.2"/>
    <row r="266" hidden="1" x14ac:dyDescent="0.2"/>
    <row r="267" hidden="1" x14ac:dyDescent="0.2"/>
    <row r="268" hidden="1" x14ac:dyDescent="0.2"/>
    <row r="269" hidden="1" x14ac:dyDescent="0.2"/>
    <row r="270" hidden="1" x14ac:dyDescent="0.2"/>
    <row r="271" hidden="1" x14ac:dyDescent="0.2"/>
    <row r="272" hidden="1" x14ac:dyDescent="0.2"/>
    <row r="273" hidden="1" x14ac:dyDescent="0.2"/>
    <row r="274" hidden="1" x14ac:dyDescent="0.2"/>
    <row r="275" hidden="1" x14ac:dyDescent="0.2"/>
    <row r="276" hidden="1" x14ac:dyDescent="0.2"/>
    <row r="277" hidden="1" x14ac:dyDescent="0.2"/>
    <row r="278" hidden="1" x14ac:dyDescent="0.2"/>
    <row r="279" hidden="1" x14ac:dyDescent="0.2"/>
    <row r="280" hidden="1" x14ac:dyDescent="0.2"/>
    <row r="281" hidden="1" x14ac:dyDescent="0.2"/>
    <row r="282" hidden="1" x14ac:dyDescent="0.2"/>
    <row r="283" hidden="1" x14ac:dyDescent="0.2"/>
    <row r="284" hidden="1" x14ac:dyDescent="0.2"/>
    <row r="285" hidden="1" x14ac:dyDescent="0.2"/>
    <row r="286" hidden="1" x14ac:dyDescent="0.2"/>
    <row r="287" hidden="1" x14ac:dyDescent="0.2"/>
    <row r="288" hidden="1" x14ac:dyDescent="0.2"/>
    <row r="289" spans="1:34" hidden="1" x14ac:dyDescent="0.2"/>
    <row r="290" spans="1:34" hidden="1" x14ac:dyDescent="0.2"/>
    <row r="291" spans="1:34" hidden="1" x14ac:dyDescent="0.2"/>
    <row r="292" spans="1:34" hidden="1" x14ac:dyDescent="0.2"/>
    <row r="293" spans="1:34" hidden="1" x14ac:dyDescent="0.2"/>
    <row r="294" spans="1:34" hidden="1" x14ac:dyDescent="0.2"/>
    <row r="295" spans="1:34" hidden="1" x14ac:dyDescent="0.2"/>
    <row r="296" spans="1:34" hidden="1" x14ac:dyDescent="0.2"/>
    <row r="297" spans="1:34" hidden="1" x14ac:dyDescent="0.2"/>
    <row r="299" spans="1:34" x14ac:dyDescent="0.2">
      <c r="A299" s="6" t="str">
        <f>Mehed!A299</f>
        <v>Koht</v>
      </c>
      <c r="B299" s="25" t="str">
        <f>Mehed!B299</f>
        <v>Maakonnad</v>
      </c>
      <c r="C299" s="6" t="str">
        <f>Mehed!C299</f>
        <v>Punktid</v>
      </c>
      <c r="R299" s="79" t="s">
        <v>53</v>
      </c>
      <c r="S299" s="86">
        <v>4.0000000000000001E-3</v>
      </c>
      <c r="T299" s="87" t="s">
        <v>62</v>
      </c>
      <c r="U299" s="87" t="s">
        <v>63</v>
      </c>
      <c r="V299" s="88" t="s">
        <v>54</v>
      </c>
      <c r="W299" s="87" t="s">
        <v>64</v>
      </c>
      <c r="X299" s="87" t="s">
        <v>65</v>
      </c>
      <c r="Y299" s="87" t="s">
        <v>61</v>
      </c>
      <c r="Z299" s="87" t="s">
        <v>58</v>
      </c>
      <c r="AA299" s="87" t="s">
        <v>66</v>
      </c>
      <c r="AB299" s="87" t="s">
        <v>67</v>
      </c>
      <c r="AC299" s="87" t="s">
        <v>68</v>
      </c>
      <c r="AD299" s="87" t="s">
        <v>59</v>
      </c>
      <c r="AE299" s="87" t="s">
        <v>56</v>
      </c>
      <c r="AF299" s="87" t="s">
        <v>55</v>
      </c>
      <c r="AG299" s="87" t="s">
        <v>60</v>
      </c>
      <c r="AH299" s="87" t="s">
        <v>57</v>
      </c>
    </row>
    <row r="300" spans="1:34" ht="25.5" x14ac:dyDescent="0.2">
      <c r="A300" s="197">
        <v>1</v>
      </c>
      <c r="B300" s="149" t="str">
        <f>IFERROR(INDEX(H$100:H$300,MATCH(A300&amp;". koht",H$101:H$301,0)),"")</f>
        <v>LÄÄNE - Endla Antsve, Mare Kingissepp, Marge Mägi</v>
      </c>
      <c r="C300" s="150">
        <f>MAX(COUNTA(Mehed!$B$6:$B$61),COUNTA(Naised!$B$6:$B$61))</f>
        <v>16</v>
      </c>
      <c r="R300" s="89" t="str">
        <f>IFERROR(LEFT(B300,(FIND(" ",B300,1)-1)),"")</f>
        <v>LÄÄNE</v>
      </c>
      <c r="S300" s="90">
        <f t="shared" ref="S300:S315" si="16">C300+S$299</f>
        <v>16.004000000000001</v>
      </c>
      <c r="T300" s="90" t="str">
        <f t="shared" ref="T300:AH315" si="17">IF($R300=T$299,$S300,"")</f>
        <v/>
      </c>
      <c r="U300" s="90" t="str">
        <f t="shared" si="17"/>
        <v/>
      </c>
      <c r="V300" s="90" t="str">
        <f>IF($R300=V$299,$S300,"")</f>
        <v/>
      </c>
      <c r="W300" s="90" t="str">
        <f t="shared" ref="W300:AH315" si="18">IF($R300=W$299,$S300,"")</f>
        <v/>
      </c>
      <c r="X300" s="90" t="str">
        <f t="shared" si="18"/>
        <v/>
      </c>
      <c r="Y300" s="90" t="str">
        <f t="shared" si="18"/>
        <v/>
      </c>
      <c r="Z300" s="90">
        <f t="shared" si="18"/>
        <v>16.004000000000001</v>
      </c>
      <c r="AA300" s="90" t="str">
        <f t="shared" si="18"/>
        <v/>
      </c>
      <c r="AB300" s="90" t="str">
        <f t="shared" si="18"/>
        <v/>
      </c>
      <c r="AC300" s="90" t="str">
        <f t="shared" si="18"/>
        <v/>
      </c>
      <c r="AD300" s="90" t="str">
        <f t="shared" si="18"/>
        <v/>
      </c>
      <c r="AE300" s="90" t="str">
        <f t="shared" si="18"/>
        <v/>
      </c>
      <c r="AF300" s="90" t="str">
        <f t="shared" si="18"/>
        <v/>
      </c>
      <c r="AG300" s="90" t="str">
        <f t="shared" si="18"/>
        <v/>
      </c>
      <c r="AH300" s="90" t="str">
        <f t="shared" si="18"/>
        <v/>
      </c>
    </row>
    <row r="301" spans="1:34" ht="25.5" x14ac:dyDescent="0.2">
      <c r="A301" s="197">
        <v>2</v>
      </c>
      <c r="B301" s="151" t="str">
        <f t="shared" ref="B301:B302" si="19">IFERROR(INDEX(H$100:H$300,MATCH(A301&amp;". koht",H$101:H$301,0)),"")</f>
        <v>TARTU 1 - Jelena Brakina, Kertu Palm, Marta Ruus</v>
      </c>
      <c r="C301" s="150">
        <f>IFERROR(IF(C300-1&gt;0,C300-1,""),"")</f>
        <v>15</v>
      </c>
      <c r="R301" s="89" t="str">
        <f t="shared" ref="R301:R315" si="20">IFERROR(LEFT(B301,(FIND(" ",B301,1)-1)),"")</f>
        <v>TARTU</v>
      </c>
      <c r="S301" s="90">
        <f t="shared" si="16"/>
        <v>15.004</v>
      </c>
      <c r="T301" s="90" t="str">
        <f t="shared" si="17"/>
        <v/>
      </c>
      <c r="U301" s="90" t="str">
        <f t="shared" si="17"/>
        <v/>
      </c>
      <c r="V301" s="90" t="str">
        <f t="shared" si="17"/>
        <v/>
      </c>
      <c r="W301" s="90" t="str">
        <f t="shared" si="17"/>
        <v/>
      </c>
      <c r="X301" s="90" t="str">
        <f t="shared" si="17"/>
        <v/>
      </c>
      <c r="Y301" s="90" t="str">
        <f t="shared" si="18"/>
        <v/>
      </c>
      <c r="Z301" s="90" t="str">
        <f t="shared" si="17"/>
        <v/>
      </c>
      <c r="AA301" s="90" t="str">
        <f t="shared" si="17"/>
        <v/>
      </c>
      <c r="AB301" s="90" t="str">
        <f t="shared" si="17"/>
        <v/>
      </c>
      <c r="AC301" s="90" t="str">
        <f t="shared" si="17"/>
        <v/>
      </c>
      <c r="AD301" s="90" t="str">
        <f t="shared" si="17"/>
        <v/>
      </c>
      <c r="AE301" s="90">
        <f t="shared" si="17"/>
        <v>15.004</v>
      </c>
      <c r="AF301" s="90" t="str">
        <f t="shared" si="17"/>
        <v/>
      </c>
      <c r="AG301" s="90" t="str">
        <f t="shared" si="17"/>
        <v/>
      </c>
      <c r="AH301" s="90" t="str">
        <f t="shared" si="17"/>
        <v/>
      </c>
    </row>
    <row r="302" spans="1:34" ht="25.5" x14ac:dyDescent="0.2">
      <c r="A302" s="197">
        <v>3</v>
      </c>
      <c r="B302" s="152" t="str">
        <f t="shared" si="19"/>
        <v>I-VIRU 1 - Joana Taalberg, Oksana Sažina, Svetlana Veski</v>
      </c>
      <c r="C302" s="150">
        <f t="shared" ref="C302:C339" si="21">IFERROR(IF(C301-1&gt;0,C301-1,""),"")</f>
        <v>14</v>
      </c>
      <c r="R302" s="89" t="str">
        <f t="shared" si="20"/>
        <v>I-VIRU</v>
      </c>
      <c r="S302" s="90">
        <f t="shared" si="16"/>
        <v>14.004</v>
      </c>
      <c r="T302" s="90" t="str">
        <f t="shared" si="17"/>
        <v/>
      </c>
      <c r="U302" s="90" t="str">
        <f t="shared" si="17"/>
        <v/>
      </c>
      <c r="V302" s="90">
        <f t="shared" si="17"/>
        <v>14.004</v>
      </c>
      <c r="W302" s="90" t="str">
        <f t="shared" si="18"/>
        <v/>
      </c>
      <c r="X302" s="90" t="str">
        <f t="shared" si="18"/>
        <v/>
      </c>
      <c r="Y302" s="90" t="str">
        <f t="shared" si="18"/>
        <v/>
      </c>
      <c r="Z302" s="90" t="str">
        <f t="shared" si="18"/>
        <v/>
      </c>
      <c r="AA302" s="90" t="str">
        <f t="shared" si="18"/>
        <v/>
      </c>
      <c r="AB302" s="90" t="str">
        <f t="shared" si="18"/>
        <v/>
      </c>
      <c r="AC302" s="90" t="str">
        <f t="shared" si="18"/>
        <v/>
      </c>
      <c r="AD302" s="90" t="str">
        <f t="shared" si="18"/>
        <v/>
      </c>
      <c r="AE302" s="90" t="str">
        <f t="shared" si="18"/>
        <v/>
      </c>
      <c r="AF302" s="90" t="str">
        <f t="shared" si="18"/>
        <v/>
      </c>
      <c r="AG302" s="90" t="str">
        <f t="shared" si="18"/>
        <v/>
      </c>
      <c r="AH302" s="90" t="str">
        <f t="shared" si="18"/>
        <v/>
      </c>
    </row>
    <row r="303" spans="1:34" ht="25.5" x14ac:dyDescent="0.2">
      <c r="A303" s="197">
        <v>4</v>
      </c>
      <c r="B303" s="153" t="str">
        <f t="shared" ref="B303:B339" si="22">IFERROR(INDEX(H$100:H$300,MATCH(A303&amp;". koht",H$101:H$301,0)),"")</f>
        <v>TARTU 2 - Jelena Tjurina, Mai Luik, Marika Poom</v>
      </c>
      <c r="C303" s="150">
        <f t="shared" si="21"/>
        <v>13</v>
      </c>
      <c r="R303" s="89" t="str">
        <f t="shared" si="20"/>
        <v>TARTU</v>
      </c>
      <c r="S303" s="90">
        <f t="shared" si="16"/>
        <v>13.004</v>
      </c>
      <c r="T303" s="90" t="str">
        <f t="shared" si="17"/>
        <v/>
      </c>
      <c r="U303" s="90" t="str">
        <f t="shared" si="17"/>
        <v/>
      </c>
      <c r="V303" s="90" t="str">
        <f t="shared" si="17"/>
        <v/>
      </c>
      <c r="W303" s="90" t="str">
        <f t="shared" si="18"/>
        <v/>
      </c>
      <c r="X303" s="90" t="str">
        <f t="shared" si="18"/>
        <v/>
      </c>
      <c r="Y303" s="90" t="str">
        <f t="shared" si="18"/>
        <v/>
      </c>
      <c r="Z303" s="90" t="str">
        <f t="shared" si="18"/>
        <v/>
      </c>
      <c r="AA303" s="90" t="str">
        <f t="shared" si="18"/>
        <v/>
      </c>
      <c r="AB303" s="90" t="str">
        <f t="shared" si="18"/>
        <v/>
      </c>
      <c r="AC303" s="90" t="str">
        <f t="shared" si="18"/>
        <v/>
      </c>
      <c r="AD303" s="90" t="str">
        <f t="shared" si="18"/>
        <v/>
      </c>
      <c r="AE303" s="90">
        <f t="shared" si="18"/>
        <v>13.004</v>
      </c>
      <c r="AF303" s="90" t="str">
        <f t="shared" si="18"/>
        <v/>
      </c>
      <c r="AG303" s="90" t="str">
        <f t="shared" si="18"/>
        <v/>
      </c>
      <c r="AH303" s="90" t="str">
        <f t="shared" si="18"/>
        <v/>
      </c>
    </row>
    <row r="304" spans="1:34" ht="25.5" x14ac:dyDescent="0.2">
      <c r="A304" s="197">
        <v>5</v>
      </c>
      <c r="B304" s="153" t="str">
        <f t="shared" si="22"/>
        <v>VÕRU - Ljudmilla Lüitsepp, Tiiu Haga, Ülle Rauk</v>
      </c>
      <c r="C304" s="150">
        <f t="shared" si="21"/>
        <v>12</v>
      </c>
      <c r="R304" s="89" t="str">
        <f t="shared" si="20"/>
        <v>VÕRU</v>
      </c>
      <c r="S304" s="90">
        <f t="shared" si="16"/>
        <v>12.004</v>
      </c>
      <c r="T304" s="90" t="str">
        <f t="shared" si="17"/>
        <v/>
      </c>
      <c r="U304" s="90" t="str">
        <f t="shared" si="17"/>
        <v/>
      </c>
      <c r="V304" s="90" t="str">
        <f t="shared" si="17"/>
        <v/>
      </c>
      <c r="W304" s="90" t="str">
        <f t="shared" si="18"/>
        <v/>
      </c>
      <c r="X304" s="90" t="str">
        <f t="shared" si="18"/>
        <v/>
      </c>
      <c r="Y304" s="90" t="str">
        <f t="shared" si="18"/>
        <v/>
      </c>
      <c r="Z304" s="90" t="str">
        <f t="shared" si="18"/>
        <v/>
      </c>
      <c r="AA304" s="90" t="str">
        <f t="shared" si="18"/>
        <v/>
      </c>
      <c r="AB304" s="90" t="str">
        <f t="shared" si="18"/>
        <v/>
      </c>
      <c r="AC304" s="90" t="str">
        <f t="shared" si="18"/>
        <v/>
      </c>
      <c r="AD304" s="90" t="str">
        <f t="shared" si="18"/>
        <v/>
      </c>
      <c r="AE304" s="90" t="str">
        <f t="shared" si="18"/>
        <v/>
      </c>
      <c r="AF304" s="90" t="str">
        <f t="shared" si="18"/>
        <v/>
      </c>
      <c r="AG304" s="90" t="str">
        <f t="shared" si="18"/>
        <v/>
      </c>
      <c r="AH304" s="90">
        <f t="shared" si="18"/>
        <v>12.004</v>
      </c>
    </row>
    <row r="305" spans="1:34" ht="25.5" x14ac:dyDescent="0.2">
      <c r="A305" s="197">
        <v>6</v>
      </c>
      <c r="B305" s="153" t="str">
        <f t="shared" si="22"/>
        <v>VALGA - Anneli Kattai, Ille Sõrmus, Siiri Baranova</v>
      </c>
      <c r="C305" s="150">
        <f t="shared" si="21"/>
        <v>11</v>
      </c>
      <c r="R305" s="89" t="str">
        <f t="shared" si="20"/>
        <v>VALGA</v>
      </c>
      <c r="S305" s="90">
        <f t="shared" si="16"/>
        <v>11.004</v>
      </c>
      <c r="T305" s="90" t="str">
        <f t="shared" si="17"/>
        <v/>
      </c>
      <c r="U305" s="90" t="str">
        <f t="shared" si="17"/>
        <v/>
      </c>
      <c r="V305" s="90" t="str">
        <f t="shared" si="17"/>
        <v/>
      </c>
      <c r="W305" s="90" t="str">
        <f t="shared" si="18"/>
        <v/>
      </c>
      <c r="X305" s="90" t="str">
        <f t="shared" si="18"/>
        <v/>
      </c>
      <c r="Y305" s="90" t="str">
        <f t="shared" si="18"/>
        <v/>
      </c>
      <c r="Z305" s="90" t="str">
        <f t="shared" si="18"/>
        <v/>
      </c>
      <c r="AA305" s="90" t="str">
        <f t="shared" si="18"/>
        <v/>
      </c>
      <c r="AB305" s="90" t="str">
        <f t="shared" si="18"/>
        <v/>
      </c>
      <c r="AC305" s="90" t="str">
        <f t="shared" si="18"/>
        <v/>
      </c>
      <c r="AD305" s="90" t="str">
        <f t="shared" si="18"/>
        <v/>
      </c>
      <c r="AE305" s="90" t="str">
        <f t="shared" si="18"/>
        <v/>
      </c>
      <c r="AF305" s="90">
        <f t="shared" si="18"/>
        <v>11.004</v>
      </c>
      <c r="AG305" s="90" t="str">
        <f t="shared" si="18"/>
        <v/>
      </c>
      <c r="AH305" s="90" t="str">
        <f t="shared" si="18"/>
        <v/>
      </c>
    </row>
    <row r="306" spans="1:34" ht="25.5" x14ac:dyDescent="0.2">
      <c r="A306" s="197">
        <v>7</v>
      </c>
      <c r="B306" s="153" t="str">
        <f t="shared" si="22"/>
        <v>I-VIRU 2 - Eve Müüdla, Klavdia Piik, Ljudmila Varendi</v>
      </c>
      <c r="C306" s="150">
        <f t="shared" si="21"/>
        <v>10</v>
      </c>
      <c r="R306" s="89" t="str">
        <f t="shared" si="20"/>
        <v>I-VIRU</v>
      </c>
      <c r="S306" s="90">
        <f t="shared" si="16"/>
        <v>10.004</v>
      </c>
      <c r="T306" s="90" t="str">
        <f t="shared" si="17"/>
        <v/>
      </c>
      <c r="U306" s="90" t="str">
        <f t="shared" si="17"/>
        <v/>
      </c>
      <c r="V306" s="90">
        <f t="shared" si="17"/>
        <v>10.004</v>
      </c>
      <c r="W306" s="90" t="str">
        <f t="shared" si="18"/>
        <v/>
      </c>
      <c r="X306" s="90" t="str">
        <f t="shared" si="18"/>
        <v/>
      </c>
      <c r="Y306" s="90" t="str">
        <f t="shared" si="18"/>
        <v/>
      </c>
      <c r="Z306" s="90" t="str">
        <f t="shared" si="18"/>
        <v/>
      </c>
      <c r="AA306" s="90" t="str">
        <f t="shared" si="18"/>
        <v/>
      </c>
      <c r="AB306" s="90" t="str">
        <f t="shared" si="18"/>
        <v/>
      </c>
      <c r="AC306" s="90" t="str">
        <f t="shared" si="18"/>
        <v/>
      </c>
      <c r="AD306" s="90" t="str">
        <f t="shared" si="18"/>
        <v/>
      </c>
      <c r="AE306" s="90" t="str">
        <f t="shared" si="18"/>
        <v/>
      </c>
      <c r="AF306" s="90" t="str">
        <f t="shared" si="18"/>
        <v/>
      </c>
      <c r="AG306" s="90" t="str">
        <f t="shared" si="18"/>
        <v/>
      </c>
      <c r="AH306" s="90" t="str">
        <f t="shared" si="18"/>
        <v/>
      </c>
    </row>
    <row r="307" spans="1:34" hidden="1" x14ac:dyDescent="0.2">
      <c r="A307" s="148">
        <v>8</v>
      </c>
      <c r="B307" s="153" t="str">
        <f t="shared" si="22"/>
        <v>-</v>
      </c>
      <c r="C307" s="150">
        <f t="shared" si="21"/>
        <v>9</v>
      </c>
      <c r="R307" s="89" t="str">
        <f t="shared" si="20"/>
        <v/>
      </c>
      <c r="S307" s="90">
        <f t="shared" si="16"/>
        <v>9.0039999999999996</v>
      </c>
      <c r="T307" s="90" t="str">
        <f t="shared" si="17"/>
        <v/>
      </c>
      <c r="U307" s="90" t="str">
        <f t="shared" si="17"/>
        <v/>
      </c>
      <c r="V307" s="90" t="str">
        <f t="shared" si="17"/>
        <v/>
      </c>
      <c r="W307" s="90" t="str">
        <f t="shared" si="18"/>
        <v/>
      </c>
      <c r="X307" s="90" t="str">
        <f t="shared" si="18"/>
        <v/>
      </c>
      <c r="Y307" s="90" t="str">
        <f t="shared" si="18"/>
        <v/>
      </c>
      <c r="Z307" s="90" t="str">
        <f t="shared" si="18"/>
        <v/>
      </c>
      <c r="AA307" s="90" t="str">
        <f t="shared" si="18"/>
        <v/>
      </c>
      <c r="AB307" s="90" t="str">
        <f t="shared" si="18"/>
        <v/>
      </c>
      <c r="AC307" s="90" t="str">
        <f t="shared" si="18"/>
        <v/>
      </c>
      <c r="AD307" s="90" t="str">
        <f t="shared" si="18"/>
        <v/>
      </c>
      <c r="AE307" s="90" t="str">
        <f t="shared" si="18"/>
        <v/>
      </c>
      <c r="AF307" s="90" t="str">
        <f t="shared" si="18"/>
        <v/>
      </c>
      <c r="AG307" s="90" t="str">
        <f t="shared" si="18"/>
        <v/>
      </c>
      <c r="AH307" s="90" t="str">
        <f t="shared" si="18"/>
        <v/>
      </c>
    </row>
    <row r="308" spans="1:34" hidden="1" x14ac:dyDescent="0.2">
      <c r="A308" s="148">
        <v>9</v>
      </c>
      <c r="B308" s="153" t="str">
        <f t="shared" si="22"/>
        <v/>
      </c>
      <c r="C308" s="150">
        <f t="shared" si="21"/>
        <v>8</v>
      </c>
      <c r="R308" s="89" t="str">
        <f t="shared" si="20"/>
        <v/>
      </c>
      <c r="S308" s="90">
        <f t="shared" si="16"/>
        <v>8.0039999999999996</v>
      </c>
      <c r="T308" s="90" t="str">
        <f t="shared" si="17"/>
        <v/>
      </c>
      <c r="U308" s="90" t="str">
        <f t="shared" si="17"/>
        <v/>
      </c>
      <c r="V308" s="90" t="str">
        <f t="shared" si="17"/>
        <v/>
      </c>
      <c r="W308" s="90" t="str">
        <f t="shared" si="18"/>
        <v/>
      </c>
      <c r="X308" s="90" t="str">
        <f t="shared" si="18"/>
        <v/>
      </c>
      <c r="Y308" s="90" t="str">
        <f t="shared" si="18"/>
        <v/>
      </c>
      <c r="Z308" s="90" t="str">
        <f t="shared" si="18"/>
        <v/>
      </c>
      <c r="AA308" s="90" t="str">
        <f t="shared" si="18"/>
        <v/>
      </c>
      <c r="AB308" s="90" t="str">
        <f t="shared" si="18"/>
        <v/>
      </c>
      <c r="AC308" s="90" t="str">
        <f t="shared" si="18"/>
        <v/>
      </c>
      <c r="AD308" s="90" t="str">
        <f t="shared" si="18"/>
        <v/>
      </c>
      <c r="AE308" s="90" t="str">
        <f t="shared" si="18"/>
        <v/>
      </c>
      <c r="AF308" s="90" t="str">
        <f t="shared" si="18"/>
        <v/>
      </c>
      <c r="AG308" s="90" t="str">
        <f t="shared" si="18"/>
        <v/>
      </c>
      <c r="AH308" s="90" t="str">
        <f t="shared" si="18"/>
        <v/>
      </c>
    </row>
    <row r="309" spans="1:34" hidden="1" x14ac:dyDescent="0.2">
      <c r="A309" s="148">
        <v>10</v>
      </c>
      <c r="B309" s="153" t="str">
        <f t="shared" si="22"/>
        <v/>
      </c>
      <c r="C309" s="150">
        <f t="shared" si="21"/>
        <v>7</v>
      </c>
      <c r="R309" s="89" t="str">
        <f t="shared" si="20"/>
        <v/>
      </c>
      <c r="S309" s="90">
        <f t="shared" si="16"/>
        <v>7.0039999999999996</v>
      </c>
      <c r="T309" s="90" t="str">
        <f t="shared" si="17"/>
        <v/>
      </c>
      <c r="U309" s="90" t="str">
        <f t="shared" si="17"/>
        <v/>
      </c>
      <c r="V309" s="90" t="str">
        <f t="shared" si="17"/>
        <v/>
      </c>
      <c r="W309" s="90" t="str">
        <f t="shared" si="18"/>
        <v/>
      </c>
      <c r="X309" s="90" t="str">
        <f t="shared" si="18"/>
        <v/>
      </c>
      <c r="Y309" s="90" t="str">
        <f t="shared" si="18"/>
        <v/>
      </c>
      <c r="Z309" s="90" t="str">
        <f t="shared" si="18"/>
        <v/>
      </c>
      <c r="AA309" s="90" t="str">
        <f t="shared" si="18"/>
        <v/>
      </c>
      <c r="AB309" s="90" t="str">
        <f t="shared" si="18"/>
        <v/>
      </c>
      <c r="AC309" s="90" t="str">
        <f t="shared" si="18"/>
        <v/>
      </c>
      <c r="AD309" s="90" t="str">
        <f t="shared" si="18"/>
        <v/>
      </c>
      <c r="AE309" s="90" t="str">
        <f t="shared" si="18"/>
        <v/>
      </c>
      <c r="AF309" s="90" t="str">
        <f t="shared" si="18"/>
        <v/>
      </c>
      <c r="AG309" s="90" t="str">
        <f t="shared" si="18"/>
        <v/>
      </c>
      <c r="AH309" s="90" t="str">
        <f t="shared" si="18"/>
        <v/>
      </c>
    </row>
    <row r="310" spans="1:34" hidden="1" x14ac:dyDescent="0.2">
      <c r="A310" s="148">
        <v>11</v>
      </c>
      <c r="B310" s="153" t="str">
        <f t="shared" si="22"/>
        <v/>
      </c>
      <c r="C310" s="150">
        <f t="shared" si="21"/>
        <v>6</v>
      </c>
      <c r="R310" s="89" t="str">
        <f t="shared" si="20"/>
        <v/>
      </c>
      <c r="S310" s="90">
        <f t="shared" si="16"/>
        <v>6.0039999999999996</v>
      </c>
      <c r="T310" s="90" t="str">
        <f t="shared" si="17"/>
        <v/>
      </c>
      <c r="U310" s="90" t="str">
        <f t="shared" si="17"/>
        <v/>
      </c>
      <c r="V310" s="90" t="str">
        <f t="shared" si="17"/>
        <v/>
      </c>
      <c r="W310" s="90" t="str">
        <f t="shared" si="18"/>
        <v/>
      </c>
      <c r="X310" s="90" t="str">
        <f t="shared" si="18"/>
        <v/>
      </c>
      <c r="Y310" s="90" t="str">
        <f t="shared" si="18"/>
        <v/>
      </c>
      <c r="Z310" s="90" t="str">
        <f t="shared" si="18"/>
        <v/>
      </c>
      <c r="AA310" s="90" t="str">
        <f t="shared" si="18"/>
        <v/>
      </c>
      <c r="AB310" s="90" t="str">
        <f t="shared" si="18"/>
        <v/>
      </c>
      <c r="AC310" s="90" t="str">
        <f t="shared" si="18"/>
        <v/>
      </c>
      <c r="AD310" s="90" t="str">
        <f t="shared" si="18"/>
        <v/>
      </c>
      <c r="AE310" s="90" t="str">
        <f t="shared" si="18"/>
        <v/>
      </c>
      <c r="AF310" s="90" t="str">
        <f t="shared" si="18"/>
        <v/>
      </c>
      <c r="AG310" s="90" t="str">
        <f t="shared" si="18"/>
        <v/>
      </c>
      <c r="AH310" s="90" t="str">
        <f t="shared" si="18"/>
        <v/>
      </c>
    </row>
    <row r="311" spans="1:34" hidden="1" x14ac:dyDescent="0.2">
      <c r="A311" s="148">
        <v>12</v>
      </c>
      <c r="B311" s="153" t="str">
        <f t="shared" si="22"/>
        <v/>
      </c>
      <c r="C311" s="150">
        <f t="shared" si="21"/>
        <v>5</v>
      </c>
      <c r="R311" s="89" t="str">
        <f t="shared" si="20"/>
        <v/>
      </c>
      <c r="S311" s="90">
        <f t="shared" si="16"/>
        <v>5.0039999999999996</v>
      </c>
      <c r="T311" s="90" t="str">
        <f t="shared" si="17"/>
        <v/>
      </c>
      <c r="U311" s="90" t="str">
        <f t="shared" si="17"/>
        <v/>
      </c>
      <c r="V311" s="90" t="str">
        <f t="shared" si="17"/>
        <v/>
      </c>
      <c r="W311" s="90" t="str">
        <f t="shared" si="18"/>
        <v/>
      </c>
      <c r="X311" s="90" t="str">
        <f t="shared" si="18"/>
        <v/>
      </c>
      <c r="Y311" s="90" t="str">
        <f t="shared" si="18"/>
        <v/>
      </c>
      <c r="Z311" s="90" t="str">
        <f t="shared" si="18"/>
        <v/>
      </c>
      <c r="AA311" s="90" t="str">
        <f t="shared" si="18"/>
        <v/>
      </c>
      <c r="AB311" s="90" t="str">
        <f t="shared" si="18"/>
        <v/>
      </c>
      <c r="AC311" s="90" t="str">
        <f t="shared" si="18"/>
        <v/>
      </c>
      <c r="AD311" s="90" t="str">
        <f t="shared" si="18"/>
        <v/>
      </c>
      <c r="AE311" s="90" t="str">
        <f t="shared" si="18"/>
        <v/>
      </c>
      <c r="AF311" s="90" t="str">
        <f t="shared" si="18"/>
        <v/>
      </c>
      <c r="AG311" s="90" t="str">
        <f t="shared" si="18"/>
        <v/>
      </c>
      <c r="AH311" s="90" t="str">
        <f t="shared" si="18"/>
        <v/>
      </c>
    </row>
    <row r="312" spans="1:34" hidden="1" x14ac:dyDescent="0.2">
      <c r="A312" s="148">
        <v>13</v>
      </c>
      <c r="B312" s="153" t="str">
        <f t="shared" si="22"/>
        <v/>
      </c>
      <c r="C312" s="150">
        <f t="shared" si="21"/>
        <v>4</v>
      </c>
      <c r="R312" s="89" t="str">
        <f t="shared" si="20"/>
        <v/>
      </c>
      <c r="S312" s="90">
        <f t="shared" si="16"/>
        <v>4.0039999999999996</v>
      </c>
      <c r="T312" s="90" t="str">
        <f t="shared" si="17"/>
        <v/>
      </c>
      <c r="U312" s="90" t="str">
        <f t="shared" si="17"/>
        <v/>
      </c>
      <c r="V312" s="90" t="str">
        <f t="shared" si="17"/>
        <v/>
      </c>
      <c r="W312" s="90" t="str">
        <f t="shared" si="18"/>
        <v/>
      </c>
      <c r="X312" s="90" t="str">
        <f t="shared" si="18"/>
        <v/>
      </c>
      <c r="Y312" s="90" t="str">
        <f t="shared" si="18"/>
        <v/>
      </c>
      <c r="Z312" s="90" t="str">
        <f t="shared" si="18"/>
        <v/>
      </c>
      <c r="AA312" s="90" t="str">
        <f t="shared" si="18"/>
        <v/>
      </c>
      <c r="AB312" s="90" t="str">
        <f t="shared" si="18"/>
        <v/>
      </c>
      <c r="AC312" s="90" t="str">
        <f t="shared" si="18"/>
        <v/>
      </c>
      <c r="AD312" s="90" t="str">
        <f t="shared" si="18"/>
        <v/>
      </c>
      <c r="AE312" s="90" t="str">
        <f t="shared" si="18"/>
        <v/>
      </c>
      <c r="AF312" s="90" t="str">
        <f t="shared" si="18"/>
        <v/>
      </c>
      <c r="AG312" s="90" t="str">
        <f t="shared" si="18"/>
        <v/>
      </c>
      <c r="AH312" s="90" t="str">
        <f t="shared" si="18"/>
        <v/>
      </c>
    </row>
    <row r="313" spans="1:34" hidden="1" x14ac:dyDescent="0.2">
      <c r="A313" s="148">
        <v>14</v>
      </c>
      <c r="B313" s="153" t="str">
        <f t="shared" si="22"/>
        <v/>
      </c>
      <c r="C313" s="150">
        <f t="shared" si="21"/>
        <v>3</v>
      </c>
      <c r="R313" s="89" t="str">
        <f t="shared" si="20"/>
        <v/>
      </c>
      <c r="S313" s="90">
        <f t="shared" si="16"/>
        <v>3.004</v>
      </c>
      <c r="T313" s="90" t="str">
        <f t="shared" si="17"/>
        <v/>
      </c>
      <c r="U313" s="90" t="str">
        <f t="shared" si="17"/>
        <v/>
      </c>
      <c r="V313" s="90" t="str">
        <f t="shared" si="17"/>
        <v/>
      </c>
      <c r="W313" s="90" t="str">
        <f t="shared" si="18"/>
        <v/>
      </c>
      <c r="X313" s="90" t="str">
        <f t="shared" si="18"/>
        <v/>
      </c>
      <c r="Y313" s="90" t="str">
        <f t="shared" si="18"/>
        <v/>
      </c>
      <c r="Z313" s="90" t="str">
        <f t="shared" si="18"/>
        <v/>
      </c>
      <c r="AA313" s="90" t="str">
        <f t="shared" si="18"/>
        <v/>
      </c>
      <c r="AB313" s="90" t="str">
        <f t="shared" si="18"/>
        <v/>
      </c>
      <c r="AC313" s="90" t="str">
        <f t="shared" si="18"/>
        <v/>
      </c>
      <c r="AD313" s="90" t="str">
        <f t="shared" si="18"/>
        <v/>
      </c>
      <c r="AE313" s="90" t="str">
        <f t="shared" si="18"/>
        <v/>
      </c>
      <c r="AF313" s="90" t="str">
        <f t="shared" si="18"/>
        <v/>
      </c>
      <c r="AG313" s="90" t="str">
        <f t="shared" si="18"/>
        <v/>
      </c>
      <c r="AH313" s="90" t="str">
        <f t="shared" si="18"/>
        <v/>
      </c>
    </row>
    <row r="314" spans="1:34" hidden="1" x14ac:dyDescent="0.2">
      <c r="A314" s="148">
        <v>15</v>
      </c>
      <c r="B314" s="153" t="str">
        <f t="shared" si="22"/>
        <v/>
      </c>
      <c r="C314" s="150">
        <f t="shared" si="21"/>
        <v>2</v>
      </c>
      <c r="R314" s="89" t="str">
        <f t="shared" si="20"/>
        <v/>
      </c>
      <c r="S314" s="90">
        <f t="shared" si="16"/>
        <v>2.004</v>
      </c>
      <c r="T314" s="90" t="str">
        <f t="shared" si="17"/>
        <v/>
      </c>
      <c r="U314" s="90" t="str">
        <f t="shared" si="17"/>
        <v/>
      </c>
      <c r="V314" s="90" t="str">
        <f t="shared" si="17"/>
        <v/>
      </c>
      <c r="W314" s="90" t="str">
        <f t="shared" si="18"/>
        <v/>
      </c>
      <c r="X314" s="90" t="str">
        <f t="shared" si="18"/>
        <v/>
      </c>
      <c r="Y314" s="90" t="str">
        <f t="shared" si="18"/>
        <v/>
      </c>
      <c r="Z314" s="90" t="str">
        <f t="shared" si="18"/>
        <v/>
      </c>
      <c r="AA314" s="90" t="str">
        <f t="shared" si="18"/>
        <v/>
      </c>
      <c r="AB314" s="90" t="str">
        <f t="shared" si="18"/>
        <v/>
      </c>
      <c r="AC314" s="90" t="str">
        <f t="shared" si="18"/>
        <v/>
      </c>
      <c r="AD314" s="90" t="str">
        <f t="shared" si="18"/>
        <v/>
      </c>
      <c r="AE314" s="90" t="str">
        <f t="shared" si="18"/>
        <v/>
      </c>
      <c r="AF314" s="90" t="str">
        <f t="shared" si="18"/>
        <v/>
      </c>
      <c r="AG314" s="90" t="str">
        <f t="shared" si="18"/>
        <v/>
      </c>
      <c r="AH314" s="90" t="str">
        <f t="shared" si="18"/>
        <v/>
      </c>
    </row>
    <row r="315" spans="1:34" hidden="1" x14ac:dyDescent="0.2">
      <c r="A315" s="148">
        <v>16</v>
      </c>
      <c r="B315" s="153" t="str">
        <f t="shared" si="22"/>
        <v/>
      </c>
      <c r="C315" s="150">
        <f t="shared" si="21"/>
        <v>1</v>
      </c>
      <c r="R315" s="89" t="str">
        <f t="shared" si="20"/>
        <v/>
      </c>
      <c r="S315" s="90">
        <f t="shared" si="16"/>
        <v>1.004</v>
      </c>
      <c r="T315" s="90" t="str">
        <f t="shared" si="17"/>
        <v/>
      </c>
      <c r="U315" s="90" t="str">
        <f t="shared" si="17"/>
        <v/>
      </c>
      <c r="V315" s="90" t="str">
        <f t="shared" si="17"/>
        <v/>
      </c>
      <c r="W315" s="90" t="str">
        <f t="shared" si="18"/>
        <v/>
      </c>
      <c r="X315" s="90" t="str">
        <f t="shared" si="18"/>
        <v/>
      </c>
      <c r="Y315" s="90" t="str">
        <f t="shared" si="18"/>
        <v/>
      </c>
      <c r="Z315" s="90" t="str">
        <f t="shared" si="18"/>
        <v/>
      </c>
      <c r="AA315" s="90" t="str">
        <f t="shared" si="18"/>
        <v/>
      </c>
      <c r="AB315" s="90" t="str">
        <f t="shared" si="18"/>
        <v/>
      </c>
      <c r="AC315" s="90" t="str">
        <f t="shared" si="18"/>
        <v/>
      </c>
      <c r="AD315" s="90" t="str">
        <f t="shared" si="18"/>
        <v/>
      </c>
      <c r="AE315" s="90" t="str">
        <f t="shared" si="18"/>
        <v/>
      </c>
      <c r="AF315" s="90" t="str">
        <f t="shared" si="18"/>
        <v/>
      </c>
      <c r="AG315" s="90" t="str">
        <f t="shared" si="18"/>
        <v/>
      </c>
      <c r="AH315" s="90" t="str">
        <f t="shared" si="18"/>
        <v/>
      </c>
    </row>
    <row r="316" spans="1:34" hidden="1" x14ac:dyDescent="0.2">
      <c r="A316" s="148">
        <v>17</v>
      </c>
      <c r="B316" s="153" t="str">
        <f t="shared" si="22"/>
        <v/>
      </c>
      <c r="C316" s="150" t="str">
        <f t="shared" si="21"/>
        <v/>
      </c>
      <c r="R316" s="89" t="str">
        <f t="shared" ref="R316:R339" si="23">IFERROR(MID(B316,FIND("(",B316)+1,FIND(")",B316)-FIND("(",B316)-1),"")</f>
        <v/>
      </c>
      <c r="S316" s="90">
        <f t="shared" ref="S316:S339" si="24">D316+S$299</f>
        <v>4.0000000000000001E-3</v>
      </c>
      <c r="T316" s="90" t="str">
        <f t="shared" ref="T316:AH332" si="25">IF($R316=T$299,$S316,"")</f>
        <v/>
      </c>
      <c r="U316" s="90" t="str">
        <f t="shared" si="25"/>
        <v/>
      </c>
      <c r="V316" s="90" t="str">
        <f t="shared" si="25"/>
        <v/>
      </c>
      <c r="W316" s="90" t="str">
        <f t="shared" si="25"/>
        <v/>
      </c>
      <c r="X316" s="90" t="str">
        <f t="shared" si="25"/>
        <v/>
      </c>
      <c r="Y316" s="90" t="str">
        <f t="shared" si="25"/>
        <v/>
      </c>
      <c r="Z316" s="90" t="str">
        <f t="shared" si="25"/>
        <v/>
      </c>
      <c r="AA316" s="90" t="str">
        <f t="shared" si="25"/>
        <v/>
      </c>
      <c r="AB316" s="90" t="str">
        <f t="shared" si="25"/>
        <v/>
      </c>
      <c r="AC316" s="90" t="str">
        <f t="shared" si="25"/>
        <v/>
      </c>
      <c r="AD316" s="90" t="str">
        <f t="shared" si="25"/>
        <v/>
      </c>
      <c r="AE316" s="90" t="str">
        <f t="shared" si="25"/>
        <v/>
      </c>
      <c r="AF316" s="90" t="str">
        <f t="shared" si="25"/>
        <v/>
      </c>
      <c r="AG316" s="90" t="str">
        <f t="shared" si="25"/>
        <v/>
      </c>
      <c r="AH316" s="90" t="str">
        <f t="shared" si="25"/>
        <v/>
      </c>
    </row>
    <row r="317" spans="1:34" hidden="1" x14ac:dyDescent="0.2">
      <c r="A317" s="148">
        <v>18</v>
      </c>
      <c r="B317" s="153" t="str">
        <f t="shared" si="22"/>
        <v/>
      </c>
      <c r="C317" s="150" t="str">
        <f t="shared" si="21"/>
        <v/>
      </c>
      <c r="R317" s="89" t="str">
        <f t="shared" si="23"/>
        <v/>
      </c>
      <c r="S317" s="90">
        <f t="shared" si="24"/>
        <v>4.0000000000000001E-3</v>
      </c>
      <c r="T317" s="90" t="str">
        <f t="shared" si="25"/>
        <v/>
      </c>
      <c r="U317" s="90" t="str">
        <f t="shared" si="25"/>
        <v/>
      </c>
      <c r="V317" s="90" t="str">
        <f t="shared" si="25"/>
        <v/>
      </c>
      <c r="W317" s="90" t="str">
        <f t="shared" si="25"/>
        <v/>
      </c>
      <c r="X317" s="90" t="str">
        <f t="shared" si="25"/>
        <v/>
      </c>
      <c r="Y317" s="90" t="str">
        <f t="shared" si="25"/>
        <v/>
      </c>
      <c r="Z317" s="90" t="str">
        <f t="shared" si="25"/>
        <v/>
      </c>
      <c r="AA317" s="90" t="str">
        <f t="shared" si="25"/>
        <v/>
      </c>
      <c r="AB317" s="90" t="str">
        <f t="shared" si="25"/>
        <v/>
      </c>
      <c r="AC317" s="90" t="str">
        <f t="shared" si="25"/>
        <v/>
      </c>
      <c r="AD317" s="90" t="str">
        <f t="shared" si="25"/>
        <v/>
      </c>
      <c r="AE317" s="90" t="str">
        <f t="shared" si="25"/>
        <v/>
      </c>
      <c r="AF317" s="90" t="str">
        <f t="shared" si="25"/>
        <v/>
      </c>
      <c r="AG317" s="90" t="str">
        <f t="shared" si="25"/>
        <v/>
      </c>
      <c r="AH317" s="90" t="str">
        <f t="shared" si="25"/>
        <v/>
      </c>
    </row>
    <row r="318" spans="1:34" hidden="1" x14ac:dyDescent="0.2">
      <c r="A318" s="148">
        <v>19</v>
      </c>
      <c r="B318" s="153" t="str">
        <f t="shared" si="22"/>
        <v/>
      </c>
      <c r="C318" s="150" t="str">
        <f t="shared" si="21"/>
        <v/>
      </c>
      <c r="R318" s="89" t="str">
        <f t="shared" si="23"/>
        <v/>
      </c>
      <c r="S318" s="90">
        <f t="shared" si="24"/>
        <v>4.0000000000000001E-3</v>
      </c>
      <c r="T318" s="90" t="str">
        <f t="shared" si="25"/>
        <v/>
      </c>
      <c r="U318" s="90" t="str">
        <f t="shared" si="25"/>
        <v/>
      </c>
      <c r="V318" s="90" t="str">
        <f t="shared" si="25"/>
        <v/>
      </c>
      <c r="W318" s="90" t="str">
        <f t="shared" si="25"/>
        <v/>
      </c>
      <c r="X318" s="90" t="str">
        <f t="shared" si="25"/>
        <v/>
      </c>
      <c r="Y318" s="90" t="str">
        <f t="shared" si="25"/>
        <v/>
      </c>
      <c r="Z318" s="90" t="str">
        <f t="shared" si="25"/>
        <v/>
      </c>
      <c r="AA318" s="90" t="str">
        <f t="shared" si="25"/>
        <v/>
      </c>
      <c r="AB318" s="90" t="str">
        <f t="shared" si="25"/>
        <v/>
      </c>
      <c r="AC318" s="90" t="str">
        <f t="shared" si="25"/>
        <v/>
      </c>
      <c r="AD318" s="90" t="str">
        <f t="shared" si="25"/>
        <v/>
      </c>
      <c r="AE318" s="90" t="str">
        <f t="shared" si="25"/>
        <v/>
      </c>
      <c r="AF318" s="90" t="str">
        <f t="shared" si="25"/>
        <v/>
      </c>
      <c r="AG318" s="90" t="str">
        <f t="shared" si="25"/>
        <v/>
      </c>
      <c r="AH318" s="90" t="str">
        <f t="shared" si="25"/>
        <v/>
      </c>
    </row>
    <row r="319" spans="1:34" hidden="1" x14ac:dyDescent="0.2">
      <c r="A319" s="148">
        <v>20</v>
      </c>
      <c r="B319" s="153" t="str">
        <f t="shared" si="22"/>
        <v/>
      </c>
      <c r="C319" s="150" t="str">
        <f t="shared" si="21"/>
        <v/>
      </c>
      <c r="R319" s="89" t="str">
        <f t="shared" si="23"/>
        <v/>
      </c>
      <c r="S319" s="90">
        <f t="shared" si="24"/>
        <v>4.0000000000000001E-3</v>
      </c>
      <c r="T319" s="90" t="str">
        <f t="shared" si="25"/>
        <v/>
      </c>
      <c r="U319" s="90" t="str">
        <f t="shared" si="25"/>
        <v/>
      </c>
      <c r="V319" s="90" t="str">
        <f t="shared" si="25"/>
        <v/>
      </c>
      <c r="W319" s="90" t="str">
        <f t="shared" si="25"/>
        <v/>
      </c>
      <c r="X319" s="90" t="str">
        <f t="shared" si="25"/>
        <v/>
      </c>
      <c r="Y319" s="90" t="str">
        <f t="shared" si="25"/>
        <v/>
      </c>
      <c r="Z319" s="90" t="str">
        <f t="shared" si="25"/>
        <v/>
      </c>
      <c r="AA319" s="90" t="str">
        <f t="shared" si="25"/>
        <v/>
      </c>
      <c r="AB319" s="90" t="str">
        <f t="shared" si="25"/>
        <v/>
      </c>
      <c r="AC319" s="90" t="str">
        <f t="shared" si="25"/>
        <v/>
      </c>
      <c r="AD319" s="90" t="str">
        <f t="shared" si="25"/>
        <v/>
      </c>
      <c r="AE319" s="90" t="str">
        <f t="shared" si="25"/>
        <v/>
      </c>
      <c r="AF319" s="90" t="str">
        <f t="shared" si="25"/>
        <v/>
      </c>
      <c r="AG319" s="90" t="str">
        <f t="shared" si="25"/>
        <v/>
      </c>
      <c r="AH319" s="90" t="str">
        <f t="shared" si="25"/>
        <v/>
      </c>
    </row>
    <row r="320" spans="1:34" hidden="1" x14ac:dyDescent="0.2">
      <c r="A320" s="148">
        <v>21</v>
      </c>
      <c r="B320" s="153" t="str">
        <f t="shared" si="22"/>
        <v/>
      </c>
      <c r="C320" s="150" t="str">
        <f t="shared" si="21"/>
        <v/>
      </c>
      <c r="R320" s="89" t="str">
        <f t="shared" si="23"/>
        <v/>
      </c>
      <c r="S320" s="90">
        <f t="shared" si="24"/>
        <v>4.0000000000000001E-3</v>
      </c>
      <c r="T320" s="90" t="str">
        <f t="shared" si="25"/>
        <v/>
      </c>
      <c r="U320" s="90" t="str">
        <f t="shared" si="25"/>
        <v/>
      </c>
      <c r="V320" s="90" t="str">
        <f t="shared" si="25"/>
        <v/>
      </c>
      <c r="W320" s="90" t="str">
        <f t="shared" si="25"/>
        <v/>
      </c>
      <c r="X320" s="90" t="str">
        <f t="shared" si="25"/>
        <v/>
      </c>
      <c r="Y320" s="90" t="str">
        <f t="shared" si="25"/>
        <v/>
      </c>
      <c r="Z320" s="90" t="str">
        <f t="shared" si="25"/>
        <v/>
      </c>
      <c r="AA320" s="90" t="str">
        <f t="shared" si="25"/>
        <v/>
      </c>
      <c r="AB320" s="90" t="str">
        <f t="shared" si="25"/>
        <v/>
      </c>
      <c r="AC320" s="90" t="str">
        <f t="shared" si="25"/>
        <v/>
      </c>
      <c r="AD320" s="90" t="str">
        <f t="shared" si="25"/>
        <v/>
      </c>
      <c r="AE320" s="90" t="str">
        <f t="shared" si="25"/>
        <v/>
      </c>
      <c r="AF320" s="90" t="str">
        <f t="shared" si="25"/>
        <v/>
      </c>
      <c r="AG320" s="90" t="str">
        <f t="shared" si="25"/>
        <v/>
      </c>
      <c r="AH320" s="90" t="str">
        <f t="shared" si="25"/>
        <v/>
      </c>
    </row>
    <row r="321" spans="1:34" hidden="1" x14ac:dyDescent="0.2">
      <c r="A321" s="148">
        <v>22</v>
      </c>
      <c r="B321" s="153" t="str">
        <f t="shared" si="22"/>
        <v/>
      </c>
      <c r="C321" s="150" t="str">
        <f t="shared" si="21"/>
        <v/>
      </c>
      <c r="R321" s="89" t="str">
        <f t="shared" si="23"/>
        <v/>
      </c>
      <c r="S321" s="90">
        <f t="shared" si="24"/>
        <v>4.0000000000000001E-3</v>
      </c>
      <c r="T321" s="90" t="str">
        <f t="shared" si="25"/>
        <v/>
      </c>
      <c r="U321" s="90" t="str">
        <f t="shared" si="25"/>
        <v/>
      </c>
      <c r="V321" s="90" t="str">
        <f t="shared" si="25"/>
        <v/>
      </c>
      <c r="W321" s="90" t="str">
        <f t="shared" si="25"/>
        <v/>
      </c>
      <c r="X321" s="90" t="str">
        <f t="shared" si="25"/>
        <v/>
      </c>
      <c r="Y321" s="90" t="str">
        <f t="shared" si="25"/>
        <v/>
      </c>
      <c r="Z321" s="90" t="str">
        <f t="shared" si="25"/>
        <v/>
      </c>
      <c r="AA321" s="90" t="str">
        <f t="shared" si="25"/>
        <v/>
      </c>
      <c r="AB321" s="90" t="str">
        <f t="shared" si="25"/>
        <v/>
      </c>
      <c r="AC321" s="90" t="str">
        <f t="shared" si="25"/>
        <v/>
      </c>
      <c r="AD321" s="90" t="str">
        <f t="shared" si="25"/>
        <v/>
      </c>
      <c r="AE321" s="90" t="str">
        <f t="shared" si="25"/>
        <v/>
      </c>
      <c r="AF321" s="90" t="str">
        <f t="shared" si="25"/>
        <v/>
      </c>
      <c r="AG321" s="90" t="str">
        <f t="shared" si="25"/>
        <v/>
      </c>
      <c r="AH321" s="90" t="str">
        <f t="shared" si="25"/>
        <v/>
      </c>
    </row>
    <row r="322" spans="1:34" hidden="1" x14ac:dyDescent="0.2">
      <c r="A322" s="148">
        <v>23</v>
      </c>
      <c r="B322" s="153" t="str">
        <f t="shared" si="22"/>
        <v/>
      </c>
      <c r="C322" s="150" t="str">
        <f t="shared" si="21"/>
        <v/>
      </c>
      <c r="R322" s="89" t="str">
        <f t="shared" si="23"/>
        <v/>
      </c>
      <c r="S322" s="90">
        <f t="shared" si="24"/>
        <v>4.0000000000000001E-3</v>
      </c>
      <c r="T322" s="90" t="str">
        <f t="shared" si="25"/>
        <v/>
      </c>
      <c r="U322" s="90" t="str">
        <f t="shared" si="25"/>
        <v/>
      </c>
      <c r="V322" s="90" t="str">
        <f t="shared" si="25"/>
        <v/>
      </c>
      <c r="W322" s="90" t="str">
        <f t="shared" si="25"/>
        <v/>
      </c>
      <c r="X322" s="90" t="str">
        <f t="shared" si="25"/>
        <v/>
      </c>
      <c r="Y322" s="90" t="str">
        <f t="shared" si="25"/>
        <v/>
      </c>
      <c r="Z322" s="90" t="str">
        <f t="shared" si="25"/>
        <v/>
      </c>
      <c r="AA322" s="90" t="str">
        <f t="shared" si="25"/>
        <v/>
      </c>
      <c r="AB322" s="90" t="str">
        <f t="shared" si="25"/>
        <v/>
      </c>
      <c r="AC322" s="90" t="str">
        <f t="shared" si="25"/>
        <v/>
      </c>
      <c r="AD322" s="90" t="str">
        <f t="shared" si="25"/>
        <v/>
      </c>
      <c r="AE322" s="90" t="str">
        <f t="shared" si="25"/>
        <v/>
      </c>
      <c r="AF322" s="90" t="str">
        <f t="shared" si="25"/>
        <v/>
      </c>
      <c r="AG322" s="90" t="str">
        <f t="shared" si="25"/>
        <v/>
      </c>
      <c r="AH322" s="90" t="str">
        <f t="shared" si="25"/>
        <v/>
      </c>
    </row>
    <row r="323" spans="1:34" hidden="1" x14ac:dyDescent="0.2">
      <c r="A323" s="148">
        <v>24</v>
      </c>
      <c r="B323" s="153" t="str">
        <f t="shared" si="22"/>
        <v/>
      </c>
      <c r="C323" s="150" t="str">
        <f t="shared" si="21"/>
        <v/>
      </c>
      <c r="R323" s="89" t="str">
        <f t="shared" si="23"/>
        <v/>
      </c>
      <c r="S323" s="90">
        <f t="shared" si="24"/>
        <v>4.0000000000000001E-3</v>
      </c>
      <c r="T323" s="90" t="str">
        <f t="shared" si="25"/>
        <v/>
      </c>
      <c r="U323" s="90" t="str">
        <f t="shared" si="25"/>
        <v/>
      </c>
      <c r="V323" s="90" t="str">
        <f t="shared" si="25"/>
        <v/>
      </c>
      <c r="W323" s="90" t="str">
        <f t="shared" si="25"/>
        <v/>
      </c>
      <c r="X323" s="90" t="str">
        <f t="shared" si="25"/>
        <v/>
      </c>
      <c r="Y323" s="90" t="str">
        <f t="shared" si="25"/>
        <v/>
      </c>
      <c r="Z323" s="90" t="str">
        <f t="shared" si="25"/>
        <v/>
      </c>
      <c r="AA323" s="90" t="str">
        <f t="shared" si="25"/>
        <v/>
      </c>
      <c r="AB323" s="90" t="str">
        <f t="shared" si="25"/>
        <v/>
      </c>
      <c r="AC323" s="90" t="str">
        <f t="shared" si="25"/>
        <v/>
      </c>
      <c r="AD323" s="90" t="str">
        <f t="shared" si="25"/>
        <v/>
      </c>
      <c r="AE323" s="90" t="str">
        <f t="shared" si="25"/>
        <v/>
      </c>
      <c r="AF323" s="90" t="str">
        <f t="shared" si="25"/>
        <v/>
      </c>
      <c r="AG323" s="90" t="str">
        <f t="shared" si="25"/>
        <v/>
      </c>
      <c r="AH323" s="90" t="str">
        <f t="shared" si="25"/>
        <v/>
      </c>
    </row>
    <row r="324" spans="1:34" hidden="1" x14ac:dyDescent="0.2">
      <c r="A324" s="148">
        <v>25</v>
      </c>
      <c r="B324" s="153" t="str">
        <f t="shared" si="22"/>
        <v/>
      </c>
      <c r="C324" s="150" t="str">
        <f t="shared" si="21"/>
        <v/>
      </c>
      <c r="R324" s="89" t="str">
        <f t="shared" si="23"/>
        <v/>
      </c>
      <c r="S324" s="90">
        <f t="shared" si="24"/>
        <v>4.0000000000000001E-3</v>
      </c>
      <c r="T324" s="90" t="str">
        <f t="shared" si="25"/>
        <v/>
      </c>
      <c r="U324" s="90" t="str">
        <f t="shared" si="25"/>
        <v/>
      </c>
      <c r="V324" s="90" t="str">
        <f t="shared" si="25"/>
        <v/>
      </c>
      <c r="W324" s="90" t="str">
        <f t="shared" si="25"/>
        <v/>
      </c>
      <c r="X324" s="90" t="str">
        <f t="shared" si="25"/>
        <v/>
      </c>
      <c r="Y324" s="90" t="str">
        <f t="shared" si="25"/>
        <v/>
      </c>
      <c r="Z324" s="90" t="str">
        <f t="shared" si="25"/>
        <v/>
      </c>
      <c r="AA324" s="90" t="str">
        <f t="shared" si="25"/>
        <v/>
      </c>
      <c r="AB324" s="90" t="str">
        <f t="shared" si="25"/>
        <v/>
      </c>
      <c r="AC324" s="90" t="str">
        <f t="shared" si="25"/>
        <v/>
      </c>
      <c r="AD324" s="90" t="str">
        <f t="shared" si="25"/>
        <v/>
      </c>
      <c r="AE324" s="90" t="str">
        <f t="shared" si="25"/>
        <v/>
      </c>
      <c r="AF324" s="90" t="str">
        <f t="shared" si="25"/>
        <v/>
      </c>
      <c r="AG324" s="90" t="str">
        <f t="shared" si="25"/>
        <v/>
      </c>
      <c r="AH324" s="90" t="str">
        <f t="shared" si="25"/>
        <v/>
      </c>
    </row>
    <row r="325" spans="1:34" hidden="1" x14ac:dyDescent="0.2">
      <c r="A325" s="148">
        <v>26</v>
      </c>
      <c r="B325" s="153" t="str">
        <f t="shared" si="22"/>
        <v/>
      </c>
      <c r="C325" s="150" t="str">
        <f t="shared" si="21"/>
        <v/>
      </c>
      <c r="R325" s="89" t="str">
        <f t="shared" si="23"/>
        <v/>
      </c>
      <c r="S325" s="90">
        <f t="shared" si="24"/>
        <v>4.0000000000000001E-3</v>
      </c>
      <c r="T325" s="90" t="str">
        <f t="shared" si="25"/>
        <v/>
      </c>
      <c r="U325" s="90" t="str">
        <f t="shared" si="25"/>
        <v/>
      </c>
      <c r="V325" s="90" t="str">
        <f t="shared" si="25"/>
        <v/>
      </c>
      <c r="W325" s="90" t="str">
        <f t="shared" si="25"/>
        <v/>
      </c>
      <c r="X325" s="90" t="str">
        <f t="shared" si="25"/>
        <v/>
      </c>
      <c r="Y325" s="90" t="str">
        <f t="shared" si="25"/>
        <v/>
      </c>
      <c r="Z325" s="90" t="str">
        <f t="shared" si="25"/>
        <v/>
      </c>
      <c r="AA325" s="90" t="str">
        <f t="shared" si="25"/>
        <v/>
      </c>
      <c r="AB325" s="90" t="str">
        <f t="shared" si="25"/>
        <v/>
      </c>
      <c r="AC325" s="90" t="str">
        <f t="shared" si="25"/>
        <v/>
      </c>
      <c r="AD325" s="90" t="str">
        <f t="shared" si="25"/>
        <v/>
      </c>
      <c r="AE325" s="90" t="str">
        <f t="shared" si="25"/>
        <v/>
      </c>
      <c r="AF325" s="90" t="str">
        <f t="shared" si="25"/>
        <v/>
      </c>
      <c r="AG325" s="90" t="str">
        <f t="shared" si="25"/>
        <v/>
      </c>
      <c r="AH325" s="90" t="str">
        <f t="shared" si="25"/>
        <v/>
      </c>
    </row>
    <row r="326" spans="1:34" hidden="1" x14ac:dyDescent="0.2">
      <c r="A326" s="148">
        <v>27</v>
      </c>
      <c r="B326" s="153" t="str">
        <f t="shared" si="22"/>
        <v/>
      </c>
      <c r="C326" s="150" t="str">
        <f t="shared" si="21"/>
        <v/>
      </c>
      <c r="R326" s="89" t="str">
        <f t="shared" si="23"/>
        <v/>
      </c>
      <c r="S326" s="90">
        <f t="shared" si="24"/>
        <v>4.0000000000000001E-3</v>
      </c>
      <c r="T326" s="90" t="str">
        <f t="shared" si="25"/>
        <v/>
      </c>
      <c r="U326" s="90" t="str">
        <f t="shared" si="25"/>
        <v/>
      </c>
      <c r="V326" s="90" t="str">
        <f t="shared" si="25"/>
        <v/>
      </c>
      <c r="W326" s="90" t="str">
        <f t="shared" si="25"/>
        <v/>
      </c>
      <c r="X326" s="90" t="str">
        <f t="shared" si="25"/>
        <v/>
      </c>
      <c r="Y326" s="90" t="str">
        <f t="shared" si="25"/>
        <v/>
      </c>
      <c r="Z326" s="90" t="str">
        <f t="shared" si="25"/>
        <v/>
      </c>
      <c r="AA326" s="90" t="str">
        <f t="shared" si="25"/>
        <v/>
      </c>
      <c r="AB326" s="90" t="str">
        <f t="shared" si="25"/>
        <v/>
      </c>
      <c r="AC326" s="90" t="str">
        <f t="shared" si="25"/>
        <v/>
      </c>
      <c r="AD326" s="90" t="str">
        <f t="shared" si="25"/>
        <v/>
      </c>
      <c r="AE326" s="90" t="str">
        <f t="shared" si="25"/>
        <v/>
      </c>
      <c r="AF326" s="90" t="str">
        <f t="shared" si="25"/>
        <v/>
      </c>
      <c r="AG326" s="90" t="str">
        <f t="shared" si="25"/>
        <v/>
      </c>
      <c r="AH326" s="90" t="str">
        <f t="shared" si="25"/>
        <v/>
      </c>
    </row>
    <row r="327" spans="1:34" hidden="1" x14ac:dyDescent="0.2">
      <c r="A327" s="148">
        <v>28</v>
      </c>
      <c r="B327" s="153" t="str">
        <f t="shared" si="22"/>
        <v/>
      </c>
      <c r="C327" s="150" t="str">
        <f t="shared" si="21"/>
        <v/>
      </c>
      <c r="R327" s="89" t="str">
        <f t="shared" si="23"/>
        <v/>
      </c>
      <c r="S327" s="90">
        <f t="shared" si="24"/>
        <v>4.0000000000000001E-3</v>
      </c>
      <c r="T327" s="90" t="str">
        <f t="shared" si="25"/>
        <v/>
      </c>
      <c r="U327" s="90" t="str">
        <f t="shared" si="25"/>
        <v/>
      </c>
      <c r="V327" s="90" t="str">
        <f t="shared" si="25"/>
        <v/>
      </c>
      <c r="W327" s="90" t="str">
        <f t="shared" si="25"/>
        <v/>
      </c>
      <c r="X327" s="90" t="str">
        <f t="shared" si="25"/>
        <v/>
      </c>
      <c r="Y327" s="90" t="str">
        <f t="shared" si="25"/>
        <v/>
      </c>
      <c r="Z327" s="90" t="str">
        <f t="shared" si="25"/>
        <v/>
      </c>
      <c r="AA327" s="90" t="str">
        <f t="shared" si="25"/>
        <v/>
      </c>
      <c r="AB327" s="90" t="str">
        <f t="shared" si="25"/>
        <v/>
      </c>
      <c r="AC327" s="90" t="str">
        <f t="shared" si="25"/>
        <v/>
      </c>
      <c r="AD327" s="90" t="str">
        <f t="shared" si="25"/>
        <v/>
      </c>
      <c r="AE327" s="90" t="str">
        <f t="shared" si="25"/>
        <v/>
      </c>
      <c r="AF327" s="90" t="str">
        <f t="shared" si="25"/>
        <v/>
      </c>
      <c r="AG327" s="90" t="str">
        <f t="shared" si="25"/>
        <v/>
      </c>
      <c r="AH327" s="90" t="str">
        <f t="shared" si="25"/>
        <v/>
      </c>
    </row>
    <row r="328" spans="1:34" hidden="1" x14ac:dyDescent="0.2">
      <c r="A328" s="148">
        <v>29</v>
      </c>
      <c r="B328" s="153" t="str">
        <f t="shared" si="22"/>
        <v/>
      </c>
      <c r="C328" s="150" t="str">
        <f t="shared" si="21"/>
        <v/>
      </c>
      <c r="R328" s="89" t="str">
        <f t="shared" si="23"/>
        <v/>
      </c>
      <c r="S328" s="90">
        <f t="shared" si="24"/>
        <v>4.0000000000000001E-3</v>
      </c>
      <c r="T328" s="90" t="str">
        <f t="shared" si="25"/>
        <v/>
      </c>
      <c r="U328" s="90" t="str">
        <f t="shared" si="25"/>
        <v/>
      </c>
      <c r="V328" s="90" t="str">
        <f t="shared" si="25"/>
        <v/>
      </c>
      <c r="W328" s="90" t="str">
        <f t="shared" si="25"/>
        <v/>
      </c>
      <c r="X328" s="90" t="str">
        <f t="shared" si="25"/>
        <v/>
      </c>
      <c r="Y328" s="90" t="str">
        <f t="shared" si="25"/>
        <v/>
      </c>
      <c r="Z328" s="90" t="str">
        <f t="shared" si="25"/>
        <v/>
      </c>
      <c r="AA328" s="90" t="str">
        <f t="shared" si="25"/>
        <v/>
      </c>
      <c r="AB328" s="90" t="str">
        <f t="shared" si="25"/>
        <v/>
      </c>
      <c r="AC328" s="90" t="str">
        <f t="shared" si="25"/>
        <v/>
      </c>
      <c r="AD328" s="90" t="str">
        <f t="shared" si="25"/>
        <v/>
      </c>
      <c r="AE328" s="90" t="str">
        <f t="shared" si="25"/>
        <v/>
      </c>
      <c r="AF328" s="90" t="str">
        <f t="shared" si="25"/>
        <v/>
      </c>
      <c r="AG328" s="90" t="str">
        <f t="shared" si="25"/>
        <v/>
      </c>
      <c r="AH328" s="90" t="str">
        <f t="shared" si="25"/>
        <v/>
      </c>
    </row>
    <row r="329" spans="1:34" hidden="1" x14ac:dyDescent="0.2">
      <c r="A329" s="148">
        <v>30</v>
      </c>
      <c r="B329" s="153" t="str">
        <f t="shared" si="22"/>
        <v/>
      </c>
      <c r="C329" s="150" t="str">
        <f t="shared" si="21"/>
        <v/>
      </c>
      <c r="R329" s="89" t="str">
        <f t="shared" si="23"/>
        <v/>
      </c>
      <c r="S329" s="90">
        <f t="shared" si="24"/>
        <v>4.0000000000000001E-3</v>
      </c>
      <c r="T329" s="90" t="str">
        <f t="shared" si="25"/>
        <v/>
      </c>
      <c r="U329" s="90" t="str">
        <f t="shared" si="25"/>
        <v/>
      </c>
      <c r="V329" s="90" t="str">
        <f t="shared" si="25"/>
        <v/>
      </c>
      <c r="W329" s="90" t="str">
        <f t="shared" si="25"/>
        <v/>
      </c>
      <c r="X329" s="90" t="str">
        <f t="shared" si="25"/>
        <v/>
      </c>
      <c r="Y329" s="90" t="str">
        <f t="shared" si="25"/>
        <v/>
      </c>
      <c r="Z329" s="90" t="str">
        <f t="shared" si="25"/>
        <v/>
      </c>
      <c r="AA329" s="90" t="str">
        <f t="shared" si="25"/>
        <v/>
      </c>
      <c r="AB329" s="90" t="str">
        <f t="shared" si="25"/>
        <v/>
      </c>
      <c r="AC329" s="90" t="str">
        <f t="shared" si="25"/>
        <v/>
      </c>
      <c r="AD329" s="90" t="str">
        <f t="shared" si="25"/>
        <v/>
      </c>
      <c r="AE329" s="90" t="str">
        <f t="shared" si="25"/>
        <v/>
      </c>
      <c r="AF329" s="90" t="str">
        <f t="shared" si="25"/>
        <v/>
      </c>
      <c r="AG329" s="90" t="str">
        <f t="shared" si="25"/>
        <v/>
      </c>
      <c r="AH329" s="90" t="str">
        <f t="shared" si="25"/>
        <v/>
      </c>
    </row>
    <row r="330" spans="1:34" hidden="1" x14ac:dyDescent="0.2">
      <c r="A330" s="148">
        <v>31</v>
      </c>
      <c r="B330" s="153" t="str">
        <f t="shared" si="22"/>
        <v/>
      </c>
      <c r="C330" s="150" t="str">
        <f t="shared" si="21"/>
        <v/>
      </c>
      <c r="R330" s="89" t="str">
        <f t="shared" si="23"/>
        <v/>
      </c>
      <c r="S330" s="90">
        <f t="shared" si="24"/>
        <v>4.0000000000000001E-3</v>
      </c>
      <c r="T330" s="90" t="str">
        <f t="shared" si="25"/>
        <v/>
      </c>
      <c r="U330" s="90" t="str">
        <f t="shared" si="25"/>
        <v/>
      </c>
      <c r="V330" s="90" t="str">
        <f t="shared" si="25"/>
        <v/>
      </c>
      <c r="W330" s="90" t="str">
        <f t="shared" si="25"/>
        <v/>
      </c>
      <c r="X330" s="90" t="str">
        <f t="shared" si="25"/>
        <v/>
      </c>
      <c r="Y330" s="90" t="str">
        <f t="shared" si="25"/>
        <v/>
      </c>
      <c r="Z330" s="90" t="str">
        <f t="shared" si="25"/>
        <v/>
      </c>
      <c r="AA330" s="90" t="str">
        <f t="shared" si="25"/>
        <v/>
      </c>
      <c r="AB330" s="90" t="str">
        <f t="shared" si="25"/>
        <v/>
      </c>
      <c r="AC330" s="90" t="str">
        <f t="shared" si="25"/>
        <v/>
      </c>
      <c r="AD330" s="90" t="str">
        <f t="shared" si="25"/>
        <v/>
      </c>
      <c r="AE330" s="90" t="str">
        <f t="shared" si="25"/>
        <v/>
      </c>
      <c r="AF330" s="90" t="str">
        <f t="shared" si="25"/>
        <v/>
      </c>
      <c r="AG330" s="90" t="str">
        <f t="shared" si="25"/>
        <v/>
      </c>
      <c r="AH330" s="90" t="str">
        <f t="shared" si="25"/>
        <v/>
      </c>
    </row>
    <row r="331" spans="1:34" hidden="1" x14ac:dyDescent="0.2">
      <c r="A331" s="148">
        <v>32</v>
      </c>
      <c r="B331" s="153" t="str">
        <f t="shared" si="22"/>
        <v/>
      </c>
      <c r="C331" s="150" t="str">
        <f t="shared" si="21"/>
        <v/>
      </c>
      <c r="R331" s="89" t="str">
        <f t="shared" si="23"/>
        <v/>
      </c>
      <c r="S331" s="90">
        <f t="shared" si="24"/>
        <v>4.0000000000000001E-3</v>
      </c>
      <c r="T331" s="90" t="str">
        <f t="shared" si="25"/>
        <v/>
      </c>
      <c r="U331" s="90" t="str">
        <f t="shared" si="25"/>
        <v/>
      </c>
      <c r="V331" s="90" t="str">
        <f t="shared" si="25"/>
        <v/>
      </c>
      <c r="W331" s="90" t="str">
        <f t="shared" si="25"/>
        <v/>
      </c>
      <c r="X331" s="90" t="str">
        <f t="shared" si="25"/>
        <v/>
      </c>
      <c r="Y331" s="90" t="str">
        <f t="shared" si="25"/>
        <v/>
      </c>
      <c r="Z331" s="90" t="str">
        <f t="shared" si="25"/>
        <v/>
      </c>
      <c r="AA331" s="90" t="str">
        <f t="shared" si="25"/>
        <v/>
      </c>
      <c r="AB331" s="90" t="str">
        <f t="shared" si="25"/>
        <v/>
      </c>
      <c r="AC331" s="90" t="str">
        <f t="shared" si="25"/>
        <v/>
      </c>
      <c r="AD331" s="90" t="str">
        <f t="shared" si="25"/>
        <v/>
      </c>
      <c r="AE331" s="90" t="str">
        <f t="shared" si="25"/>
        <v/>
      </c>
      <c r="AF331" s="90" t="str">
        <f t="shared" si="25"/>
        <v/>
      </c>
      <c r="AG331" s="90" t="str">
        <f t="shared" si="25"/>
        <v/>
      </c>
      <c r="AH331" s="90" t="str">
        <f t="shared" si="25"/>
        <v/>
      </c>
    </row>
    <row r="332" spans="1:34" hidden="1" x14ac:dyDescent="0.2">
      <c r="A332" s="148">
        <v>33</v>
      </c>
      <c r="B332" s="153" t="str">
        <f t="shared" si="22"/>
        <v/>
      </c>
      <c r="C332" s="150" t="str">
        <f t="shared" si="21"/>
        <v/>
      </c>
      <c r="R332" s="89" t="str">
        <f t="shared" si="23"/>
        <v/>
      </c>
      <c r="S332" s="90">
        <f t="shared" si="24"/>
        <v>4.0000000000000001E-3</v>
      </c>
      <c r="T332" s="90" t="str">
        <f t="shared" si="25"/>
        <v/>
      </c>
      <c r="U332" s="90" t="str">
        <f t="shared" si="25"/>
        <v/>
      </c>
      <c r="V332" s="90" t="str">
        <f t="shared" si="25"/>
        <v/>
      </c>
      <c r="W332" s="90" t="str">
        <f t="shared" si="25"/>
        <v/>
      </c>
      <c r="X332" s="90" t="str">
        <f t="shared" si="25"/>
        <v/>
      </c>
      <c r="Y332" s="90" t="str">
        <f t="shared" si="25"/>
        <v/>
      </c>
      <c r="Z332" s="90" t="str">
        <f t="shared" si="25"/>
        <v/>
      </c>
      <c r="AA332" s="90" t="str">
        <f t="shared" si="25"/>
        <v/>
      </c>
      <c r="AB332" s="90" t="str">
        <f t="shared" si="25"/>
        <v/>
      </c>
      <c r="AC332" s="90" t="str">
        <f t="shared" si="25"/>
        <v/>
      </c>
      <c r="AD332" s="90" t="str">
        <f t="shared" si="25"/>
        <v/>
      </c>
      <c r="AE332" s="90" t="str">
        <f t="shared" si="25"/>
        <v/>
      </c>
      <c r="AF332" s="90" t="str">
        <f t="shared" si="25"/>
        <v/>
      </c>
      <c r="AG332" s="90" t="str">
        <f t="shared" si="25"/>
        <v/>
      </c>
      <c r="AH332" s="90" t="str">
        <f t="shared" si="25"/>
        <v/>
      </c>
    </row>
    <row r="333" spans="1:34" hidden="1" x14ac:dyDescent="0.2">
      <c r="A333" s="148">
        <v>34</v>
      </c>
      <c r="B333" s="153" t="str">
        <f t="shared" si="22"/>
        <v/>
      </c>
      <c r="C333" s="150" t="str">
        <f t="shared" si="21"/>
        <v/>
      </c>
      <c r="R333" s="89" t="str">
        <f t="shared" si="23"/>
        <v/>
      </c>
      <c r="S333" s="90">
        <f t="shared" si="24"/>
        <v>4.0000000000000001E-3</v>
      </c>
      <c r="T333" s="90" t="str">
        <f t="shared" ref="T333:AH339" si="26">IF($R333=T$299,$S333,"")</f>
        <v/>
      </c>
      <c r="U333" s="90" t="str">
        <f t="shared" si="26"/>
        <v/>
      </c>
      <c r="V333" s="90" t="str">
        <f t="shared" si="26"/>
        <v/>
      </c>
      <c r="W333" s="90" t="str">
        <f t="shared" si="26"/>
        <v/>
      </c>
      <c r="X333" s="90" t="str">
        <f t="shared" si="26"/>
        <v/>
      </c>
      <c r="Y333" s="90" t="str">
        <f t="shared" si="26"/>
        <v/>
      </c>
      <c r="Z333" s="90" t="str">
        <f t="shared" si="26"/>
        <v/>
      </c>
      <c r="AA333" s="90" t="str">
        <f t="shared" si="26"/>
        <v/>
      </c>
      <c r="AB333" s="90" t="str">
        <f t="shared" si="26"/>
        <v/>
      </c>
      <c r="AC333" s="90" t="str">
        <f t="shared" si="26"/>
        <v/>
      </c>
      <c r="AD333" s="90" t="str">
        <f t="shared" si="26"/>
        <v/>
      </c>
      <c r="AE333" s="90" t="str">
        <f t="shared" si="26"/>
        <v/>
      </c>
      <c r="AF333" s="90" t="str">
        <f t="shared" si="26"/>
        <v/>
      </c>
      <c r="AG333" s="90" t="str">
        <f t="shared" si="26"/>
        <v/>
      </c>
      <c r="AH333" s="90" t="str">
        <f t="shared" si="26"/>
        <v/>
      </c>
    </row>
    <row r="334" spans="1:34" hidden="1" x14ac:dyDescent="0.2">
      <c r="A334" s="148">
        <v>35</v>
      </c>
      <c r="B334" s="153" t="str">
        <f t="shared" si="22"/>
        <v/>
      </c>
      <c r="C334" s="150" t="str">
        <f t="shared" si="21"/>
        <v/>
      </c>
      <c r="R334" s="89" t="str">
        <f t="shared" si="23"/>
        <v/>
      </c>
      <c r="S334" s="90">
        <f t="shared" si="24"/>
        <v>4.0000000000000001E-3</v>
      </c>
      <c r="T334" s="90" t="str">
        <f t="shared" si="26"/>
        <v/>
      </c>
      <c r="U334" s="90" t="str">
        <f t="shared" si="26"/>
        <v/>
      </c>
      <c r="V334" s="90" t="str">
        <f t="shared" si="26"/>
        <v/>
      </c>
      <c r="W334" s="90" t="str">
        <f t="shared" si="26"/>
        <v/>
      </c>
      <c r="X334" s="90" t="str">
        <f t="shared" si="26"/>
        <v/>
      </c>
      <c r="Y334" s="90" t="str">
        <f t="shared" si="26"/>
        <v/>
      </c>
      <c r="Z334" s="90" t="str">
        <f t="shared" si="26"/>
        <v/>
      </c>
      <c r="AA334" s="90" t="str">
        <f t="shared" si="26"/>
        <v/>
      </c>
      <c r="AB334" s="90" t="str">
        <f t="shared" si="26"/>
        <v/>
      </c>
      <c r="AC334" s="90" t="str">
        <f t="shared" si="26"/>
        <v/>
      </c>
      <c r="AD334" s="90" t="str">
        <f t="shared" si="26"/>
        <v/>
      </c>
      <c r="AE334" s="90" t="str">
        <f t="shared" si="26"/>
        <v/>
      </c>
      <c r="AF334" s="90" t="str">
        <f t="shared" si="26"/>
        <v/>
      </c>
      <c r="AG334" s="90" t="str">
        <f t="shared" si="26"/>
        <v/>
      </c>
      <c r="AH334" s="90" t="str">
        <f t="shared" si="26"/>
        <v/>
      </c>
    </row>
    <row r="335" spans="1:34" hidden="1" x14ac:dyDescent="0.2">
      <c r="A335" s="148">
        <v>36</v>
      </c>
      <c r="B335" s="153" t="str">
        <f t="shared" si="22"/>
        <v/>
      </c>
      <c r="C335" s="150" t="str">
        <f t="shared" si="21"/>
        <v/>
      </c>
      <c r="R335" s="89" t="str">
        <f t="shared" si="23"/>
        <v/>
      </c>
      <c r="S335" s="90">
        <f t="shared" si="24"/>
        <v>4.0000000000000001E-3</v>
      </c>
      <c r="T335" s="90" t="str">
        <f t="shared" si="26"/>
        <v/>
      </c>
      <c r="U335" s="90" t="str">
        <f t="shared" si="26"/>
        <v/>
      </c>
      <c r="V335" s="90" t="str">
        <f t="shared" si="26"/>
        <v/>
      </c>
      <c r="W335" s="90" t="str">
        <f t="shared" si="26"/>
        <v/>
      </c>
      <c r="X335" s="90" t="str">
        <f t="shared" si="26"/>
        <v/>
      </c>
      <c r="Y335" s="90" t="str">
        <f t="shared" si="26"/>
        <v/>
      </c>
      <c r="Z335" s="90" t="str">
        <f t="shared" si="26"/>
        <v/>
      </c>
      <c r="AA335" s="90" t="str">
        <f t="shared" si="26"/>
        <v/>
      </c>
      <c r="AB335" s="90" t="str">
        <f t="shared" si="26"/>
        <v/>
      </c>
      <c r="AC335" s="90" t="str">
        <f t="shared" si="26"/>
        <v/>
      </c>
      <c r="AD335" s="90" t="str">
        <f t="shared" si="26"/>
        <v/>
      </c>
      <c r="AE335" s="90" t="str">
        <f t="shared" si="26"/>
        <v/>
      </c>
      <c r="AF335" s="90" t="str">
        <f t="shared" si="26"/>
        <v/>
      </c>
      <c r="AG335" s="90" t="str">
        <f t="shared" si="26"/>
        <v/>
      </c>
      <c r="AH335" s="90" t="str">
        <f t="shared" si="26"/>
        <v/>
      </c>
    </row>
    <row r="336" spans="1:34" hidden="1" x14ac:dyDescent="0.2">
      <c r="A336" s="148">
        <v>37</v>
      </c>
      <c r="B336" s="153" t="str">
        <f t="shared" si="22"/>
        <v/>
      </c>
      <c r="C336" s="150" t="str">
        <f t="shared" si="21"/>
        <v/>
      </c>
      <c r="R336" s="89" t="str">
        <f t="shared" si="23"/>
        <v/>
      </c>
      <c r="S336" s="90">
        <f t="shared" si="24"/>
        <v>4.0000000000000001E-3</v>
      </c>
      <c r="T336" s="90" t="str">
        <f t="shared" si="26"/>
        <v/>
      </c>
      <c r="U336" s="90" t="str">
        <f t="shared" si="26"/>
        <v/>
      </c>
      <c r="V336" s="90" t="str">
        <f t="shared" si="26"/>
        <v/>
      </c>
      <c r="W336" s="90" t="str">
        <f t="shared" si="26"/>
        <v/>
      </c>
      <c r="X336" s="90" t="str">
        <f t="shared" si="26"/>
        <v/>
      </c>
      <c r="Y336" s="90" t="str">
        <f t="shared" si="26"/>
        <v/>
      </c>
      <c r="Z336" s="90" t="str">
        <f t="shared" si="26"/>
        <v/>
      </c>
      <c r="AA336" s="90" t="str">
        <f t="shared" si="26"/>
        <v/>
      </c>
      <c r="AB336" s="90" t="str">
        <f t="shared" si="26"/>
        <v/>
      </c>
      <c r="AC336" s="90" t="str">
        <f t="shared" si="26"/>
        <v/>
      </c>
      <c r="AD336" s="90" t="str">
        <f t="shared" si="26"/>
        <v/>
      </c>
      <c r="AE336" s="90" t="str">
        <f t="shared" si="26"/>
        <v/>
      </c>
      <c r="AF336" s="90" t="str">
        <f t="shared" si="26"/>
        <v/>
      </c>
      <c r="AG336" s="90" t="str">
        <f t="shared" si="26"/>
        <v/>
      </c>
      <c r="AH336" s="90" t="str">
        <f t="shared" si="26"/>
        <v/>
      </c>
    </row>
    <row r="337" spans="1:34" hidden="1" x14ac:dyDescent="0.2">
      <c r="A337" s="148">
        <v>38</v>
      </c>
      <c r="B337" s="153" t="str">
        <f t="shared" si="22"/>
        <v/>
      </c>
      <c r="C337" s="150" t="str">
        <f t="shared" si="21"/>
        <v/>
      </c>
      <c r="R337" s="89" t="str">
        <f t="shared" si="23"/>
        <v/>
      </c>
      <c r="S337" s="90">
        <f t="shared" si="24"/>
        <v>4.0000000000000001E-3</v>
      </c>
      <c r="T337" s="90" t="str">
        <f t="shared" si="26"/>
        <v/>
      </c>
      <c r="U337" s="90" t="str">
        <f t="shared" si="26"/>
        <v/>
      </c>
      <c r="V337" s="90" t="str">
        <f t="shared" si="26"/>
        <v/>
      </c>
      <c r="W337" s="90" t="str">
        <f t="shared" si="26"/>
        <v/>
      </c>
      <c r="X337" s="90" t="str">
        <f t="shared" si="26"/>
        <v/>
      </c>
      <c r="Y337" s="90" t="str">
        <f t="shared" si="26"/>
        <v/>
      </c>
      <c r="Z337" s="90" t="str">
        <f t="shared" si="26"/>
        <v/>
      </c>
      <c r="AA337" s="90" t="str">
        <f t="shared" si="26"/>
        <v/>
      </c>
      <c r="AB337" s="90" t="str">
        <f t="shared" si="26"/>
        <v/>
      </c>
      <c r="AC337" s="90" t="str">
        <f t="shared" si="26"/>
        <v/>
      </c>
      <c r="AD337" s="90" t="str">
        <f t="shared" si="26"/>
        <v/>
      </c>
      <c r="AE337" s="90" t="str">
        <f t="shared" si="26"/>
        <v/>
      </c>
      <c r="AF337" s="90" t="str">
        <f t="shared" si="26"/>
        <v/>
      </c>
      <c r="AG337" s="90" t="str">
        <f t="shared" si="26"/>
        <v/>
      </c>
      <c r="AH337" s="90" t="str">
        <f t="shared" si="26"/>
        <v/>
      </c>
    </row>
    <row r="338" spans="1:34" hidden="1" x14ac:dyDescent="0.2">
      <c r="A338" s="148">
        <v>39</v>
      </c>
      <c r="B338" s="153" t="str">
        <f t="shared" si="22"/>
        <v/>
      </c>
      <c r="C338" s="150" t="str">
        <f t="shared" si="21"/>
        <v/>
      </c>
      <c r="R338" s="89" t="str">
        <f t="shared" si="23"/>
        <v/>
      </c>
      <c r="S338" s="90">
        <f t="shared" si="24"/>
        <v>4.0000000000000001E-3</v>
      </c>
      <c r="T338" s="90" t="str">
        <f t="shared" si="26"/>
        <v/>
      </c>
      <c r="U338" s="90" t="str">
        <f t="shared" si="26"/>
        <v/>
      </c>
      <c r="V338" s="90" t="str">
        <f t="shared" si="26"/>
        <v/>
      </c>
      <c r="W338" s="90" t="str">
        <f t="shared" si="26"/>
        <v/>
      </c>
      <c r="X338" s="90" t="str">
        <f t="shared" si="26"/>
        <v/>
      </c>
      <c r="Y338" s="90" t="str">
        <f t="shared" si="26"/>
        <v/>
      </c>
      <c r="Z338" s="90" t="str">
        <f t="shared" si="26"/>
        <v/>
      </c>
      <c r="AA338" s="90" t="str">
        <f t="shared" si="26"/>
        <v/>
      </c>
      <c r="AB338" s="90" t="str">
        <f t="shared" si="26"/>
        <v/>
      </c>
      <c r="AC338" s="90" t="str">
        <f t="shared" si="26"/>
        <v/>
      </c>
      <c r="AD338" s="90" t="str">
        <f t="shared" si="26"/>
        <v/>
      </c>
      <c r="AE338" s="90" t="str">
        <f t="shared" si="26"/>
        <v/>
      </c>
      <c r="AF338" s="90" t="str">
        <f t="shared" si="26"/>
        <v/>
      </c>
      <c r="AG338" s="90" t="str">
        <f t="shared" si="26"/>
        <v/>
      </c>
      <c r="AH338" s="90" t="str">
        <f t="shared" si="26"/>
        <v/>
      </c>
    </row>
    <row r="339" spans="1:34" hidden="1" x14ac:dyDescent="0.2">
      <c r="A339" s="148">
        <v>40</v>
      </c>
      <c r="B339" s="153" t="str">
        <f t="shared" si="22"/>
        <v/>
      </c>
      <c r="C339" s="150" t="str">
        <f t="shared" si="21"/>
        <v/>
      </c>
      <c r="R339" s="89" t="str">
        <f t="shared" si="23"/>
        <v/>
      </c>
      <c r="S339" s="90">
        <f t="shared" si="24"/>
        <v>4.0000000000000001E-3</v>
      </c>
      <c r="T339" s="90" t="str">
        <f t="shared" si="26"/>
        <v/>
      </c>
      <c r="U339" s="90" t="str">
        <f t="shared" si="26"/>
        <v/>
      </c>
      <c r="V339" s="90" t="str">
        <f t="shared" si="26"/>
        <v/>
      </c>
      <c r="W339" s="90" t="str">
        <f t="shared" si="26"/>
        <v/>
      </c>
      <c r="X339" s="90" t="str">
        <f t="shared" si="26"/>
        <v/>
      </c>
      <c r="Y339" s="90" t="str">
        <f t="shared" si="26"/>
        <v/>
      </c>
      <c r="Z339" s="90" t="str">
        <f t="shared" si="26"/>
        <v/>
      </c>
      <c r="AA339" s="90" t="str">
        <f t="shared" si="26"/>
        <v/>
      </c>
      <c r="AB339" s="90" t="str">
        <f t="shared" si="26"/>
        <v/>
      </c>
      <c r="AC339" s="90" t="str">
        <f t="shared" si="26"/>
        <v/>
      </c>
      <c r="AD339" s="90" t="str">
        <f t="shared" si="26"/>
        <v/>
      </c>
      <c r="AE339" s="90" t="str">
        <f t="shared" si="26"/>
        <v/>
      </c>
      <c r="AF339" s="90" t="str">
        <f t="shared" si="26"/>
        <v/>
      </c>
      <c r="AG339" s="90" t="str">
        <f t="shared" si="26"/>
        <v/>
      </c>
      <c r="AH339" s="90" t="str">
        <f t="shared" si="26"/>
        <v/>
      </c>
    </row>
  </sheetData>
  <sortState ref="O6:O18">
    <sortCondition ref="O7"/>
  </sortState>
  <conditionalFormatting sqref="D8 C9">
    <cfRule type="aboveAverage" dxfId="191" priority="358"/>
  </conditionalFormatting>
  <conditionalFormatting sqref="E8 C10">
    <cfRule type="aboveAverage" dxfId="190" priority="357"/>
  </conditionalFormatting>
  <conditionalFormatting sqref="F8 C11">
    <cfRule type="aboveAverage" dxfId="189" priority="356"/>
  </conditionalFormatting>
  <conditionalFormatting sqref="E9 D10">
    <cfRule type="aboveAverage" dxfId="188" priority="355"/>
  </conditionalFormatting>
  <conditionalFormatting sqref="G8 C12">
    <cfRule type="aboveAverage" dxfId="187" priority="354"/>
  </conditionalFormatting>
  <conditionalFormatting sqref="F9 D11">
    <cfRule type="aboveAverage" dxfId="186" priority="353"/>
  </conditionalFormatting>
  <conditionalFormatting sqref="G9 D12">
    <cfRule type="aboveAverage" dxfId="185" priority="352"/>
  </conditionalFormatting>
  <conditionalFormatting sqref="F10 E11">
    <cfRule type="aboveAverage" dxfId="184" priority="351"/>
  </conditionalFormatting>
  <conditionalFormatting sqref="G10 E12">
    <cfRule type="aboveAverage" dxfId="183" priority="350"/>
  </conditionalFormatting>
  <conditionalFormatting sqref="F12 G11">
    <cfRule type="aboveAverage" dxfId="182" priority="349"/>
  </conditionalFormatting>
  <conditionalFormatting sqref="K15:K19">
    <cfRule type="expression" dxfId="181" priority="339">
      <formula>AND(J15=3,IF(COUNTIF(J$14:J$18,"=3")&gt;=2,TRUE))</formula>
    </cfRule>
    <cfRule type="expression" dxfId="180" priority="345">
      <formula>AND(J15=1,IF(COUNTIF(J$14:J$18,"=1")&gt;=2,TRUE))</formula>
    </cfRule>
    <cfRule type="expression" dxfId="179" priority="346">
      <formula>AND(J15=2,IF(COUNTIF(J$14:J$18,"=2")&gt;=2,TRUE))</formula>
    </cfRule>
  </conditionalFormatting>
  <conditionalFormatting sqref="K22:K26">
    <cfRule type="expression" dxfId="178" priority="338">
      <formula>AND(J22=3,IF(COUNTIF(J$21:J$25,"=3")&gt;=2,TRUE))</formula>
    </cfRule>
    <cfRule type="expression" dxfId="177" priority="343">
      <formula>AND(J22=1,IF(COUNTIF(J$21:J$25,"=1")&gt;=2,TRUE))</formula>
    </cfRule>
    <cfRule type="expression" dxfId="176" priority="344">
      <formula>AND(J22=2,IF(COUNTIF(J$21:J$25,"=2")&gt;=2,TRUE))</formula>
    </cfRule>
  </conditionalFormatting>
  <conditionalFormatting sqref="K8:K12">
    <cfRule type="expression" dxfId="175" priority="340">
      <formula>AND(J8=3,IF(COUNTIF(J$7:J$11,"=3")&gt;=2,TRUE))</formula>
    </cfRule>
    <cfRule type="expression" dxfId="174" priority="341">
      <formula>AND(J8=1,IF(COUNTIF(J$7:J$11,"=1")&gt;=2,TRUE))</formula>
    </cfRule>
    <cfRule type="expression" dxfId="173" priority="342">
      <formula>AND(J8=2,IF(COUNTIF(J$7:J$11,"=2")&gt;=2,TRUE))</formula>
    </cfRule>
  </conditionalFormatting>
  <conditionalFormatting sqref="H8:H12">
    <cfRule type="expression" dxfId="172" priority="320">
      <formula>AND(J8=1,IF(COUNTIF(J$7:J$11,"=1")&gt;=2,TRUE))</formula>
    </cfRule>
    <cfRule type="expression" dxfId="171" priority="327">
      <formula>AND(J8=3,IF(COUNTIF(J$7:J$11,"=3")&gt;=2,TRUE))</formula>
    </cfRule>
    <cfRule type="expression" dxfId="170" priority="328">
      <formula>AND(J8=2,IF(COUNTIF(J$7:J$11,"=2")&gt;=2,TRUE))</formula>
    </cfRule>
  </conditionalFormatting>
  <conditionalFormatting sqref="H15:H19">
    <cfRule type="expression" dxfId="169" priority="321">
      <formula>AND(J15=1,IF(COUNTIF(J$14:J$18,"=1")&gt;=2,TRUE))</formula>
    </cfRule>
    <cfRule type="expression" dxfId="168" priority="325">
      <formula>AND(J15=3,IF(COUNTIF(J$14:J$18,"=3")&gt;=2,TRUE))</formula>
    </cfRule>
    <cfRule type="expression" dxfId="167" priority="326">
      <formula>AND(J15=2,IF(COUNTIF(J$14:J$18,"=2")&gt;=2,TRUE))</formula>
    </cfRule>
  </conditionalFormatting>
  <conditionalFormatting sqref="H22:H26">
    <cfRule type="expression" dxfId="166" priority="322">
      <formula>AND(J22=1,IF(COUNTIF(J$21:J$25,"=1")&gt;=2,TRUE))</formula>
    </cfRule>
    <cfRule type="expression" dxfId="165" priority="323">
      <formula>AND(J22=3,IF(COUNTIF(J$21:J$25,"=3")&gt;=2,TRUE))</formula>
    </cfRule>
    <cfRule type="expression" dxfId="164" priority="324">
      <formula>AND(J22=2,IF(COUNTIF(J$21:J$25,"=2")&gt;=2,TRUE))</formula>
    </cfRule>
  </conditionalFormatting>
  <conditionalFormatting sqref="C70 C74:C75">
    <cfRule type="aboveAverage" dxfId="163" priority="319"/>
  </conditionalFormatting>
  <conditionalFormatting sqref="D70 D74:D75">
    <cfRule type="aboveAverage" dxfId="162" priority="318"/>
  </conditionalFormatting>
  <conditionalFormatting sqref="K29:K33">
    <cfRule type="expression" dxfId="161" priority="313">
      <formula>AND(J29=3,IF(COUNTIF(J$28:J$32,"=3")&gt;=2,TRUE))</formula>
    </cfRule>
    <cfRule type="expression" dxfId="160" priority="314">
      <formula>AND(J29=1,IF(COUNTIF(J$28:J$32,"=1")&gt;=2,TRUE))</formula>
    </cfRule>
    <cfRule type="expression" dxfId="159" priority="315">
      <formula>AND(J29=2,IF(COUNTIF(J$28:J$32,"=2")&gt;=2,TRUE))</formula>
    </cfRule>
  </conditionalFormatting>
  <conditionalFormatting sqref="H29:H33">
    <cfRule type="expression" dxfId="158" priority="307">
      <formula>AND(J29=1,IF(COUNTIF(J$28:J$32,"=1")&gt;=2,TRUE))</formula>
    </cfRule>
    <cfRule type="expression" dxfId="157" priority="308">
      <formula>AND(J29=3,IF(COUNTIF(J$28:J$32,"=3")&gt;=2,TRUE))</formula>
    </cfRule>
    <cfRule type="expression" dxfId="156" priority="309">
      <formula>AND(J29=2,IF(COUNTIF(J$28:J$32,"=2")&gt;=2,TRUE))</formula>
    </cfRule>
  </conditionalFormatting>
  <conditionalFormatting sqref="D15 C16">
    <cfRule type="aboveAverage" dxfId="155" priority="305"/>
  </conditionalFormatting>
  <conditionalFormatting sqref="E15 C17">
    <cfRule type="aboveAverage" dxfId="154" priority="304"/>
  </conditionalFormatting>
  <conditionalFormatting sqref="F15 C18">
    <cfRule type="aboveAverage" dxfId="153" priority="303"/>
  </conditionalFormatting>
  <conditionalFormatting sqref="E16 D17">
    <cfRule type="aboveAverage" dxfId="152" priority="302"/>
  </conditionalFormatting>
  <conditionalFormatting sqref="G15 C19">
    <cfRule type="aboveAverage" dxfId="151" priority="301"/>
  </conditionalFormatting>
  <conditionalFormatting sqref="F16 D18">
    <cfRule type="aboveAverage" dxfId="150" priority="300"/>
  </conditionalFormatting>
  <conditionalFormatting sqref="G16 D19">
    <cfRule type="aboveAverage" dxfId="149" priority="299"/>
  </conditionalFormatting>
  <conditionalFormatting sqref="F17 E18">
    <cfRule type="aboveAverage" dxfId="148" priority="298"/>
  </conditionalFormatting>
  <conditionalFormatting sqref="G17 E19">
    <cfRule type="aboveAverage" dxfId="147" priority="297"/>
  </conditionalFormatting>
  <conditionalFormatting sqref="F19 G18">
    <cfRule type="aboveAverage" dxfId="146" priority="296"/>
  </conditionalFormatting>
  <conditionalFormatting sqref="D22 C23">
    <cfRule type="aboveAverage" dxfId="145" priority="294"/>
  </conditionalFormatting>
  <conditionalFormatting sqref="E22 C24">
    <cfRule type="aboveAverage" dxfId="144" priority="293"/>
  </conditionalFormatting>
  <conditionalFormatting sqref="F22 C25">
    <cfRule type="aboveAverage" dxfId="143" priority="292"/>
  </conditionalFormatting>
  <conditionalFormatting sqref="E23 D24">
    <cfRule type="aboveAverage" dxfId="142" priority="291"/>
  </conditionalFormatting>
  <conditionalFormatting sqref="G22 C26">
    <cfRule type="aboveAverage" dxfId="141" priority="290"/>
  </conditionalFormatting>
  <conditionalFormatting sqref="F23 D25">
    <cfRule type="aboveAverage" dxfId="140" priority="289"/>
  </conditionalFormatting>
  <conditionalFormatting sqref="G23 D26">
    <cfRule type="aboveAverage" dxfId="139" priority="288"/>
  </conditionalFormatting>
  <conditionalFormatting sqref="F24 E25">
    <cfRule type="aboveAverage" dxfId="138" priority="287"/>
  </conditionalFormatting>
  <conditionalFormatting sqref="G24 E26">
    <cfRule type="aboveAverage" dxfId="137" priority="286"/>
  </conditionalFormatting>
  <conditionalFormatting sqref="F26 G25">
    <cfRule type="aboveAverage" dxfId="136" priority="285"/>
  </conditionalFormatting>
  <conditionalFormatting sqref="D29 C30">
    <cfRule type="aboveAverage" dxfId="135" priority="283"/>
  </conditionalFormatting>
  <conditionalFormatting sqref="E29 C31">
    <cfRule type="aboveAverage" dxfId="134" priority="282"/>
  </conditionalFormatting>
  <conditionalFormatting sqref="F29 C32">
    <cfRule type="aboveAverage" dxfId="133" priority="281"/>
  </conditionalFormatting>
  <conditionalFormatting sqref="E30 D31">
    <cfRule type="aboveAverage" dxfId="132" priority="280"/>
  </conditionalFormatting>
  <conditionalFormatting sqref="G29 C33">
    <cfRule type="aboveAverage" dxfId="131" priority="279"/>
  </conditionalFormatting>
  <conditionalFormatting sqref="F30 D32">
    <cfRule type="aboveAverage" dxfId="130" priority="278"/>
  </conditionalFormatting>
  <conditionalFormatting sqref="G30 D33">
    <cfRule type="aboveAverage" dxfId="129" priority="277"/>
  </conditionalFormatting>
  <conditionalFormatting sqref="F31 E32">
    <cfRule type="aboveAverage" dxfId="128" priority="276"/>
  </conditionalFormatting>
  <conditionalFormatting sqref="G31 E33">
    <cfRule type="aboveAverage" dxfId="127" priority="275"/>
  </conditionalFormatting>
  <conditionalFormatting sqref="F33 G32">
    <cfRule type="aboveAverage" dxfId="126" priority="274"/>
  </conditionalFormatting>
  <conditionalFormatting sqref="D36 C37">
    <cfRule type="aboveAverage" dxfId="125" priority="266"/>
  </conditionalFormatting>
  <conditionalFormatting sqref="E36 C38">
    <cfRule type="aboveAverage" dxfId="124" priority="265"/>
  </conditionalFormatting>
  <conditionalFormatting sqref="F36 C39">
    <cfRule type="aboveAverage" dxfId="123" priority="264"/>
  </conditionalFormatting>
  <conditionalFormatting sqref="E37 D38">
    <cfRule type="aboveAverage" dxfId="122" priority="263"/>
  </conditionalFormatting>
  <conditionalFormatting sqref="G36 C40">
    <cfRule type="aboveAverage" dxfId="121" priority="262"/>
  </conditionalFormatting>
  <conditionalFormatting sqref="F37 D39">
    <cfRule type="aboveAverage" dxfId="120" priority="261"/>
  </conditionalFormatting>
  <conditionalFormatting sqref="G37 D40">
    <cfRule type="aboveAverage" dxfId="119" priority="260"/>
  </conditionalFormatting>
  <conditionalFormatting sqref="F38 E39">
    <cfRule type="aboveAverage" dxfId="118" priority="259"/>
  </conditionalFormatting>
  <conditionalFormatting sqref="G38 E40">
    <cfRule type="aboveAverage" dxfId="117" priority="258"/>
  </conditionalFormatting>
  <conditionalFormatting sqref="F40 G39">
    <cfRule type="aboveAverage" dxfId="116" priority="257"/>
  </conditionalFormatting>
  <conditionalFormatting sqref="K43:K47">
    <cfRule type="expression" dxfId="115" priority="247">
      <formula>AND(J43=3,IF(COUNTIF(J$14:J$18,"=3")&gt;=2,TRUE))</formula>
    </cfRule>
    <cfRule type="expression" dxfId="114" priority="253">
      <formula>AND(J43=1,IF(COUNTIF(J$14:J$18,"=1")&gt;=2,TRUE))</formula>
    </cfRule>
    <cfRule type="expression" dxfId="113" priority="254">
      <formula>AND(J43=2,IF(COUNTIF(J$14:J$18,"=2")&gt;=2,TRUE))</formula>
    </cfRule>
  </conditionalFormatting>
  <conditionalFormatting sqref="K50:K54">
    <cfRule type="expression" dxfId="112" priority="246">
      <formula>AND(J50=3,IF(COUNTIF(J$21:J$25,"=3")&gt;=2,TRUE))</formula>
    </cfRule>
    <cfRule type="expression" dxfId="111" priority="251">
      <formula>AND(J50=1,IF(COUNTIF(J$21:J$25,"=1")&gt;=2,TRUE))</formula>
    </cfRule>
    <cfRule type="expression" dxfId="110" priority="252">
      <formula>AND(J50=2,IF(COUNTIF(J$21:J$25,"=2")&gt;=2,TRUE))</formula>
    </cfRule>
  </conditionalFormatting>
  <conditionalFormatting sqref="K36:K40">
    <cfRule type="expression" dxfId="109" priority="248">
      <formula>AND(J36=3,IF(COUNTIF(J$7:J$11,"=3")&gt;=2,TRUE))</formula>
    </cfRule>
    <cfRule type="expression" dxfId="108" priority="249">
      <formula>AND(J36=1,IF(COUNTIF(J$7:J$11,"=1")&gt;=2,TRUE))</formula>
    </cfRule>
    <cfRule type="expression" dxfId="107" priority="250">
      <formula>AND(J36=2,IF(COUNTIF(J$7:J$11,"=2")&gt;=2,TRUE))</formula>
    </cfRule>
  </conditionalFormatting>
  <conditionalFormatting sqref="H36:H40">
    <cfRule type="expression" dxfId="106" priority="228">
      <formula>AND(J36=1,IF(COUNTIF(J$7:J$11,"=1")&gt;=2,TRUE))</formula>
    </cfRule>
    <cfRule type="expression" dxfId="105" priority="235">
      <formula>AND(J36=3,IF(COUNTIF(J$7:J$11,"=3")&gt;=2,TRUE))</formula>
    </cfRule>
    <cfRule type="expression" dxfId="104" priority="236">
      <formula>AND(J36=2,IF(COUNTIF(J$7:J$11,"=2")&gt;=2,TRUE))</formula>
    </cfRule>
  </conditionalFormatting>
  <conditionalFormatting sqref="H43:H47">
    <cfRule type="expression" dxfId="103" priority="229">
      <formula>AND(J43=1,IF(COUNTIF(J$14:J$18,"=1")&gt;=2,TRUE))</formula>
    </cfRule>
    <cfRule type="expression" dxfId="102" priority="233">
      <formula>AND(J43=3,IF(COUNTIF(J$14:J$18,"=3")&gt;=2,TRUE))</formula>
    </cfRule>
    <cfRule type="expression" dxfId="101" priority="234">
      <formula>AND(J43=2,IF(COUNTIF(J$14:J$18,"=2")&gt;=2,TRUE))</formula>
    </cfRule>
  </conditionalFormatting>
  <conditionalFormatting sqref="H50:H54">
    <cfRule type="expression" dxfId="100" priority="230">
      <formula>AND(J50=1,IF(COUNTIF(J$21:J$25,"=1")&gt;=2,TRUE))</formula>
    </cfRule>
    <cfRule type="expression" dxfId="99" priority="231">
      <formula>AND(J50=3,IF(COUNTIF(J$21:J$25,"=3")&gt;=2,TRUE))</formula>
    </cfRule>
    <cfRule type="expression" dxfId="98" priority="232">
      <formula>AND(J50=2,IF(COUNTIF(J$21:J$25,"=2")&gt;=2,TRUE))</formula>
    </cfRule>
  </conditionalFormatting>
  <conditionalFormatting sqref="K57:K61">
    <cfRule type="expression" dxfId="97" priority="223">
      <formula>AND(J57=3,IF(COUNTIF(J$28:J$32,"=3")&gt;=2,TRUE))</formula>
    </cfRule>
    <cfRule type="expression" dxfId="96" priority="224">
      <formula>AND(J57=1,IF(COUNTIF(J$28:J$32,"=1")&gt;=2,TRUE))</formula>
    </cfRule>
    <cfRule type="expression" dxfId="95" priority="225">
      <formula>AND(J57=2,IF(COUNTIF(J$28:J$32,"=2")&gt;=2,TRUE))</formula>
    </cfRule>
  </conditionalFormatting>
  <conditionalFormatting sqref="H57:H61">
    <cfRule type="expression" dxfId="94" priority="217">
      <formula>AND(J57=1,IF(COUNTIF(J$28:J$32,"=1")&gt;=2,TRUE))</formula>
    </cfRule>
    <cfRule type="expression" dxfId="93" priority="218">
      <formula>AND(J57=3,IF(COUNTIF(J$28:J$32,"=3")&gt;=2,TRUE))</formula>
    </cfRule>
    <cfRule type="expression" dxfId="92" priority="219">
      <formula>AND(J57=2,IF(COUNTIF(J$28:J$32,"=2")&gt;=2,TRUE))</formula>
    </cfRule>
  </conditionalFormatting>
  <conditionalFormatting sqref="D43 C44">
    <cfRule type="aboveAverage" dxfId="91" priority="215"/>
  </conditionalFormatting>
  <conditionalFormatting sqref="E43 C45">
    <cfRule type="aboveAverage" dxfId="90" priority="214"/>
  </conditionalFormatting>
  <conditionalFormatting sqref="F43 C46">
    <cfRule type="aboveAverage" dxfId="89" priority="213"/>
  </conditionalFormatting>
  <conditionalFormatting sqref="E44 D45">
    <cfRule type="aboveAverage" dxfId="88" priority="212"/>
  </conditionalFormatting>
  <conditionalFormatting sqref="G43 C47">
    <cfRule type="aboveAverage" dxfId="87" priority="211"/>
  </conditionalFormatting>
  <conditionalFormatting sqref="F44 D46">
    <cfRule type="aboveAverage" dxfId="86" priority="210"/>
  </conditionalFormatting>
  <conditionalFormatting sqref="G44 D47">
    <cfRule type="aboveAverage" dxfId="85" priority="209"/>
  </conditionalFormatting>
  <conditionalFormatting sqref="F45 E46">
    <cfRule type="aboveAverage" dxfId="84" priority="208"/>
  </conditionalFormatting>
  <conditionalFormatting sqref="G45 E47">
    <cfRule type="aboveAverage" dxfId="83" priority="207"/>
  </conditionalFormatting>
  <conditionalFormatting sqref="F47 G46">
    <cfRule type="aboveAverage" dxfId="82" priority="206"/>
  </conditionalFormatting>
  <conditionalFormatting sqref="D50 C51">
    <cfRule type="aboveAverage" dxfId="81" priority="204"/>
  </conditionalFormatting>
  <conditionalFormatting sqref="E50 C52">
    <cfRule type="aboveAverage" dxfId="80" priority="203"/>
  </conditionalFormatting>
  <conditionalFormatting sqref="F50 C53">
    <cfRule type="aboveAverage" dxfId="79" priority="202"/>
  </conditionalFormatting>
  <conditionalFormatting sqref="E51 D52">
    <cfRule type="aboveAverage" dxfId="78" priority="201"/>
  </conditionalFormatting>
  <conditionalFormatting sqref="G50 C54">
    <cfRule type="aboveAverage" dxfId="77" priority="200"/>
  </conditionalFormatting>
  <conditionalFormatting sqref="F51 D53">
    <cfRule type="aboveAverage" dxfId="76" priority="199"/>
  </conditionalFormatting>
  <conditionalFormatting sqref="G51 D54">
    <cfRule type="aboveAverage" dxfId="75" priority="198"/>
  </conditionalFormatting>
  <conditionalFormatting sqref="F52 E53">
    <cfRule type="aboveAverage" dxfId="74" priority="197"/>
  </conditionalFormatting>
  <conditionalFormatting sqref="G52 E54">
    <cfRule type="aboveAverage" dxfId="73" priority="196"/>
  </conditionalFormatting>
  <conditionalFormatting sqref="F54 G53">
    <cfRule type="aboveAverage" dxfId="72" priority="195"/>
  </conditionalFormatting>
  <conditionalFormatting sqref="D57 C58">
    <cfRule type="aboveAverage" dxfId="71" priority="193"/>
  </conditionalFormatting>
  <conditionalFormatting sqref="E57 C59">
    <cfRule type="aboveAverage" dxfId="70" priority="192"/>
  </conditionalFormatting>
  <conditionalFormatting sqref="F57 C60">
    <cfRule type="aboveAverage" dxfId="69" priority="191"/>
  </conditionalFormatting>
  <conditionalFormatting sqref="E58 D59">
    <cfRule type="aboveAverage" dxfId="68" priority="190"/>
  </conditionalFormatting>
  <conditionalFormatting sqref="G57 C61">
    <cfRule type="aboveAverage" dxfId="67" priority="189"/>
  </conditionalFormatting>
  <conditionalFormatting sqref="F58 D60">
    <cfRule type="aboveAverage" dxfId="66" priority="188"/>
  </conditionalFormatting>
  <conditionalFormatting sqref="G58 D61">
    <cfRule type="aboveAverage" dxfId="65" priority="187"/>
  </conditionalFormatting>
  <conditionalFormatting sqref="F59 E60">
    <cfRule type="aboveAverage" dxfId="64" priority="186"/>
  </conditionalFormatting>
  <conditionalFormatting sqref="G59 E61">
    <cfRule type="aboveAverage" dxfId="63" priority="185"/>
  </conditionalFormatting>
  <conditionalFormatting sqref="F61 G60">
    <cfRule type="aboveAverage" dxfId="62" priority="184"/>
  </conditionalFormatting>
  <conditionalFormatting sqref="I12">
    <cfRule type="expression" dxfId="61" priority="121">
      <formula>FIND(2,I12,1)</formula>
    </cfRule>
    <cfRule type="expression" dxfId="60" priority="122">
      <formula>FIND(1,I12,1)</formula>
    </cfRule>
  </conditionalFormatting>
  <conditionalFormatting sqref="I15:I19">
    <cfRule type="expression" dxfId="59" priority="117">
      <formula>FIND(2,I15,1)</formula>
    </cfRule>
    <cfRule type="expression" dxfId="58" priority="118">
      <formula>FIND(1,I15,1)</formula>
    </cfRule>
  </conditionalFormatting>
  <conditionalFormatting sqref="I22:I26">
    <cfRule type="expression" dxfId="57" priority="115">
      <formula>FIND(2,I22,1)</formula>
    </cfRule>
    <cfRule type="expression" dxfId="56" priority="116">
      <formula>FIND(1,I22,1)</formula>
    </cfRule>
  </conditionalFormatting>
  <conditionalFormatting sqref="I29:I33">
    <cfRule type="expression" dxfId="55" priority="113">
      <formula>FIND(2,I29,1)</formula>
    </cfRule>
    <cfRule type="expression" dxfId="54" priority="114">
      <formula>FIND(1,I29,1)</formula>
    </cfRule>
  </conditionalFormatting>
  <conditionalFormatting sqref="I39:I40">
    <cfRule type="expression" dxfId="53" priority="111">
      <formula>FIND(2,I39,1)</formula>
    </cfRule>
    <cfRule type="expression" dxfId="52" priority="112">
      <formula>FIND(1,I39,1)</formula>
    </cfRule>
  </conditionalFormatting>
  <conditionalFormatting sqref="I36:I38">
    <cfRule type="expression" dxfId="51" priority="109">
      <formula>FIND(2,I36,1)</formula>
    </cfRule>
    <cfRule type="expression" dxfId="50" priority="110">
      <formula>FIND(1,I36,1)</formula>
    </cfRule>
  </conditionalFormatting>
  <conditionalFormatting sqref="I43:I47">
    <cfRule type="expression" dxfId="49" priority="107">
      <formula>FIND(2,I43,1)</formula>
    </cfRule>
    <cfRule type="expression" dxfId="48" priority="108">
      <formula>FIND(1,I43,1)</formula>
    </cfRule>
  </conditionalFormatting>
  <conditionalFormatting sqref="I50:I54">
    <cfRule type="expression" dxfId="47" priority="105">
      <formula>FIND(2,I50,1)</formula>
    </cfRule>
    <cfRule type="expression" dxfId="46" priority="106">
      <formula>FIND(1,I50,1)</formula>
    </cfRule>
  </conditionalFormatting>
  <conditionalFormatting sqref="I57:I61">
    <cfRule type="expression" dxfId="45" priority="103">
      <formula>FIND(2,I57,1)</formula>
    </cfRule>
    <cfRule type="expression" dxfId="44" priority="104">
      <formula>FIND(1,I57,1)</formula>
    </cfRule>
  </conditionalFormatting>
  <conditionalFormatting sqref="L16:L19">
    <cfRule type="expression" dxfId="43" priority="85">
      <formula>OR(J16=0,J16=4)</formula>
    </cfRule>
    <cfRule type="expression" dxfId="42" priority="89">
      <formula>AND(J16=1,IF(COUNTIF(J$14:J$18,"=1")=1,TRUE))</formula>
    </cfRule>
    <cfRule type="expression" dxfId="41" priority="90">
      <formula>AND(J16=3,IF(COUNTIF(J$14:J$18,"=3")=1,TRUE))</formula>
    </cfRule>
  </conditionalFormatting>
  <conditionalFormatting sqref="L22:L26">
    <cfRule type="expression" dxfId="40" priority="86">
      <formula>OR(J22=0,J22=4)</formula>
    </cfRule>
    <cfRule type="expression" dxfId="39" priority="87">
      <formula>AND(J22=1,IF(COUNTIF(J$21:J$25,"=1")=1,TRUE))</formula>
    </cfRule>
    <cfRule type="expression" dxfId="38" priority="88">
      <formula>AND(J22=3,IF(COUNTIF(J$21:J$25,"=3")=1,TRUE))</formula>
    </cfRule>
  </conditionalFormatting>
  <conditionalFormatting sqref="L8:L12">
    <cfRule type="expression" dxfId="37" priority="82">
      <formula>OR(J8=0,J8=4)</formula>
    </cfRule>
    <cfRule type="expression" dxfId="36" priority="83">
      <formula>AND(J8=1,IF(COUNTIF(J$7:J$11,"=1")=1,TRUE))</formula>
    </cfRule>
    <cfRule type="expression" dxfId="35" priority="84">
      <formula>AND(J8=3,IF(COUNTIF(J$7:J$11,"=3")=1,TRUE))</formula>
    </cfRule>
  </conditionalFormatting>
  <conditionalFormatting sqref="L29:L33">
    <cfRule type="expression" dxfId="34" priority="79">
      <formula>OR(J29=0,J29=4)</formula>
    </cfRule>
    <cfRule type="expression" dxfId="33" priority="80">
      <formula>AND(J29=1,IF(COUNTIF(J$28:J$32,"=1")=1,TRUE))</formula>
    </cfRule>
    <cfRule type="expression" dxfId="32" priority="81">
      <formula>AND(J29=3,IF(COUNTIF(J$28:J$32,"=3")=1,TRUE))</formula>
    </cfRule>
  </conditionalFormatting>
  <conditionalFormatting sqref="L44:L47">
    <cfRule type="expression" dxfId="31" priority="73">
      <formula>OR(J44=0,J44=4)</formula>
    </cfRule>
    <cfRule type="expression" dxfId="30" priority="77">
      <formula>AND(J44=1,IF(COUNTIF(J$14:J$18,"=1")=1,TRUE))</formula>
    </cfRule>
    <cfRule type="expression" dxfId="29" priority="78">
      <formula>AND(J44=3,IF(COUNTIF(J$14:J$18,"=3")=1,TRUE))</formula>
    </cfRule>
  </conditionalFormatting>
  <conditionalFormatting sqref="L50:L54">
    <cfRule type="expression" dxfId="28" priority="74">
      <formula>OR(J50=0,J50=4)</formula>
    </cfRule>
    <cfRule type="expression" dxfId="27" priority="75">
      <formula>AND(J50=1,IF(COUNTIF(J$21:J$25,"=1")=1,TRUE))</formula>
    </cfRule>
    <cfRule type="expression" dxfId="26" priority="76">
      <formula>AND(J50=3,IF(COUNTIF(J$21:J$25,"=3")=1,TRUE))</formula>
    </cfRule>
  </conditionalFormatting>
  <conditionalFormatting sqref="L36:L40">
    <cfRule type="expression" dxfId="25" priority="70">
      <formula>OR(J36=0,J36=4)</formula>
    </cfRule>
    <cfRule type="expression" dxfId="24" priority="71">
      <formula>AND(J36=1,IF(COUNTIF(J$7:J$11,"=1")=1,TRUE))</formula>
    </cfRule>
    <cfRule type="expression" dxfId="23" priority="72">
      <formula>AND(J36=3,IF(COUNTIF(J$7:J$11,"=3")=1,TRUE))</formula>
    </cfRule>
  </conditionalFormatting>
  <conditionalFormatting sqref="L57:L61">
    <cfRule type="expression" dxfId="22" priority="67">
      <formula>OR(J57=0,J57=4)</formula>
    </cfRule>
    <cfRule type="expression" dxfId="21" priority="68">
      <formula>AND(J57=1,IF(COUNTIF(J$28:J$32,"=1")=1,TRUE))</formula>
    </cfRule>
    <cfRule type="expression" dxfId="20" priority="69">
      <formula>AND(J57=3,IF(COUNTIF(J$28:J$32,"=3")=1,TRUE))</formula>
    </cfRule>
  </conditionalFormatting>
  <conditionalFormatting sqref="L15">
    <cfRule type="expression" dxfId="19" priority="64">
      <formula>OR(J15=0,J15=4)</formula>
    </cfRule>
    <cfRule type="expression" dxfId="18" priority="65">
      <formula>AND(J15=1,IF(COUNTIF(J$7:J$11,"=1")=1,TRUE))</formula>
    </cfRule>
    <cfRule type="expression" dxfId="17" priority="66">
      <formula>AND(J15=3,IF(COUNTIF(J$7:J$11,"=3")=1,TRUE))</formula>
    </cfRule>
  </conditionalFormatting>
  <conditionalFormatting sqref="L43">
    <cfRule type="expression" dxfId="16" priority="61">
      <formula>OR(J43=0,J43=4)</formula>
    </cfRule>
    <cfRule type="expression" dxfId="15" priority="62">
      <formula>AND(J43=1,IF(COUNTIF(J$7:J$11,"=1")=1,TRUE))</formula>
    </cfRule>
    <cfRule type="expression" dxfId="14" priority="63">
      <formula>AND(J43=3,IF(COUNTIF(J$7:J$11,"=3")=1,TRUE))</formula>
    </cfRule>
  </conditionalFormatting>
  <conditionalFormatting sqref="I11">
    <cfRule type="expression" dxfId="13" priority="57">
      <formula>FIND(2,I11,1)</formula>
    </cfRule>
    <cfRule type="expression" dxfId="12" priority="58">
      <formula>FIND(1,I11,1)</formula>
    </cfRule>
  </conditionalFormatting>
  <conditionalFormatting sqref="I8:I10">
    <cfRule type="expression" dxfId="11" priority="55">
      <formula>FIND(2,I8,1)</formula>
    </cfRule>
    <cfRule type="expression" dxfId="10" priority="56">
      <formula>FIND(1,I8,1)</formula>
    </cfRule>
  </conditionalFormatting>
  <conditionalFormatting sqref="D102 D104 D106 D108 G103 G107 G110 G112 D119 D121 D123 D125 G120 G124 G127 G129">
    <cfRule type="containsBlanks" dxfId="9" priority="22">
      <formula>LEN(TRIM(D102))=0</formula>
    </cfRule>
  </conditionalFormatting>
  <conditionalFormatting sqref="G103 G107">
    <cfRule type="aboveAverage" dxfId="8" priority="24"/>
  </conditionalFormatting>
  <conditionalFormatting sqref="G110 G112">
    <cfRule type="aboveAverage" dxfId="7" priority="23"/>
  </conditionalFormatting>
  <conditionalFormatting sqref="D102 D104">
    <cfRule type="aboveAverage" dxfId="6" priority="21"/>
  </conditionalFormatting>
  <conditionalFormatting sqref="D106 D108">
    <cfRule type="aboveAverage" dxfId="5" priority="19"/>
  </conditionalFormatting>
  <conditionalFormatting sqref="G120 G124">
    <cfRule type="aboveAverage" dxfId="4" priority="9"/>
  </conditionalFormatting>
  <conditionalFormatting sqref="G127 G129">
    <cfRule type="aboveAverage" dxfId="3" priority="8"/>
  </conditionalFormatting>
  <conditionalFormatting sqref="D119 D121">
    <cfRule type="aboveAverage" dxfId="2" priority="6"/>
  </conditionalFormatting>
  <conditionalFormatting sqref="D123 D125">
    <cfRule type="aboveAverage" dxfId="1" priority="4"/>
  </conditionalFormatting>
  <conditionalFormatting sqref="B1:H1048576">
    <cfRule type="containsText" dxfId="0" priority="1" operator="containsText" text="I-Viru">
      <formula>NOT(ISERROR(SEARCH("I-Viru",B1)))</formula>
    </cfRule>
  </conditionalFormatting>
  <pageMargins left="0.78740157480314965" right="0.39370078740157483" top="0.6692913385826772" bottom="0.27559055118110237" header="0.47244094488188981" footer="0"/>
  <pageSetup paperSize="9" fitToHeight="0" orientation="landscape" r:id="rId1"/>
  <headerFooter>
    <oddHeader>&amp;RPage &amp;P of &amp;N</oddHeader>
  </headerFooter>
  <rowBreaks count="2" manualBreakCount="2">
    <brk id="98" max="16383" man="1"/>
    <brk id="136" max="16383" man="1"/>
  </row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J12"/>
  <sheetViews>
    <sheetView showGridLines="0" showRowColHeaders="0" workbookViewId="0">
      <selection activeCell="I1" sqref="I1"/>
    </sheetView>
  </sheetViews>
  <sheetFormatPr defaultRowHeight="12.75" x14ac:dyDescent="0.2"/>
  <cols>
    <col min="1" max="1" width="7" style="180" bestFit="1" customWidth="1"/>
    <col min="2" max="3" width="10.85546875" style="180" bestFit="1" customWidth="1"/>
    <col min="4" max="5" width="9.5703125" style="180" bestFit="1" customWidth="1"/>
    <col min="6" max="10" width="10.85546875" style="180" bestFit="1" customWidth="1"/>
    <col min="11" max="11" width="10.140625" style="180" bestFit="1" customWidth="1"/>
    <col min="12" max="12" width="10.5703125" style="180" bestFit="1" customWidth="1"/>
    <col min="13" max="13" width="9.28515625" style="180" bestFit="1" customWidth="1"/>
    <col min="14" max="19" width="9.5703125" style="180" bestFit="1" customWidth="1"/>
    <col min="20" max="16384" width="9.140625" style="180"/>
  </cols>
  <sheetData>
    <row r="1" spans="1:10" x14ac:dyDescent="0.2">
      <c r="A1" s="179" t="s">
        <v>146</v>
      </c>
    </row>
    <row r="3" spans="1:10" x14ac:dyDescent="0.2">
      <c r="A3" s="179" t="s">
        <v>167</v>
      </c>
    </row>
    <row r="5" spans="1:10" x14ac:dyDescent="0.2">
      <c r="A5" s="181"/>
      <c r="B5" s="184" t="s">
        <v>161</v>
      </c>
      <c r="C5" s="184" t="s">
        <v>55</v>
      </c>
      <c r="D5" s="184" t="s">
        <v>55</v>
      </c>
      <c r="E5" s="184" t="s">
        <v>56</v>
      </c>
      <c r="F5" s="184" t="s">
        <v>158</v>
      </c>
      <c r="G5" s="184" t="s">
        <v>157</v>
      </c>
      <c r="H5" s="184" t="s">
        <v>155</v>
      </c>
      <c r="I5" s="184" t="s">
        <v>55</v>
      </c>
      <c r="J5" s="184" t="s">
        <v>162</v>
      </c>
    </row>
    <row r="6" spans="1:10" x14ac:dyDescent="0.2">
      <c r="A6" s="181"/>
      <c r="B6" s="182">
        <v>2018</v>
      </c>
      <c r="C6" s="182">
        <v>2017</v>
      </c>
      <c r="D6" s="182">
        <v>2016</v>
      </c>
      <c r="E6" s="182">
        <v>2014</v>
      </c>
      <c r="F6" s="182">
        <v>2013</v>
      </c>
      <c r="G6" s="182">
        <v>2012</v>
      </c>
      <c r="H6" s="182">
        <v>2010</v>
      </c>
      <c r="I6" s="182">
        <v>2009</v>
      </c>
      <c r="J6" s="182">
        <v>2008</v>
      </c>
    </row>
    <row r="7" spans="1:10" x14ac:dyDescent="0.2">
      <c r="A7" s="187" t="s">
        <v>69</v>
      </c>
      <c r="B7" s="183" t="s">
        <v>156</v>
      </c>
      <c r="C7" s="183" t="s">
        <v>156</v>
      </c>
      <c r="D7" s="183" t="s">
        <v>152</v>
      </c>
      <c r="E7" s="183" t="s">
        <v>152</v>
      </c>
      <c r="F7" s="183" t="s">
        <v>147</v>
      </c>
      <c r="G7" s="183" t="s">
        <v>168</v>
      </c>
      <c r="H7" s="183" t="s">
        <v>168</v>
      </c>
      <c r="I7" s="183" t="s">
        <v>168</v>
      </c>
      <c r="J7" s="183" t="s">
        <v>168</v>
      </c>
    </row>
    <row r="8" spans="1:10" x14ac:dyDescent="0.2">
      <c r="A8" s="189" t="s">
        <v>70</v>
      </c>
      <c r="B8" s="183" t="s">
        <v>149</v>
      </c>
      <c r="C8" s="183" t="s">
        <v>147</v>
      </c>
      <c r="D8" s="183" t="s">
        <v>147</v>
      </c>
      <c r="E8" s="183" t="s">
        <v>149</v>
      </c>
      <c r="F8" s="183" t="s">
        <v>156</v>
      </c>
      <c r="G8" s="183" t="s">
        <v>156</v>
      </c>
      <c r="H8" s="183" t="s">
        <v>154</v>
      </c>
      <c r="I8" s="183" t="s">
        <v>152</v>
      </c>
      <c r="J8" s="183" t="s">
        <v>147</v>
      </c>
    </row>
    <row r="9" spans="1:10" x14ac:dyDescent="0.2">
      <c r="A9" s="188" t="s">
        <v>71</v>
      </c>
      <c r="B9" s="183" t="s">
        <v>168</v>
      </c>
      <c r="C9" s="183" t="s">
        <v>152</v>
      </c>
      <c r="D9" s="183" t="s">
        <v>156</v>
      </c>
      <c r="E9" s="183" t="s">
        <v>156</v>
      </c>
      <c r="F9" s="183" t="s">
        <v>152</v>
      </c>
      <c r="G9" s="183" t="s">
        <v>149</v>
      </c>
      <c r="H9" s="183" t="s">
        <v>149</v>
      </c>
      <c r="I9" s="183" t="s">
        <v>147</v>
      </c>
      <c r="J9" s="183" t="s">
        <v>148</v>
      </c>
    </row>
    <row r="10" spans="1:10" x14ac:dyDescent="0.2">
      <c r="A10" s="181" t="s">
        <v>24</v>
      </c>
      <c r="B10" s="183" t="s">
        <v>147</v>
      </c>
      <c r="C10" s="183" t="s">
        <v>149</v>
      </c>
      <c r="D10" s="183" t="s">
        <v>149</v>
      </c>
      <c r="E10" s="183" t="s">
        <v>147</v>
      </c>
      <c r="F10" s="183" t="s">
        <v>149</v>
      </c>
      <c r="G10" s="183" t="s">
        <v>152</v>
      </c>
      <c r="H10" s="183" t="s">
        <v>152</v>
      </c>
      <c r="I10" s="183" t="s">
        <v>149</v>
      </c>
      <c r="J10" s="183" t="s">
        <v>149</v>
      </c>
    </row>
    <row r="11" spans="1:10" x14ac:dyDescent="0.2">
      <c r="A11" s="181" t="s">
        <v>27</v>
      </c>
      <c r="B11" s="183" t="s">
        <v>152</v>
      </c>
      <c r="C11" s="183" t="s">
        <v>168</v>
      </c>
      <c r="D11" s="183" t="s">
        <v>159</v>
      </c>
      <c r="E11" s="183"/>
      <c r="F11" s="183" t="s">
        <v>168</v>
      </c>
      <c r="G11" s="183" t="s">
        <v>147</v>
      </c>
      <c r="H11" s="183"/>
      <c r="I11" s="183" t="s">
        <v>153</v>
      </c>
      <c r="J11" s="183" t="s">
        <v>150</v>
      </c>
    </row>
    <row r="12" spans="1:10" x14ac:dyDescent="0.2">
      <c r="A12" s="181" t="s">
        <v>28</v>
      </c>
      <c r="B12" s="183"/>
      <c r="C12" s="183" t="s">
        <v>160</v>
      </c>
      <c r="D12" s="183"/>
      <c r="E12" s="183"/>
      <c r="F12" s="183"/>
      <c r="G12" s="183"/>
      <c r="H12" s="183"/>
      <c r="I12" s="183"/>
      <c r="J12" s="183" t="s">
        <v>151</v>
      </c>
    </row>
  </sheetData>
  <sortState columnSort="1" ref="B5:J12">
    <sortCondition descending="1" ref="B6:J6"/>
  </sortState>
  <hyperlinks>
    <hyperlink ref="J6" r:id="rId1" display="http://joud.ee/est/g79s973"/>
    <hyperlink ref="I6" r:id="rId2" display="http://joud.ee/est/g79s1300"/>
    <hyperlink ref="I5" r:id="rId3" display="http://kaart.delfi.ee/?bookmark=037591353bf9698628b723dab6c5e799"/>
    <hyperlink ref="H6" r:id="rId4" display="http://joud.ee/est/g79s1572"/>
    <hyperlink ref="H5" r:id="rId5" tooltip="Kärdla, Nuutri 21, Mängude maja" display="http://kaart.delfi.ee/?bookmark=0eb4bf4e7fb4b30009b7d7543818abd1"/>
    <hyperlink ref="G6" r:id="rId6" display="http://joud.ee/est/g79s2306"/>
    <hyperlink ref="G5" r:id="rId7" tooltip="Jõhvi, Narva mnt 139b, Neptun" display="http://kaart.delfi.ee/?bookmark=4c0b1b0c24ff9f4919899a9546bf50f1"/>
    <hyperlink ref="F6" r:id="rId8" display="http://joud.ee/est/g79s2801"/>
    <hyperlink ref="F5" r:id="rId9" tooltip="Haapsalu, Promenaadi 3" display="https://kaart.delfi.ee/?bookmark=5a81e54c961b6d8c1e86869dd7b7595a"/>
    <hyperlink ref="E6" r:id="rId10" display="http://joud.ee/est/g79s3159"/>
    <hyperlink ref="E5" r:id="rId11" tooltip="Tartu, Tähe 103, Forseliuse kooli staadion" display="http://kaart.delfi.ee/?bookmark=65e8369c9ead3bea2b8f66fded5efa4e"/>
    <hyperlink ref="D6" r:id="rId12" display="http://joud.ee/est/g79s3823"/>
    <hyperlink ref="D5" r:id="rId13" display="https://kaart.delfi.ee/?bookmark=037591353bf9698628b723dab6c5e799"/>
    <hyperlink ref="C6" r:id="rId14" display="http://joud.ee/est/g79s4103"/>
    <hyperlink ref="C5" r:id="rId15" display="https://kaart.delfi.ee/?bookmark=037591353bf9698628b723dab6c5e799"/>
    <hyperlink ref="B5" r:id="rId16" tooltip="Voka, Metsa 2, Voka staadion" display="http://kaart.delfi.ee/?bookmark=ebd616e171f4882941c876d5ba118858"/>
    <hyperlink ref="J5" r:id="rId17"/>
    <hyperlink ref="B6" r:id="rId18" display="http://www.joud.ee/est/g79s4447"/>
  </hyperlinks>
  <pageMargins left="0.78740157480314965" right="0.39370078740157483" top="0.6692913385826772" bottom="0.27559055118110237" header="0.47244094488188981" footer="0"/>
  <pageSetup paperSize="9" fitToHeight="0" orientation="landscape" r:id="rId19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66"/>
  <sheetViews>
    <sheetView showGridLines="0" showRowColHeaders="0" workbookViewId="0">
      <selection activeCell="C1" sqref="C1"/>
    </sheetView>
  </sheetViews>
  <sheetFormatPr defaultRowHeight="12.75" x14ac:dyDescent="0.2"/>
  <cols>
    <col min="1" max="1" width="81.28515625" customWidth="1"/>
  </cols>
  <sheetData>
    <row r="1" spans="1:1" x14ac:dyDescent="0.2">
      <c r="A1" s="84" t="s">
        <v>132</v>
      </c>
    </row>
    <row r="2" spans="1:1" s="77" customFormat="1" x14ac:dyDescent="0.2">
      <c r="A2" s="85"/>
    </row>
    <row r="3" spans="1:1" x14ac:dyDescent="0.2">
      <c r="A3" s="85" t="s">
        <v>74</v>
      </c>
    </row>
    <row r="4" spans="1:1" s="77" customFormat="1" x14ac:dyDescent="0.2">
      <c r="A4" s="85"/>
    </row>
    <row r="5" spans="1:1" s="77" customFormat="1" x14ac:dyDescent="0.2">
      <c r="A5" s="85" t="s">
        <v>133</v>
      </c>
    </row>
    <row r="6" spans="1:1" ht="25.5" x14ac:dyDescent="0.2">
      <c r="A6" s="85" t="s">
        <v>117</v>
      </c>
    </row>
    <row r="7" spans="1:1" s="77" customFormat="1" x14ac:dyDescent="0.2">
      <c r="A7" s="85"/>
    </row>
    <row r="8" spans="1:1" s="36" customFormat="1" x14ac:dyDescent="0.2">
      <c r="A8" s="85" t="s">
        <v>134</v>
      </c>
    </row>
    <row r="9" spans="1:1" s="77" customFormat="1" ht="25.5" x14ac:dyDescent="0.2">
      <c r="A9" s="85" t="s">
        <v>131</v>
      </c>
    </row>
    <row r="10" spans="1:1" s="77" customFormat="1" x14ac:dyDescent="0.2">
      <c r="A10" s="85"/>
    </row>
    <row r="11" spans="1:1" x14ac:dyDescent="0.2">
      <c r="A11" s="85" t="s">
        <v>135</v>
      </c>
    </row>
    <row r="12" spans="1:1" ht="25.5" x14ac:dyDescent="0.2">
      <c r="A12" s="85" t="s">
        <v>118</v>
      </c>
    </row>
    <row r="13" spans="1:1" s="77" customFormat="1" x14ac:dyDescent="0.2">
      <c r="A13" s="85" t="s">
        <v>119</v>
      </c>
    </row>
    <row r="14" spans="1:1" x14ac:dyDescent="0.2">
      <c r="A14" s="85" t="s">
        <v>120</v>
      </c>
    </row>
    <row r="15" spans="1:1" s="77" customFormat="1" x14ac:dyDescent="0.2">
      <c r="A15" s="85"/>
    </row>
    <row r="16" spans="1:1" s="36" customFormat="1" x14ac:dyDescent="0.2">
      <c r="A16" s="85" t="s">
        <v>136</v>
      </c>
    </row>
    <row r="17" spans="1:1" s="3" customFormat="1" ht="25.5" x14ac:dyDescent="0.2">
      <c r="A17" s="85" t="s">
        <v>121</v>
      </c>
    </row>
    <row r="18" spans="1:1" x14ac:dyDescent="0.2">
      <c r="A18" s="85" t="s">
        <v>122</v>
      </c>
    </row>
    <row r="19" spans="1:1" s="36" customFormat="1" ht="38.25" x14ac:dyDescent="0.2">
      <c r="A19" s="85" t="s">
        <v>123</v>
      </c>
    </row>
    <row r="20" spans="1:1" s="77" customFormat="1" x14ac:dyDescent="0.2">
      <c r="A20" s="85"/>
    </row>
    <row r="21" spans="1:1" x14ac:dyDescent="0.2">
      <c r="A21" s="85" t="s">
        <v>137</v>
      </c>
    </row>
    <row r="22" spans="1:1" s="77" customFormat="1" ht="51" x14ac:dyDescent="0.2">
      <c r="A22" s="85" t="s">
        <v>124</v>
      </c>
    </row>
    <row r="23" spans="1:1" s="77" customFormat="1" x14ac:dyDescent="0.2">
      <c r="A23" s="85"/>
    </row>
    <row r="24" spans="1:1" x14ac:dyDescent="0.2">
      <c r="A24" s="85" t="s">
        <v>138</v>
      </c>
    </row>
    <row r="25" spans="1:1" ht="38.25" x14ac:dyDescent="0.2">
      <c r="A25" s="85" t="s">
        <v>125</v>
      </c>
    </row>
    <row r="26" spans="1:1" s="77" customFormat="1" x14ac:dyDescent="0.2">
      <c r="A26" s="85"/>
    </row>
    <row r="27" spans="1:1" x14ac:dyDescent="0.2">
      <c r="A27" s="85" t="s">
        <v>139</v>
      </c>
    </row>
    <row r="28" spans="1:1" s="77" customFormat="1" ht="63.75" x14ac:dyDescent="0.2">
      <c r="A28" s="85" t="s">
        <v>126</v>
      </c>
    </row>
    <row r="29" spans="1:1" s="77" customFormat="1" x14ac:dyDescent="0.2">
      <c r="A29" s="85"/>
    </row>
    <row r="30" spans="1:1" s="36" customFormat="1" x14ac:dyDescent="0.2">
      <c r="A30" s="85" t="s">
        <v>140</v>
      </c>
    </row>
    <row r="31" spans="1:1" ht="25.5" x14ac:dyDescent="0.2">
      <c r="A31" s="85" t="s">
        <v>127</v>
      </c>
    </row>
    <row r="32" spans="1:1" ht="25.5" x14ac:dyDescent="0.2">
      <c r="A32" s="85" t="s">
        <v>128</v>
      </c>
    </row>
    <row r="33" spans="1:1" s="77" customFormat="1" ht="25.5" x14ac:dyDescent="0.2">
      <c r="A33" s="85" t="s">
        <v>129</v>
      </c>
    </row>
    <row r="34" spans="1:1" s="77" customFormat="1" x14ac:dyDescent="0.2">
      <c r="A34" s="85"/>
    </row>
    <row r="35" spans="1:1" x14ac:dyDescent="0.2">
      <c r="A35" s="85" t="s">
        <v>141</v>
      </c>
    </row>
    <row r="36" spans="1:1" s="3" customFormat="1" x14ac:dyDescent="0.2">
      <c r="A36" s="85" t="s">
        <v>130</v>
      </c>
    </row>
    <row r="37" spans="1:1" s="36" customFormat="1" x14ac:dyDescent="0.2"/>
    <row r="38" spans="1:1" s="77" customFormat="1" x14ac:dyDescent="0.2">
      <c r="A38" s="85"/>
    </row>
    <row r="39" spans="1:1" x14ac:dyDescent="0.2">
      <c r="A39" s="85"/>
    </row>
    <row r="40" spans="1:1" x14ac:dyDescent="0.2">
      <c r="A40" s="85"/>
    </row>
    <row r="41" spans="1:1" s="77" customFormat="1" x14ac:dyDescent="0.2">
      <c r="A41" s="85"/>
    </row>
    <row r="42" spans="1:1" s="36" customFormat="1" x14ac:dyDescent="0.2">
      <c r="A42" s="85"/>
    </row>
    <row r="43" spans="1:1" x14ac:dyDescent="0.2">
      <c r="A43" s="85"/>
    </row>
    <row r="44" spans="1:1" s="77" customFormat="1" x14ac:dyDescent="0.2">
      <c r="A44" s="85"/>
    </row>
    <row r="45" spans="1:1" s="3" customFormat="1" x14ac:dyDescent="0.2">
      <c r="A45" s="85"/>
    </row>
    <row r="46" spans="1:1" x14ac:dyDescent="0.2">
      <c r="A46" s="85"/>
    </row>
    <row r="47" spans="1:1" s="77" customFormat="1" x14ac:dyDescent="0.2">
      <c r="A47" s="85"/>
    </row>
    <row r="48" spans="1:1" s="36" customFormat="1" x14ac:dyDescent="0.2">
      <c r="A48" s="85"/>
    </row>
    <row r="49" spans="1:1" x14ac:dyDescent="0.2">
      <c r="A49" s="77"/>
    </row>
    <row r="50" spans="1:1" x14ac:dyDescent="0.2">
      <c r="A50" s="77"/>
    </row>
    <row r="51" spans="1:1" s="36" customFormat="1" x14ac:dyDescent="0.2">
      <c r="A51" s="77"/>
    </row>
    <row r="52" spans="1:1" s="3" customFormat="1" x14ac:dyDescent="0.2">
      <c r="A52" s="77"/>
    </row>
    <row r="53" spans="1:1" x14ac:dyDescent="0.2">
      <c r="A53" s="77"/>
    </row>
    <row r="54" spans="1:1" s="36" customFormat="1" x14ac:dyDescent="0.2">
      <c r="A54" s="77"/>
    </row>
    <row r="55" spans="1:1" x14ac:dyDescent="0.2">
      <c r="A55" s="77"/>
    </row>
    <row r="56" spans="1:1" x14ac:dyDescent="0.2">
      <c r="A56" s="77"/>
    </row>
    <row r="57" spans="1:1" s="3" customFormat="1" x14ac:dyDescent="0.2">
      <c r="A57" s="77"/>
    </row>
    <row r="58" spans="1:1" x14ac:dyDescent="0.2">
      <c r="A58" s="77"/>
    </row>
    <row r="59" spans="1:1" x14ac:dyDescent="0.2">
      <c r="A59" s="77"/>
    </row>
    <row r="60" spans="1:1" s="3" customFormat="1" x14ac:dyDescent="0.2">
      <c r="A60" s="77"/>
    </row>
    <row r="63" spans="1:1" s="3" customFormat="1" x14ac:dyDescent="0.2"/>
    <row r="66" s="3" customFormat="1" x14ac:dyDescent="0.2"/>
  </sheetData>
  <pageMargins left="0.78740157480314965" right="0.39370078740157483" top="0.6692913385826772" bottom="0.27559055118110237" header="0.47244094488188981" footer="0"/>
  <pageSetup paperSize="9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Võistkondlik</vt:lpstr>
      <vt:lpstr>Mehed</vt:lpstr>
      <vt:lpstr>Naised</vt:lpstr>
      <vt:lpstr>Kõik aastad</vt:lpstr>
      <vt:lpstr>Juhend</vt:lpstr>
      <vt:lpstr>Mehed!Print_Titles</vt:lpstr>
      <vt:lpstr>Naised!Print_Titles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2016-12-13T07:13:08Z</dcterms:created>
  <dcterms:modified xsi:type="dcterms:W3CDTF">2019-04-29T17:35:52Z</dcterms:modified>
</cp:coreProperties>
</file>