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57"/>
  </bookViews>
  <sheets>
    <sheet name="Võistkondlik" sheetId="11" r:id="rId1"/>
    <sheet name="M 35-49" sheetId="39" r:id="rId2"/>
    <sheet name="M 50-59" sheetId="1" r:id="rId3"/>
    <sheet name="M 60-69" sheetId="3" r:id="rId4"/>
    <sheet name="M 70-79" sheetId="19" r:id="rId5"/>
    <sheet name="M 80+" sheetId="4" r:id="rId6"/>
    <sheet name="N 35-49" sheetId="7" r:id="rId7"/>
    <sheet name="N 50-59" sheetId="8" r:id="rId8"/>
    <sheet name="N 60-69" sheetId="9" r:id="rId9"/>
    <sheet name="N 70-79" sheetId="20" r:id="rId10"/>
    <sheet name="N 80+" sheetId="10" r:id="rId11"/>
    <sheet name="Osal arv" sheetId="35" r:id="rId12"/>
    <sheet name="Sünd." sheetId="22" state="hidden" r:id="rId13"/>
    <sheet name="Juhend" sheetId="14" state="hidden" r:id="rId14"/>
  </sheets>
  <definedNames>
    <definedName name="_xlnm.Print_Titles" localSheetId="1">'M 35-49'!$1:$5</definedName>
    <definedName name="_xlnm.Print_Titles" localSheetId="2">'M 50-59'!$1:$5</definedName>
    <definedName name="_xlnm.Print_Titles" localSheetId="3">'M 60-69'!$1:$5</definedName>
    <definedName name="_xlnm.Print_Titles" localSheetId="4">'M 70-79'!$1:$5</definedName>
    <definedName name="_xlnm.Print_Titles" localSheetId="5">'M 80+'!$1:$5</definedName>
    <definedName name="_xlnm.Print_Titles" localSheetId="6">'N 35-49'!$1:$5</definedName>
    <definedName name="_xlnm.Print_Titles" localSheetId="7">'N 50-59'!$1:$5</definedName>
    <definedName name="_xlnm.Print_Titles" localSheetId="8">'N 60-69'!$1:$5</definedName>
    <definedName name="_xlnm.Print_Titles" localSheetId="9">'N 70-79'!$1:$5</definedName>
    <definedName name="_xlnm.Print_Titles" localSheetId="10">'N 80+'!$1:$5</definedName>
    <definedName name="_xlnm.Print_Titles" localSheetId="12">Sünd.!$1:$5</definedName>
  </definedNames>
  <calcPr calcId="145621"/>
</workbook>
</file>

<file path=xl/calcChain.xml><?xml version="1.0" encoding="utf-8"?>
<calcChain xmlns="http://schemas.openxmlformats.org/spreadsheetml/2006/main">
  <c r="E111" i="4" l="1"/>
  <c r="H110" i="4" s="1"/>
  <c r="E109" i="4"/>
  <c r="H113" i="4" s="1"/>
  <c r="E102" i="4"/>
  <c r="H106" i="4" s="1"/>
  <c r="E104" i="4"/>
  <c r="H103" i="4" s="1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C120" i="22" l="1"/>
  <c r="G7" i="22" l="1"/>
  <c r="G8" i="22"/>
  <c r="G9" i="22"/>
  <c r="G11" i="22"/>
  <c r="G24" i="22"/>
  <c r="G27" i="22"/>
  <c r="G28" i="22"/>
  <c r="G29" i="22"/>
  <c r="G80" i="22"/>
  <c r="G81" i="22"/>
  <c r="G82" i="22"/>
  <c r="E160" i="9"/>
  <c r="H162" i="9" s="1"/>
  <c r="E158" i="9"/>
  <c r="H159" i="9" s="1"/>
  <c r="C146" i="9"/>
  <c r="E150" i="9" s="1"/>
  <c r="C144" i="9"/>
  <c r="C142" i="9"/>
  <c r="E148" i="9" s="1"/>
  <c r="H149" i="9" s="1"/>
  <c r="C140" i="9"/>
  <c r="E70" i="22"/>
  <c r="G70" i="22"/>
  <c r="E82" i="22"/>
  <c r="E94" i="22"/>
  <c r="G94" i="22"/>
  <c r="E85" i="22"/>
  <c r="G85" i="22"/>
  <c r="E88" i="22"/>
  <c r="G88" i="22"/>
  <c r="E87" i="22"/>
  <c r="G87" i="22"/>
  <c r="E114" i="22"/>
  <c r="G114" i="22"/>
  <c r="E111" i="22"/>
  <c r="G111" i="22"/>
  <c r="E115" i="22"/>
  <c r="G115" i="22"/>
  <c r="H120" i="20"/>
  <c r="H117" i="20"/>
  <c r="H114" i="20"/>
  <c r="H111" i="20"/>
  <c r="H108" i="20"/>
  <c r="H105" i="20"/>
  <c r="H102" i="20"/>
  <c r="B306" i="20" s="1"/>
  <c r="D306" i="20"/>
  <c r="Z306" i="20" s="1"/>
  <c r="J13" i="20"/>
  <c r="N13" i="20" s="1"/>
  <c r="J12" i="20"/>
  <c r="N12" i="20" s="1"/>
  <c r="J11" i="20"/>
  <c r="N11" i="20" s="1"/>
  <c r="J10" i="20"/>
  <c r="N10" i="20" s="1"/>
  <c r="J9" i="20"/>
  <c r="N9" i="20" s="1"/>
  <c r="J8" i="20"/>
  <c r="N8" i="20" s="1"/>
  <c r="J7" i="20"/>
  <c r="N7" i="20" s="1"/>
  <c r="H152" i="9" l="1"/>
  <c r="E141" i="9"/>
  <c r="H146" i="9" s="1"/>
  <c r="E145" i="9"/>
  <c r="H143" i="9" s="1"/>
  <c r="C306" i="20"/>
  <c r="Y306" i="20"/>
  <c r="B301" i="20"/>
  <c r="B303" i="20"/>
  <c r="B305" i="20"/>
  <c r="B300" i="20"/>
  <c r="B302" i="20"/>
  <c r="B304" i="20"/>
  <c r="E102" i="22" l="1"/>
  <c r="G102" i="22"/>
  <c r="E106" i="22"/>
  <c r="G106" i="22"/>
  <c r="E99" i="22"/>
  <c r="G99" i="22"/>
  <c r="E108" i="22"/>
  <c r="G108" i="22"/>
  <c r="D310" i="9" l="1"/>
  <c r="Z310" i="9" s="1"/>
  <c r="D311" i="9"/>
  <c r="Z311" i="9" s="1"/>
  <c r="D312" i="9"/>
  <c r="Z312" i="9" s="1"/>
  <c r="D313" i="9"/>
  <c r="Z313" i="9" s="1"/>
  <c r="P11" i="9"/>
  <c r="O11" i="9"/>
  <c r="N11" i="9"/>
  <c r="P10" i="9"/>
  <c r="O10" i="9"/>
  <c r="N10" i="9"/>
  <c r="P9" i="9"/>
  <c r="O9" i="9"/>
  <c r="N9" i="9"/>
  <c r="P8" i="9"/>
  <c r="O8" i="9"/>
  <c r="N8" i="9"/>
  <c r="P7" i="9"/>
  <c r="O7" i="9"/>
  <c r="N7" i="9"/>
  <c r="P60" i="9"/>
  <c r="O60" i="9"/>
  <c r="N60" i="9"/>
  <c r="H60" i="9"/>
  <c r="Q60" i="9" s="1"/>
  <c r="P59" i="9"/>
  <c r="O59" i="9"/>
  <c r="N59" i="9"/>
  <c r="H59" i="9"/>
  <c r="Q59" i="9" s="1"/>
  <c r="P58" i="9"/>
  <c r="O58" i="9"/>
  <c r="N58" i="9"/>
  <c r="H58" i="9"/>
  <c r="Q58" i="9" s="1"/>
  <c r="P57" i="9"/>
  <c r="O57" i="9"/>
  <c r="N57" i="9"/>
  <c r="H57" i="9"/>
  <c r="Q57" i="9" s="1"/>
  <c r="P56" i="9"/>
  <c r="O56" i="9"/>
  <c r="N56" i="9"/>
  <c r="H56" i="9"/>
  <c r="Q56" i="9" s="1"/>
  <c r="R55" i="9"/>
  <c r="I59" i="9" s="1"/>
  <c r="P53" i="9"/>
  <c r="O53" i="9"/>
  <c r="N53" i="9"/>
  <c r="H53" i="9"/>
  <c r="Q53" i="9" s="1"/>
  <c r="P52" i="9"/>
  <c r="O52" i="9"/>
  <c r="N52" i="9"/>
  <c r="H52" i="9"/>
  <c r="Q52" i="9" s="1"/>
  <c r="P51" i="9"/>
  <c r="O51" i="9"/>
  <c r="N51" i="9"/>
  <c r="H51" i="9"/>
  <c r="Q51" i="9" s="1"/>
  <c r="P50" i="9"/>
  <c r="O50" i="9"/>
  <c r="N50" i="9"/>
  <c r="H50" i="9"/>
  <c r="Q50" i="9" s="1"/>
  <c r="P49" i="9"/>
  <c r="O49" i="9"/>
  <c r="N49" i="9"/>
  <c r="H49" i="9"/>
  <c r="Q49" i="9" s="1"/>
  <c r="R48" i="9"/>
  <c r="I52" i="9" s="1"/>
  <c r="P46" i="9"/>
  <c r="O46" i="9"/>
  <c r="N46" i="9"/>
  <c r="H46" i="9"/>
  <c r="Q46" i="9" s="1"/>
  <c r="P45" i="9"/>
  <c r="O45" i="9"/>
  <c r="N45" i="9"/>
  <c r="H45" i="9"/>
  <c r="Q45" i="9" s="1"/>
  <c r="P44" i="9"/>
  <c r="O44" i="9"/>
  <c r="N44" i="9"/>
  <c r="H44" i="9"/>
  <c r="Q44" i="9" s="1"/>
  <c r="P43" i="9"/>
  <c r="O43" i="9"/>
  <c r="N43" i="9"/>
  <c r="H43" i="9"/>
  <c r="Q43" i="9" s="1"/>
  <c r="P42" i="9"/>
  <c r="O42" i="9"/>
  <c r="N42" i="9"/>
  <c r="H42" i="9"/>
  <c r="Q42" i="9" s="1"/>
  <c r="R41" i="9"/>
  <c r="I45" i="9" s="1"/>
  <c r="P39" i="9"/>
  <c r="O39" i="9"/>
  <c r="N39" i="9"/>
  <c r="H39" i="9"/>
  <c r="Q39" i="9" s="1"/>
  <c r="P38" i="9"/>
  <c r="O38" i="9"/>
  <c r="N38" i="9"/>
  <c r="H38" i="9"/>
  <c r="Q38" i="9" s="1"/>
  <c r="P37" i="9"/>
  <c r="O37" i="9"/>
  <c r="N37" i="9"/>
  <c r="H37" i="9"/>
  <c r="Q37" i="9" s="1"/>
  <c r="P36" i="9"/>
  <c r="O36" i="9"/>
  <c r="N36" i="9"/>
  <c r="H36" i="9"/>
  <c r="Q36" i="9" s="1"/>
  <c r="P35" i="9"/>
  <c r="O35" i="9"/>
  <c r="N35" i="9"/>
  <c r="H35" i="9"/>
  <c r="Q35" i="9" s="1"/>
  <c r="R34" i="9"/>
  <c r="P32" i="9"/>
  <c r="O32" i="9"/>
  <c r="N32" i="9"/>
  <c r="H32" i="9"/>
  <c r="Q32" i="9" s="1"/>
  <c r="P31" i="9"/>
  <c r="O31" i="9"/>
  <c r="N31" i="9"/>
  <c r="H31" i="9"/>
  <c r="Q31" i="9" s="1"/>
  <c r="P30" i="9"/>
  <c r="O30" i="9"/>
  <c r="N30" i="9"/>
  <c r="H30" i="9"/>
  <c r="Q30" i="9" s="1"/>
  <c r="P29" i="9"/>
  <c r="O29" i="9"/>
  <c r="N29" i="9"/>
  <c r="H29" i="9"/>
  <c r="Q29" i="9" s="1"/>
  <c r="P28" i="9"/>
  <c r="O28" i="9"/>
  <c r="N28" i="9"/>
  <c r="H28" i="9"/>
  <c r="Q28" i="9" s="1"/>
  <c r="R27" i="9"/>
  <c r="P25" i="9"/>
  <c r="O25" i="9"/>
  <c r="N25" i="9"/>
  <c r="H25" i="9"/>
  <c r="Q25" i="9" s="1"/>
  <c r="P24" i="9"/>
  <c r="O24" i="9"/>
  <c r="N24" i="9"/>
  <c r="H24" i="9"/>
  <c r="Q24" i="9" s="1"/>
  <c r="P23" i="9"/>
  <c r="O23" i="9"/>
  <c r="N23" i="9"/>
  <c r="H23" i="9"/>
  <c r="Q23" i="9" s="1"/>
  <c r="P22" i="9"/>
  <c r="O22" i="9"/>
  <c r="N22" i="9"/>
  <c r="H22" i="9"/>
  <c r="Q22" i="9" s="1"/>
  <c r="P21" i="9"/>
  <c r="O21" i="9"/>
  <c r="N21" i="9"/>
  <c r="H21" i="9"/>
  <c r="Q21" i="9" s="1"/>
  <c r="R20" i="9"/>
  <c r="P18" i="9"/>
  <c r="O18" i="9"/>
  <c r="N18" i="9"/>
  <c r="H18" i="9"/>
  <c r="Q18" i="9" s="1"/>
  <c r="P17" i="9"/>
  <c r="O17" i="9"/>
  <c r="N17" i="9"/>
  <c r="H17" i="9"/>
  <c r="Q17" i="9" s="1"/>
  <c r="P16" i="9"/>
  <c r="O16" i="9"/>
  <c r="N16" i="9"/>
  <c r="H16" i="9"/>
  <c r="Q16" i="9" s="1"/>
  <c r="P15" i="9"/>
  <c r="O15" i="9"/>
  <c r="N15" i="9"/>
  <c r="H15" i="9"/>
  <c r="Q15" i="9" s="1"/>
  <c r="P14" i="9"/>
  <c r="O14" i="9"/>
  <c r="N14" i="9"/>
  <c r="H14" i="9"/>
  <c r="Q14" i="9" s="1"/>
  <c r="R13" i="9"/>
  <c r="H11" i="9"/>
  <c r="Q11" i="9" s="1"/>
  <c r="H10" i="9"/>
  <c r="Q10" i="9" s="1"/>
  <c r="H9" i="9"/>
  <c r="Q9" i="9" s="1"/>
  <c r="H8" i="9"/>
  <c r="Q8" i="9" s="1"/>
  <c r="H7" i="9"/>
  <c r="Q7" i="9" s="1"/>
  <c r="R6" i="9"/>
  <c r="I11" i="9" s="1"/>
  <c r="E29" i="22"/>
  <c r="E38" i="22"/>
  <c r="G38" i="22"/>
  <c r="D309" i="8"/>
  <c r="Z309" i="8" s="1"/>
  <c r="D310" i="8"/>
  <c r="Z310" i="8" s="1"/>
  <c r="D311" i="8"/>
  <c r="Z311" i="8" s="1"/>
  <c r="D312" i="8"/>
  <c r="Z312" i="8" s="1"/>
  <c r="P60" i="8"/>
  <c r="O60" i="8"/>
  <c r="N60" i="8"/>
  <c r="H60" i="8"/>
  <c r="Q60" i="8" s="1"/>
  <c r="P59" i="8"/>
  <c r="O59" i="8"/>
  <c r="N59" i="8"/>
  <c r="H59" i="8"/>
  <c r="Q59" i="8" s="1"/>
  <c r="P58" i="8"/>
  <c r="O58" i="8"/>
  <c r="N58" i="8"/>
  <c r="H58" i="8"/>
  <c r="Q58" i="8" s="1"/>
  <c r="P57" i="8"/>
  <c r="O57" i="8"/>
  <c r="N57" i="8"/>
  <c r="H57" i="8"/>
  <c r="Q57" i="8" s="1"/>
  <c r="P56" i="8"/>
  <c r="O56" i="8"/>
  <c r="N56" i="8"/>
  <c r="H56" i="8"/>
  <c r="Q56" i="8" s="1"/>
  <c r="R55" i="8"/>
  <c r="I59" i="8" s="1"/>
  <c r="P53" i="8"/>
  <c r="O53" i="8"/>
  <c r="N53" i="8"/>
  <c r="H53" i="8"/>
  <c r="Q53" i="8" s="1"/>
  <c r="P52" i="8"/>
  <c r="O52" i="8"/>
  <c r="N52" i="8"/>
  <c r="H52" i="8"/>
  <c r="Q52" i="8" s="1"/>
  <c r="P51" i="8"/>
  <c r="O51" i="8"/>
  <c r="N51" i="8"/>
  <c r="H51" i="8"/>
  <c r="Q51" i="8" s="1"/>
  <c r="P50" i="8"/>
  <c r="O50" i="8"/>
  <c r="N50" i="8"/>
  <c r="H50" i="8"/>
  <c r="Q50" i="8" s="1"/>
  <c r="P49" i="8"/>
  <c r="O49" i="8"/>
  <c r="N49" i="8"/>
  <c r="H49" i="8"/>
  <c r="Q49" i="8" s="1"/>
  <c r="R48" i="8"/>
  <c r="I52" i="8" s="1"/>
  <c r="P46" i="8"/>
  <c r="O46" i="8"/>
  <c r="N46" i="8"/>
  <c r="H46" i="8"/>
  <c r="Q46" i="8" s="1"/>
  <c r="P45" i="8"/>
  <c r="O45" i="8"/>
  <c r="N45" i="8"/>
  <c r="H45" i="8"/>
  <c r="Q45" i="8" s="1"/>
  <c r="P44" i="8"/>
  <c r="O44" i="8"/>
  <c r="N44" i="8"/>
  <c r="H44" i="8"/>
  <c r="Q44" i="8" s="1"/>
  <c r="P43" i="8"/>
  <c r="O43" i="8"/>
  <c r="N43" i="8"/>
  <c r="H43" i="8"/>
  <c r="Q43" i="8" s="1"/>
  <c r="P42" i="8"/>
  <c r="O42" i="8"/>
  <c r="N42" i="8"/>
  <c r="H42" i="8"/>
  <c r="Q42" i="8" s="1"/>
  <c r="R41" i="8"/>
  <c r="P39" i="8"/>
  <c r="O39" i="8"/>
  <c r="N39" i="8"/>
  <c r="H39" i="8"/>
  <c r="Q39" i="8" s="1"/>
  <c r="P38" i="8"/>
  <c r="O38" i="8"/>
  <c r="N38" i="8"/>
  <c r="H38" i="8"/>
  <c r="Q38" i="8" s="1"/>
  <c r="P37" i="8"/>
  <c r="O37" i="8"/>
  <c r="N37" i="8"/>
  <c r="H37" i="8"/>
  <c r="Q37" i="8" s="1"/>
  <c r="P36" i="8"/>
  <c r="O36" i="8"/>
  <c r="N36" i="8"/>
  <c r="H36" i="8"/>
  <c r="Q36" i="8" s="1"/>
  <c r="P35" i="8"/>
  <c r="O35" i="8"/>
  <c r="N35" i="8"/>
  <c r="H35" i="8"/>
  <c r="Q35" i="8" s="1"/>
  <c r="R34" i="8"/>
  <c r="I39" i="8" s="1"/>
  <c r="P32" i="8"/>
  <c r="O32" i="8"/>
  <c r="N32" i="8"/>
  <c r="H32" i="8"/>
  <c r="Q32" i="8" s="1"/>
  <c r="P31" i="8"/>
  <c r="O31" i="8"/>
  <c r="N31" i="8"/>
  <c r="H31" i="8"/>
  <c r="Q31" i="8" s="1"/>
  <c r="P30" i="8"/>
  <c r="O30" i="8"/>
  <c r="N30" i="8"/>
  <c r="H30" i="8"/>
  <c r="Q30" i="8" s="1"/>
  <c r="P29" i="8"/>
  <c r="O29" i="8"/>
  <c r="N29" i="8"/>
  <c r="H29" i="8"/>
  <c r="Q29" i="8" s="1"/>
  <c r="P28" i="8"/>
  <c r="O28" i="8"/>
  <c r="N28" i="8"/>
  <c r="H28" i="8"/>
  <c r="Q28" i="8" s="1"/>
  <c r="R27" i="8"/>
  <c r="I32" i="8" s="1"/>
  <c r="P25" i="8"/>
  <c r="O25" i="8"/>
  <c r="N25" i="8"/>
  <c r="H25" i="8"/>
  <c r="Q25" i="8" s="1"/>
  <c r="P24" i="8"/>
  <c r="O24" i="8"/>
  <c r="N24" i="8"/>
  <c r="H24" i="8"/>
  <c r="Q24" i="8" s="1"/>
  <c r="P23" i="8"/>
  <c r="O23" i="8"/>
  <c r="N23" i="8"/>
  <c r="H23" i="8"/>
  <c r="Q23" i="8" s="1"/>
  <c r="P22" i="8"/>
  <c r="O22" i="8"/>
  <c r="N22" i="8"/>
  <c r="H22" i="8"/>
  <c r="Q22" i="8" s="1"/>
  <c r="P21" i="8"/>
  <c r="O21" i="8"/>
  <c r="N21" i="8"/>
  <c r="H21" i="8"/>
  <c r="Q21" i="8" s="1"/>
  <c r="R20" i="8"/>
  <c r="I25" i="8" s="1"/>
  <c r="P18" i="8"/>
  <c r="O18" i="8"/>
  <c r="N18" i="8"/>
  <c r="H18" i="8"/>
  <c r="Q18" i="8" s="1"/>
  <c r="P17" i="8"/>
  <c r="O17" i="8"/>
  <c r="N17" i="8"/>
  <c r="H17" i="8"/>
  <c r="Q17" i="8" s="1"/>
  <c r="P16" i="8"/>
  <c r="O16" i="8"/>
  <c r="N16" i="8"/>
  <c r="H16" i="8"/>
  <c r="Q16" i="8" s="1"/>
  <c r="P15" i="8"/>
  <c r="O15" i="8"/>
  <c r="N15" i="8"/>
  <c r="H15" i="8"/>
  <c r="Q15" i="8" s="1"/>
  <c r="P14" i="8"/>
  <c r="O14" i="8"/>
  <c r="N14" i="8"/>
  <c r="H14" i="8"/>
  <c r="Q14" i="8" s="1"/>
  <c r="R13" i="8"/>
  <c r="P11" i="8"/>
  <c r="O11" i="8"/>
  <c r="N11" i="8"/>
  <c r="H11" i="8"/>
  <c r="Q11" i="8" s="1"/>
  <c r="P10" i="8"/>
  <c r="O10" i="8"/>
  <c r="N10" i="8"/>
  <c r="H10" i="8"/>
  <c r="Q10" i="8" s="1"/>
  <c r="P9" i="8"/>
  <c r="O9" i="8"/>
  <c r="N9" i="8"/>
  <c r="H9" i="8"/>
  <c r="Q9" i="8" s="1"/>
  <c r="P8" i="8"/>
  <c r="O8" i="8"/>
  <c r="N8" i="8"/>
  <c r="H8" i="8"/>
  <c r="Q8" i="8" s="1"/>
  <c r="P7" i="8"/>
  <c r="O7" i="8"/>
  <c r="N7" i="8"/>
  <c r="H7" i="8"/>
  <c r="Q7" i="8" s="1"/>
  <c r="R6" i="8"/>
  <c r="I11" i="8" s="1"/>
  <c r="I10" i="9" l="1"/>
  <c r="J7" i="9"/>
  <c r="T7" i="9" s="1"/>
  <c r="L7" i="9"/>
  <c r="J8" i="9"/>
  <c r="T8" i="9" s="1"/>
  <c r="L8" i="9"/>
  <c r="J9" i="9"/>
  <c r="T9" i="9" s="1"/>
  <c r="L9" i="9"/>
  <c r="J10" i="9"/>
  <c r="T10" i="9" s="1"/>
  <c r="L10" i="9"/>
  <c r="J11" i="9"/>
  <c r="T11" i="9" s="1"/>
  <c r="K11" i="9" s="1"/>
  <c r="R11" i="9" s="1"/>
  <c r="L11" i="9"/>
  <c r="L21" i="9"/>
  <c r="J21" i="9"/>
  <c r="L22" i="9"/>
  <c r="J22" i="9"/>
  <c r="L23" i="9"/>
  <c r="J23" i="9"/>
  <c r="L24" i="9"/>
  <c r="J24" i="9"/>
  <c r="L25" i="9"/>
  <c r="J25" i="9"/>
  <c r="L35" i="9"/>
  <c r="J35" i="9"/>
  <c r="T35" i="9" s="1"/>
  <c r="J37" i="9"/>
  <c r="L36" i="9"/>
  <c r="J36" i="9"/>
  <c r="L14" i="9"/>
  <c r="J14" i="9"/>
  <c r="T14" i="9" s="1"/>
  <c r="L15" i="9"/>
  <c r="J15" i="9"/>
  <c r="T15" i="9" s="1"/>
  <c r="L16" i="9"/>
  <c r="J16" i="9"/>
  <c r="T16" i="9" s="1"/>
  <c r="L17" i="9"/>
  <c r="J17" i="9"/>
  <c r="T17" i="9" s="1"/>
  <c r="L18" i="9"/>
  <c r="J18" i="9"/>
  <c r="T18" i="9" s="1"/>
  <c r="K18" i="9" s="1"/>
  <c r="L28" i="9"/>
  <c r="J28" i="9"/>
  <c r="L29" i="9"/>
  <c r="J29" i="9"/>
  <c r="L30" i="9"/>
  <c r="J30" i="9"/>
  <c r="L31" i="9"/>
  <c r="J31" i="9"/>
  <c r="L32" i="9"/>
  <c r="J32" i="9"/>
  <c r="I18" i="9"/>
  <c r="I25" i="9"/>
  <c r="I32" i="9"/>
  <c r="I39" i="9"/>
  <c r="I37" i="9"/>
  <c r="I35" i="9"/>
  <c r="T37" i="9"/>
  <c r="I38" i="9"/>
  <c r="L42" i="9"/>
  <c r="J42" i="9"/>
  <c r="T42" i="9" s="1"/>
  <c r="L43" i="9"/>
  <c r="J43" i="9"/>
  <c r="T43" i="9" s="1"/>
  <c r="L44" i="9"/>
  <c r="J44" i="9"/>
  <c r="T44" i="9" s="1"/>
  <c r="L45" i="9"/>
  <c r="J45" i="9"/>
  <c r="T45" i="9" s="1"/>
  <c r="L46" i="9"/>
  <c r="J46" i="9"/>
  <c r="L56" i="9"/>
  <c r="J56" i="9"/>
  <c r="T56" i="9" s="1"/>
  <c r="L57" i="9"/>
  <c r="J57" i="9"/>
  <c r="T57" i="9" s="1"/>
  <c r="L58" i="9"/>
  <c r="J58" i="9"/>
  <c r="T58" i="9" s="1"/>
  <c r="L59" i="9"/>
  <c r="J59" i="9"/>
  <c r="T59" i="9" s="1"/>
  <c r="L60" i="9"/>
  <c r="J60" i="9"/>
  <c r="I36" i="9"/>
  <c r="L37" i="9"/>
  <c r="L39" i="9"/>
  <c r="J39" i="9"/>
  <c r="L49" i="9"/>
  <c r="J49" i="9"/>
  <c r="L50" i="9"/>
  <c r="J50" i="9"/>
  <c r="L51" i="9"/>
  <c r="J51" i="9"/>
  <c r="L52" i="9"/>
  <c r="J52" i="9"/>
  <c r="L53" i="9"/>
  <c r="J53" i="9"/>
  <c r="J38" i="9"/>
  <c r="T38" i="9" s="1"/>
  <c r="L38" i="9"/>
  <c r="I42" i="9"/>
  <c r="I44" i="9"/>
  <c r="I46" i="9"/>
  <c r="I49" i="9"/>
  <c r="I51" i="9"/>
  <c r="I53" i="9"/>
  <c r="I56" i="9"/>
  <c r="I58" i="9"/>
  <c r="I60" i="9"/>
  <c r="I43" i="9"/>
  <c r="I50" i="9"/>
  <c r="I57" i="9"/>
  <c r="L7" i="8"/>
  <c r="J7" i="8"/>
  <c r="T7" i="8" s="1"/>
  <c r="L9" i="8"/>
  <c r="J9" i="8"/>
  <c r="T9" i="8" s="1"/>
  <c r="L14" i="8"/>
  <c r="J14" i="8"/>
  <c r="T14" i="8" s="1"/>
  <c r="L15" i="8"/>
  <c r="J15" i="8"/>
  <c r="T15" i="8" s="1"/>
  <c r="L8" i="8"/>
  <c r="J8" i="8"/>
  <c r="T8" i="8" s="1"/>
  <c r="L10" i="8"/>
  <c r="J10" i="8"/>
  <c r="T10" i="8" s="1"/>
  <c r="L11" i="8"/>
  <c r="J11" i="8"/>
  <c r="L16" i="8"/>
  <c r="L17" i="8"/>
  <c r="J17" i="8"/>
  <c r="T17" i="8" s="1"/>
  <c r="L18" i="8"/>
  <c r="J18" i="8"/>
  <c r="T18" i="8" s="1"/>
  <c r="L28" i="8"/>
  <c r="J28" i="8"/>
  <c r="T28" i="8" s="1"/>
  <c r="L29" i="8"/>
  <c r="J29" i="8"/>
  <c r="T29" i="8" s="1"/>
  <c r="L30" i="8"/>
  <c r="J30" i="8"/>
  <c r="T30" i="8" s="1"/>
  <c r="L31" i="8"/>
  <c r="J31" i="8"/>
  <c r="T31" i="8" s="1"/>
  <c r="L32" i="8"/>
  <c r="J32" i="8"/>
  <c r="I18" i="8"/>
  <c r="J16" i="8"/>
  <c r="L21" i="8"/>
  <c r="J21" i="8"/>
  <c r="L22" i="8"/>
  <c r="J22" i="8"/>
  <c r="L23" i="8"/>
  <c r="J23" i="8"/>
  <c r="L24" i="8"/>
  <c r="J24" i="8"/>
  <c r="L25" i="8"/>
  <c r="J25" i="8"/>
  <c r="L35" i="8"/>
  <c r="J35" i="8"/>
  <c r="L36" i="8"/>
  <c r="J36" i="8"/>
  <c r="L37" i="8"/>
  <c r="J37" i="8"/>
  <c r="L38" i="8"/>
  <c r="J38" i="8"/>
  <c r="L39" i="8"/>
  <c r="J39" i="8"/>
  <c r="I36" i="8"/>
  <c r="I38" i="8"/>
  <c r="L42" i="8"/>
  <c r="J42" i="8"/>
  <c r="L43" i="8"/>
  <c r="J43" i="8"/>
  <c r="L44" i="8"/>
  <c r="J44" i="8"/>
  <c r="L45" i="8"/>
  <c r="J45" i="8"/>
  <c r="L46" i="8"/>
  <c r="J46" i="8"/>
  <c r="L56" i="8"/>
  <c r="J56" i="8"/>
  <c r="L57" i="8"/>
  <c r="J57" i="8"/>
  <c r="L58" i="8"/>
  <c r="J58" i="8"/>
  <c r="L59" i="8"/>
  <c r="J59" i="8"/>
  <c r="L60" i="8"/>
  <c r="J60" i="8"/>
  <c r="I35" i="8"/>
  <c r="I37" i="8"/>
  <c r="I45" i="8"/>
  <c r="I43" i="8"/>
  <c r="I46" i="8"/>
  <c r="I44" i="8"/>
  <c r="I42" i="8"/>
  <c r="L49" i="8"/>
  <c r="J49" i="8"/>
  <c r="T49" i="8" s="1"/>
  <c r="L50" i="8"/>
  <c r="J50" i="8"/>
  <c r="T50" i="8" s="1"/>
  <c r="L51" i="8"/>
  <c r="J51" i="8"/>
  <c r="T51" i="8" s="1"/>
  <c r="L52" i="8"/>
  <c r="J52" i="8"/>
  <c r="T52" i="8" s="1"/>
  <c r="L53" i="8"/>
  <c r="J53" i="8"/>
  <c r="I49" i="8"/>
  <c r="I51" i="8"/>
  <c r="I53" i="8"/>
  <c r="I56" i="8"/>
  <c r="I58" i="8"/>
  <c r="I60" i="8"/>
  <c r="I50" i="8"/>
  <c r="I57" i="8"/>
  <c r="E75" i="22"/>
  <c r="G75" i="22"/>
  <c r="E79" i="22"/>
  <c r="G79" i="22"/>
  <c r="E77" i="22"/>
  <c r="G77" i="22"/>
  <c r="D303" i="7"/>
  <c r="Z303" i="7" s="1"/>
  <c r="D304" i="7"/>
  <c r="Z304" i="7" s="1"/>
  <c r="D305" i="7"/>
  <c r="Z305" i="7" s="1"/>
  <c r="D306" i="7"/>
  <c r="Z306" i="7" s="1"/>
  <c r="D307" i="7"/>
  <c r="Z307" i="7" s="1"/>
  <c r="D308" i="7"/>
  <c r="Z308" i="7" s="1"/>
  <c r="P60" i="7"/>
  <c r="O60" i="7"/>
  <c r="N60" i="7"/>
  <c r="H60" i="7"/>
  <c r="Q60" i="7" s="1"/>
  <c r="P59" i="7"/>
  <c r="O59" i="7"/>
  <c r="N59" i="7"/>
  <c r="H59" i="7"/>
  <c r="Q59" i="7" s="1"/>
  <c r="P58" i="7"/>
  <c r="O58" i="7"/>
  <c r="N58" i="7"/>
  <c r="H58" i="7"/>
  <c r="Q58" i="7" s="1"/>
  <c r="P57" i="7"/>
  <c r="O57" i="7"/>
  <c r="N57" i="7"/>
  <c r="H57" i="7"/>
  <c r="Q57" i="7" s="1"/>
  <c r="P56" i="7"/>
  <c r="O56" i="7"/>
  <c r="N56" i="7"/>
  <c r="H56" i="7"/>
  <c r="Q56" i="7" s="1"/>
  <c r="R55" i="7"/>
  <c r="I59" i="7" s="1"/>
  <c r="P53" i="7"/>
  <c r="O53" i="7"/>
  <c r="N53" i="7"/>
  <c r="H53" i="7"/>
  <c r="Q53" i="7" s="1"/>
  <c r="P52" i="7"/>
  <c r="O52" i="7"/>
  <c r="N52" i="7"/>
  <c r="H52" i="7"/>
  <c r="Q52" i="7" s="1"/>
  <c r="P51" i="7"/>
  <c r="O51" i="7"/>
  <c r="N51" i="7"/>
  <c r="H51" i="7"/>
  <c r="Q51" i="7" s="1"/>
  <c r="P50" i="7"/>
  <c r="O50" i="7"/>
  <c r="N50" i="7"/>
  <c r="H50" i="7"/>
  <c r="Q50" i="7" s="1"/>
  <c r="P49" i="7"/>
  <c r="O49" i="7"/>
  <c r="N49" i="7"/>
  <c r="H49" i="7"/>
  <c r="Q49" i="7" s="1"/>
  <c r="R48" i="7"/>
  <c r="I53" i="7" s="1"/>
  <c r="P46" i="7"/>
  <c r="O46" i="7"/>
  <c r="N46" i="7"/>
  <c r="H46" i="7"/>
  <c r="Q46" i="7" s="1"/>
  <c r="P45" i="7"/>
  <c r="O45" i="7"/>
  <c r="N45" i="7"/>
  <c r="H45" i="7"/>
  <c r="Q45" i="7" s="1"/>
  <c r="P44" i="7"/>
  <c r="O44" i="7"/>
  <c r="N44" i="7"/>
  <c r="H44" i="7"/>
  <c r="Q44" i="7" s="1"/>
  <c r="P43" i="7"/>
  <c r="O43" i="7"/>
  <c r="N43" i="7"/>
  <c r="H43" i="7"/>
  <c r="Q43" i="7" s="1"/>
  <c r="P42" i="7"/>
  <c r="O42" i="7"/>
  <c r="N42" i="7"/>
  <c r="H42" i="7"/>
  <c r="Q42" i="7" s="1"/>
  <c r="R41" i="7"/>
  <c r="I46" i="7" s="1"/>
  <c r="P39" i="7"/>
  <c r="O39" i="7"/>
  <c r="N39" i="7"/>
  <c r="H39" i="7"/>
  <c r="Q39" i="7" s="1"/>
  <c r="P38" i="7"/>
  <c r="O38" i="7"/>
  <c r="N38" i="7"/>
  <c r="H38" i="7"/>
  <c r="Q38" i="7" s="1"/>
  <c r="P37" i="7"/>
  <c r="O37" i="7"/>
  <c r="N37" i="7"/>
  <c r="H37" i="7"/>
  <c r="Q37" i="7" s="1"/>
  <c r="P36" i="7"/>
  <c r="O36" i="7"/>
  <c r="N36" i="7"/>
  <c r="H36" i="7"/>
  <c r="Q36" i="7" s="1"/>
  <c r="P35" i="7"/>
  <c r="O35" i="7"/>
  <c r="N35" i="7"/>
  <c r="H35" i="7"/>
  <c r="Q35" i="7" s="1"/>
  <c r="R34" i="7"/>
  <c r="P32" i="7"/>
  <c r="O32" i="7"/>
  <c r="N32" i="7"/>
  <c r="H32" i="7"/>
  <c r="Q32" i="7" s="1"/>
  <c r="P31" i="7"/>
  <c r="O31" i="7"/>
  <c r="N31" i="7"/>
  <c r="H31" i="7"/>
  <c r="Q31" i="7" s="1"/>
  <c r="P30" i="7"/>
  <c r="O30" i="7"/>
  <c r="N30" i="7"/>
  <c r="H30" i="7"/>
  <c r="Q30" i="7" s="1"/>
  <c r="P29" i="7"/>
  <c r="O29" i="7"/>
  <c r="N29" i="7"/>
  <c r="H29" i="7"/>
  <c r="Q29" i="7" s="1"/>
  <c r="P28" i="7"/>
  <c r="O28" i="7"/>
  <c r="N28" i="7"/>
  <c r="H28" i="7"/>
  <c r="Q28" i="7" s="1"/>
  <c r="R27" i="7"/>
  <c r="P25" i="7"/>
  <c r="O25" i="7"/>
  <c r="N25" i="7"/>
  <c r="H25" i="7"/>
  <c r="Q25" i="7" s="1"/>
  <c r="P24" i="7"/>
  <c r="O24" i="7"/>
  <c r="N24" i="7"/>
  <c r="H24" i="7"/>
  <c r="Q24" i="7" s="1"/>
  <c r="P23" i="7"/>
  <c r="O23" i="7"/>
  <c r="N23" i="7"/>
  <c r="H23" i="7"/>
  <c r="Q23" i="7" s="1"/>
  <c r="P22" i="7"/>
  <c r="O22" i="7"/>
  <c r="N22" i="7"/>
  <c r="H22" i="7"/>
  <c r="Q22" i="7" s="1"/>
  <c r="P21" i="7"/>
  <c r="O21" i="7"/>
  <c r="N21" i="7"/>
  <c r="H21" i="7"/>
  <c r="Q21" i="7" s="1"/>
  <c r="R20" i="7"/>
  <c r="P18" i="7"/>
  <c r="O18" i="7"/>
  <c r="N18" i="7"/>
  <c r="H18" i="7"/>
  <c r="Q18" i="7" s="1"/>
  <c r="P17" i="7"/>
  <c r="O17" i="7"/>
  <c r="N17" i="7"/>
  <c r="H17" i="7"/>
  <c r="Q17" i="7" s="1"/>
  <c r="P16" i="7"/>
  <c r="O16" i="7"/>
  <c r="N16" i="7"/>
  <c r="H16" i="7"/>
  <c r="Q16" i="7" s="1"/>
  <c r="P15" i="7"/>
  <c r="O15" i="7"/>
  <c r="N15" i="7"/>
  <c r="H15" i="7"/>
  <c r="Q15" i="7" s="1"/>
  <c r="P14" i="7"/>
  <c r="O14" i="7"/>
  <c r="N14" i="7"/>
  <c r="H14" i="7"/>
  <c r="Q14" i="7" s="1"/>
  <c r="R13" i="7"/>
  <c r="P11" i="7"/>
  <c r="O11" i="7"/>
  <c r="N11" i="7"/>
  <c r="H11" i="7"/>
  <c r="Q11" i="7" s="1"/>
  <c r="P10" i="7"/>
  <c r="O10" i="7"/>
  <c r="N10" i="7"/>
  <c r="H10" i="7"/>
  <c r="Q10" i="7" s="1"/>
  <c r="P9" i="7"/>
  <c r="O9" i="7"/>
  <c r="N9" i="7"/>
  <c r="H9" i="7"/>
  <c r="Q9" i="7" s="1"/>
  <c r="P8" i="7"/>
  <c r="O8" i="7"/>
  <c r="N8" i="7"/>
  <c r="H8" i="7"/>
  <c r="Q8" i="7" s="1"/>
  <c r="P7" i="7"/>
  <c r="O7" i="7"/>
  <c r="N7" i="7"/>
  <c r="H7" i="7"/>
  <c r="Q7" i="7" s="1"/>
  <c r="R6" i="7"/>
  <c r="E65" i="22"/>
  <c r="G65" i="22"/>
  <c r="E63" i="22"/>
  <c r="G63" i="22"/>
  <c r="E61" i="22"/>
  <c r="G61" i="22"/>
  <c r="E59" i="22"/>
  <c r="G59" i="22"/>
  <c r="E66" i="22"/>
  <c r="G66" i="22"/>
  <c r="K10" i="9" l="1"/>
  <c r="R10" i="9" s="1"/>
  <c r="K9" i="9"/>
  <c r="R9" i="9" s="1"/>
  <c r="K8" i="9"/>
  <c r="R8" i="9" s="1"/>
  <c r="K7" i="9"/>
  <c r="R7" i="9" s="1"/>
  <c r="T46" i="9"/>
  <c r="K46" i="9" s="1"/>
  <c r="R46" i="9" s="1"/>
  <c r="T60" i="9"/>
  <c r="K60" i="9" s="1"/>
  <c r="R60" i="9" s="1"/>
  <c r="K17" i="9"/>
  <c r="K16" i="9"/>
  <c r="K15" i="9"/>
  <c r="K14" i="9"/>
  <c r="T53" i="9"/>
  <c r="T52" i="9"/>
  <c r="T51" i="9"/>
  <c r="T50" i="9"/>
  <c r="T49" i="9"/>
  <c r="T39" i="9"/>
  <c r="T32" i="9"/>
  <c r="T31" i="9"/>
  <c r="T30" i="9"/>
  <c r="T29" i="9"/>
  <c r="T28" i="9"/>
  <c r="R18" i="9"/>
  <c r="R17" i="9"/>
  <c r="R16" i="9"/>
  <c r="R15" i="9"/>
  <c r="R14" i="9"/>
  <c r="T36" i="9"/>
  <c r="K36" i="9" s="1"/>
  <c r="R36" i="9" s="1"/>
  <c r="T25" i="9"/>
  <c r="T24" i="9"/>
  <c r="T23" i="9"/>
  <c r="T22" i="9"/>
  <c r="T21" i="9"/>
  <c r="K59" i="9"/>
  <c r="R59" i="9" s="1"/>
  <c r="K58" i="9"/>
  <c r="R58" i="9" s="1"/>
  <c r="K57" i="9"/>
  <c r="R57" i="9" s="1"/>
  <c r="K56" i="9"/>
  <c r="R56" i="9" s="1"/>
  <c r="K45" i="9"/>
  <c r="R45" i="9" s="1"/>
  <c r="K44" i="9"/>
  <c r="R44" i="9" s="1"/>
  <c r="K43" i="9"/>
  <c r="R43" i="9" s="1"/>
  <c r="K42" i="9"/>
  <c r="R42" i="9" s="1"/>
  <c r="T32" i="8"/>
  <c r="K32" i="8" s="1"/>
  <c r="R32" i="8" s="1"/>
  <c r="T11" i="8"/>
  <c r="K11" i="8" s="1"/>
  <c r="R11" i="8" s="1"/>
  <c r="T53" i="8"/>
  <c r="K53" i="8" s="1"/>
  <c r="R53" i="8" s="1"/>
  <c r="K51" i="8"/>
  <c r="R51" i="8" s="1"/>
  <c r="T60" i="8"/>
  <c r="T59" i="8"/>
  <c r="T58" i="8"/>
  <c r="T57" i="8"/>
  <c r="T56" i="8"/>
  <c r="K56" i="8" s="1"/>
  <c r="R56" i="8" s="1"/>
  <c r="T46" i="8"/>
  <c r="T45" i="8"/>
  <c r="T44" i="8"/>
  <c r="T43" i="8"/>
  <c r="K43" i="8" s="1"/>
  <c r="R43" i="8" s="1"/>
  <c r="T42" i="8"/>
  <c r="T39" i="8"/>
  <c r="T38" i="8"/>
  <c r="T37" i="8"/>
  <c r="T36" i="8"/>
  <c r="T35" i="8"/>
  <c r="K35" i="8" s="1"/>
  <c r="R35" i="8" s="1"/>
  <c r="T25" i="8"/>
  <c r="T24" i="8"/>
  <c r="T23" i="8"/>
  <c r="T22" i="8"/>
  <c r="T21" i="8"/>
  <c r="T16" i="8"/>
  <c r="K16" i="8" s="1"/>
  <c r="R16" i="8" s="1"/>
  <c r="K52" i="8"/>
  <c r="R52" i="8" s="1"/>
  <c r="K50" i="8"/>
  <c r="R50" i="8" s="1"/>
  <c r="K49" i="8"/>
  <c r="R49" i="8" s="1"/>
  <c r="K31" i="8"/>
  <c r="R31" i="8" s="1"/>
  <c r="K30" i="8"/>
  <c r="R30" i="8" s="1"/>
  <c r="K29" i="8"/>
  <c r="R29" i="8" s="1"/>
  <c r="K28" i="8"/>
  <c r="R28" i="8" s="1"/>
  <c r="K18" i="8"/>
  <c r="R18" i="8" s="1"/>
  <c r="K10" i="8"/>
  <c r="R10" i="8" s="1"/>
  <c r="K15" i="8"/>
  <c r="R15" i="8" s="1"/>
  <c r="K14" i="8"/>
  <c r="R14" i="8" s="1"/>
  <c r="K9" i="8"/>
  <c r="R9" i="8" s="1"/>
  <c r="I57" i="7"/>
  <c r="I43" i="7"/>
  <c r="I45" i="7"/>
  <c r="I50" i="7"/>
  <c r="I52" i="7"/>
  <c r="L7" i="7"/>
  <c r="J7" i="7"/>
  <c r="T7" i="7" s="1"/>
  <c r="L14" i="7"/>
  <c r="J14" i="7"/>
  <c r="T14" i="7" s="1"/>
  <c r="L8" i="7"/>
  <c r="J8" i="7"/>
  <c r="T8" i="7" s="1"/>
  <c r="L9" i="7"/>
  <c r="J9" i="7"/>
  <c r="T9" i="7" s="1"/>
  <c r="L10" i="7"/>
  <c r="J10" i="7"/>
  <c r="T10" i="7" s="1"/>
  <c r="L11" i="7"/>
  <c r="J11" i="7"/>
  <c r="T11" i="7" s="1"/>
  <c r="K11" i="7" s="1"/>
  <c r="L15" i="7"/>
  <c r="J15" i="7"/>
  <c r="T15" i="7" s="1"/>
  <c r="L16" i="7"/>
  <c r="J16" i="7"/>
  <c r="T16" i="7" s="1"/>
  <c r="L17" i="7"/>
  <c r="J17" i="7"/>
  <c r="T17" i="7" s="1"/>
  <c r="L18" i="7"/>
  <c r="J18" i="7"/>
  <c r="T18" i="7" s="1"/>
  <c r="K18" i="7" s="1"/>
  <c r="L28" i="7"/>
  <c r="J28" i="7"/>
  <c r="L29" i="7"/>
  <c r="J29" i="7"/>
  <c r="L30" i="7"/>
  <c r="J30" i="7"/>
  <c r="L31" i="7"/>
  <c r="J31" i="7"/>
  <c r="L32" i="7"/>
  <c r="J32" i="7"/>
  <c r="I18" i="7"/>
  <c r="L21" i="7"/>
  <c r="J21" i="7"/>
  <c r="L22" i="7"/>
  <c r="J22" i="7"/>
  <c r="L23" i="7"/>
  <c r="J23" i="7"/>
  <c r="L24" i="7"/>
  <c r="J24" i="7"/>
  <c r="L25" i="7"/>
  <c r="J25" i="7"/>
  <c r="L35" i="7"/>
  <c r="J35" i="7"/>
  <c r="T35" i="7" s="1"/>
  <c r="J37" i="7"/>
  <c r="L36" i="7"/>
  <c r="J36" i="7"/>
  <c r="I25" i="7"/>
  <c r="I32" i="7"/>
  <c r="I39" i="7"/>
  <c r="I37" i="7"/>
  <c r="I35" i="7"/>
  <c r="T37" i="7"/>
  <c r="I38" i="7"/>
  <c r="L38" i="7"/>
  <c r="J38" i="7"/>
  <c r="T38" i="7" s="1"/>
  <c r="L39" i="7"/>
  <c r="J42" i="7"/>
  <c r="L49" i="7"/>
  <c r="J49" i="7"/>
  <c r="T49" i="7" s="1"/>
  <c r="L51" i="7"/>
  <c r="J51" i="7"/>
  <c r="T51" i="7" s="1"/>
  <c r="L53" i="7"/>
  <c r="J53" i="7"/>
  <c r="T53" i="7" s="1"/>
  <c r="L60" i="7"/>
  <c r="J60" i="7"/>
  <c r="I36" i="7"/>
  <c r="L37" i="7"/>
  <c r="J39" i="7"/>
  <c r="T39" i="7" s="1"/>
  <c r="L42" i="7"/>
  <c r="L44" i="7"/>
  <c r="J44" i="7"/>
  <c r="L46" i="7"/>
  <c r="J46" i="7"/>
  <c r="L56" i="7"/>
  <c r="J56" i="7"/>
  <c r="L58" i="7"/>
  <c r="J58" i="7"/>
  <c r="I42" i="7"/>
  <c r="J43" i="7"/>
  <c r="T43" i="7" s="1"/>
  <c r="L43" i="7"/>
  <c r="I44" i="7"/>
  <c r="J45" i="7"/>
  <c r="T45" i="7" s="1"/>
  <c r="L45" i="7"/>
  <c r="I49" i="7"/>
  <c r="J50" i="7"/>
  <c r="T50" i="7" s="1"/>
  <c r="L50" i="7"/>
  <c r="I51" i="7"/>
  <c r="J52" i="7"/>
  <c r="T52" i="7" s="1"/>
  <c r="L52" i="7"/>
  <c r="I56" i="7"/>
  <c r="J57" i="7"/>
  <c r="T57" i="7" s="1"/>
  <c r="L57" i="7"/>
  <c r="I58" i="7"/>
  <c r="J59" i="7"/>
  <c r="T59" i="7" s="1"/>
  <c r="L59" i="7"/>
  <c r="I60" i="7"/>
  <c r="F143" i="19"/>
  <c r="C136" i="19"/>
  <c r="D310" i="19"/>
  <c r="Z310" i="19" s="1"/>
  <c r="F137" i="19"/>
  <c r="B125" i="19"/>
  <c r="B121" i="19"/>
  <c r="B108" i="19"/>
  <c r="B102" i="19"/>
  <c r="R20" i="19"/>
  <c r="H21" i="19"/>
  <c r="N21" i="19"/>
  <c r="O21" i="19"/>
  <c r="P21" i="19"/>
  <c r="Q21" i="19"/>
  <c r="H22" i="19"/>
  <c r="N22" i="19"/>
  <c r="O22" i="19"/>
  <c r="P22" i="19"/>
  <c r="Q22" i="19"/>
  <c r="H23" i="19"/>
  <c r="N23" i="19"/>
  <c r="O23" i="19"/>
  <c r="P23" i="19"/>
  <c r="Q23" i="19"/>
  <c r="H24" i="19"/>
  <c r="Q24" i="19" s="1"/>
  <c r="N24" i="19"/>
  <c r="O24" i="19"/>
  <c r="P24" i="19"/>
  <c r="H25" i="19"/>
  <c r="Q25" i="19" s="1"/>
  <c r="N25" i="19"/>
  <c r="O25" i="19"/>
  <c r="P25" i="19"/>
  <c r="Q12" i="19"/>
  <c r="P12" i="19"/>
  <c r="O12" i="19"/>
  <c r="I12" i="19"/>
  <c r="R12" i="19" s="1"/>
  <c r="Q11" i="19"/>
  <c r="P11" i="19"/>
  <c r="O11" i="19"/>
  <c r="I11" i="19"/>
  <c r="R11" i="19" s="1"/>
  <c r="Q10" i="19"/>
  <c r="P10" i="19"/>
  <c r="O10" i="19"/>
  <c r="I10" i="19"/>
  <c r="R10" i="19" s="1"/>
  <c r="Q9" i="19"/>
  <c r="P9" i="19"/>
  <c r="O9" i="19"/>
  <c r="I9" i="19"/>
  <c r="R9" i="19" s="1"/>
  <c r="Q8" i="19"/>
  <c r="P8" i="19"/>
  <c r="O8" i="19"/>
  <c r="I8" i="19"/>
  <c r="R8" i="19" s="1"/>
  <c r="Q7" i="19"/>
  <c r="P7" i="19"/>
  <c r="O7" i="19"/>
  <c r="I7" i="19"/>
  <c r="R7" i="19" s="1"/>
  <c r="S6" i="19"/>
  <c r="M7" i="9" l="1"/>
  <c r="S7" i="9" s="1"/>
  <c r="M9" i="9"/>
  <c r="S9" i="9" s="1"/>
  <c r="M11" i="9"/>
  <c r="S11" i="9" s="1"/>
  <c r="M8" i="9"/>
  <c r="S8" i="9" s="1"/>
  <c r="I8" i="9" s="1"/>
  <c r="M10" i="9"/>
  <c r="S10" i="9" s="1"/>
  <c r="K29" i="9"/>
  <c r="R29" i="9" s="1"/>
  <c r="K37" i="9"/>
  <c r="R37" i="9" s="1"/>
  <c r="K49" i="9"/>
  <c r="R49" i="9" s="1"/>
  <c r="K22" i="9"/>
  <c r="R22" i="9" s="1"/>
  <c r="M42" i="9"/>
  <c r="S42" i="9" s="1"/>
  <c r="M46" i="9"/>
  <c r="S46" i="9" s="1"/>
  <c r="M44" i="9"/>
  <c r="S44" i="9" s="1"/>
  <c r="M56" i="9"/>
  <c r="S56" i="9" s="1"/>
  <c r="M60" i="9"/>
  <c r="S60" i="9" s="1"/>
  <c r="M58" i="9"/>
  <c r="S58" i="9" s="1"/>
  <c r="M43" i="9"/>
  <c r="S43" i="9" s="1"/>
  <c r="M45" i="9"/>
  <c r="S45" i="9" s="1"/>
  <c r="M57" i="9"/>
  <c r="S57" i="9" s="1"/>
  <c r="M59" i="9"/>
  <c r="S59" i="9" s="1"/>
  <c r="K21" i="9"/>
  <c r="R21" i="9" s="1"/>
  <c r="K23" i="9"/>
  <c r="R23" i="9" s="1"/>
  <c r="K25" i="9"/>
  <c r="R25" i="9" s="1"/>
  <c r="M15" i="9"/>
  <c r="S15" i="9" s="1"/>
  <c r="M17" i="9"/>
  <c r="S17" i="9" s="1"/>
  <c r="K28" i="9"/>
  <c r="R28" i="9" s="1"/>
  <c r="K30" i="9"/>
  <c r="R30" i="9" s="1"/>
  <c r="K32" i="9"/>
  <c r="R32" i="9" s="1"/>
  <c r="K39" i="9"/>
  <c r="R39" i="9" s="1"/>
  <c r="K50" i="9"/>
  <c r="R50" i="9" s="1"/>
  <c r="K52" i="9"/>
  <c r="R52" i="9" s="1"/>
  <c r="K35" i="9"/>
  <c r="R35" i="9" s="1"/>
  <c r="K24" i="9"/>
  <c r="R24" i="9" s="1"/>
  <c r="M14" i="9"/>
  <c r="S14" i="9" s="1"/>
  <c r="M16" i="9"/>
  <c r="S16" i="9" s="1"/>
  <c r="I16" i="9" s="1"/>
  <c r="M18" i="9"/>
  <c r="S18" i="9" s="1"/>
  <c r="K31" i="9"/>
  <c r="R31" i="9" s="1"/>
  <c r="K51" i="9"/>
  <c r="R51" i="9" s="1"/>
  <c r="K53" i="9"/>
  <c r="R53" i="9" s="1"/>
  <c r="K38" i="9"/>
  <c r="R38" i="9" s="1"/>
  <c r="K7" i="8"/>
  <c r="R7" i="8" s="1"/>
  <c r="K8" i="8"/>
  <c r="R8" i="8" s="1"/>
  <c r="M11" i="8" s="1"/>
  <c r="S11" i="8" s="1"/>
  <c r="K22" i="8"/>
  <c r="R22" i="8" s="1"/>
  <c r="M7" i="8"/>
  <c r="S7" i="8" s="1"/>
  <c r="M29" i="8"/>
  <c r="S29" i="8" s="1"/>
  <c r="I29" i="8"/>
  <c r="M31" i="8"/>
  <c r="S31" i="8" s="1"/>
  <c r="I31" i="8"/>
  <c r="M50" i="8"/>
  <c r="S50" i="8" s="1"/>
  <c r="M28" i="8"/>
  <c r="S28" i="8" s="1"/>
  <c r="I28" i="8"/>
  <c r="M32" i="8"/>
  <c r="S32" i="8" s="1"/>
  <c r="M30" i="8"/>
  <c r="S30" i="8" s="1"/>
  <c r="I30" i="8"/>
  <c r="M49" i="8"/>
  <c r="S49" i="8" s="1"/>
  <c r="M53" i="8"/>
  <c r="S53" i="8" s="1"/>
  <c r="M52" i="8"/>
  <c r="S52" i="8" s="1"/>
  <c r="M51" i="8"/>
  <c r="S51" i="8" s="1"/>
  <c r="K17" i="8"/>
  <c r="R17" i="8" s="1"/>
  <c r="M15" i="8" s="1"/>
  <c r="S15" i="8" s="1"/>
  <c r="K21" i="8"/>
  <c r="R21" i="8" s="1"/>
  <c r="K23" i="8"/>
  <c r="R23" i="8" s="1"/>
  <c r="K25" i="8"/>
  <c r="R25" i="8" s="1"/>
  <c r="K36" i="8"/>
  <c r="R36" i="8" s="1"/>
  <c r="K38" i="8"/>
  <c r="R38" i="8" s="1"/>
  <c r="K42" i="8"/>
  <c r="R42" i="8" s="1"/>
  <c r="K44" i="8"/>
  <c r="R44" i="8" s="1"/>
  <c r="K46" i="8"/>
  <c r="R46" i="8" s="1"/>
  <c r="K57" i="8"/>
  <c r="R57" i="8" s="1"/>
  <c r="K59" i="8"/>
  <c r="R59" i="8" s="1"/>
  <c r="K24" i="8"/>
  <c r="R24" i="8" s="1"/>
  <c r="K37" i="8"/>
  <c r="R37" i="8" s="1"/>
  <c r="K39" i="8"/>
  <c r="R39" i="8" s="1"/>
  <c r="K45" i="8"/>
  <c r="R45" i="8" s="1"/>
  <c r="K58" i="8"/>
  <c r="R58" i="8" s="1"/>
  <c r="K60" i="8"/>
  <c r="R60" i="8" s="1"/>
  <c r="K50" i="7"/>
  <c r="R50" i="7" s="1"/>
  <c r="K17" i="7"/>
  <c r="R17" i="7" s="1"/>
  <c r="K16" i="7"/>
  <c r="K15" i="7"/>
  <c r="R15" i="7" s="1"/>
  <c r="K10" i="7"/>
  <c r="K9" i="7"/>
  <c r="K8" i="7"/>
  <c r="R8" i="7" s="1"/>
  <c r="K14" i="7"/>
  <c r="R14" i="7" s="1"/>
  <c r="K7" i="7"/>
  <c r="R7" i="7" s="1"/>
  <c r="K52" i="7"/>
  <c r="R52" i="7" s="1"/>
  <c r="T58" i="7"/>
  <c r="T56" i="7"/>
  <c r="K56" i="7" s="1"/>
  <c r="R56" i="7" s="1"/>
  <c r="T46" i="7"/>
  <c r="T44" i="7"/>
  <c r="T60" i="7"/>
  <c r="T42" i="7"/>
  <c r="K42" i="7" s="1"/>
  <c r="R42" i="7" s="1"/>
  <c r="T36" i="7"/>
  <c r="K36" i="7" s="1"/>
  <c r="R36" i="7" s="1"/>
  <c r="T25" i="7"/>
  <c r="T24" i="7"/>
  <c r="T23" i="7"/>
  <c r="T22" i="7"/>
  <c r="T21" i="7"/>
  <c r="T32" i="7"/>
  <c r="T31" i="7"/>
  <c r="T30" i="7"/>
  <c r="T29" i="7"/>
  <c r="T28" i="7"/>
  <c r="R18" i="7"/>
  <c r="R16" i="7"/>
  <c r="R11" i="7"/>
  <c r="R10" i="7"/>
  <c r="R9" i="7"/>
  <c r="K53" i="7"/>
  <c r="R53" i="7" s="1"/>
  <c r="K51" i="7"/>
  <c r="R51" i="7" s="1"/>
  <c r="K49" i="7"/>
  <c r="R49" i="7" s="1"/>
  <c r="K38" i="7"/>
  <c r="R38" i="7" s="1"/>
  <c r="K37" i="7"/>
  <c r="R37" i="7" s="1"/>
  <c r="K35" i="7"/>
  <c r="R35" i="7" s="1"/>
  <c r="J24" i="19"/>
  <c r="J25" i="19"/>
  <c r="T25" i="19" s="1"/>
  <c r="L25" i="19"/>
  <c r="J22" i="19"/>
  <c r="L23" i="19"/>
  <c r="J23" i="19"/>
  <c r="L21" i="19"/>
  <c r="J21" i="19"/>
  <c r="T24" i="19"/>
  <c r="L24" i="19"/>
  <c r="T22" i="19"/>
  <c r="L22" i="19"/>
  <c r="M7" i="19"/>
  <c r="K7" i="19"/>
  <c r="U7" i="19" s="1"/>
  <c r="M9" i="19"/>
  <c r="K9" i="19"/>
  <c r="U9" i="19" s="1"/>
  <c r="M12" i="19"/>
  <c r="K12" i="19"/>
  <c r="U12" i="19" s="1"/>
  <c r="M8" i="19"/>
  <c r="K8" i="19"/>
  <c r="U8" i="19" s="1"/>
  <c r="M10" i="19"/>
  <c r="K10" i="19"/>
  <c r="U10" i="19" s="1"/>
  <c r="M11" i="19"/>
  <c r="V11" i="19" s="1"/>
  <c r="K11" i="19"/>
  <c r="U11" i="19" s="1"/>
  <c r="L11" i="19" s="1"/>
  <c r="I9" i="9" l="1"/>
  <c r="I7" i="9"/>
  <c r="M22" i="9"/>
  <c r="S22" i="9" s="1"/>
  <c r="I17" i="9"/>
  <c r="I14" i="9"/>
  <c r="I15" i="9"/>
  <c r="M38" i="9"/>
  <c r="S38" i="9" s="1"/>
  <c r="M53" i="9"/>
  <c r="S53" i="9" s="1"/>
  <c r="M31" i="9"/>
  <c r="S31" i="9" s="1"/>
  <c r="I31" i="9"/>
  <c r="S35" i="9"/>
  <c r="M35" i="9"/>
  <c r="M50" i="9"/>
  <c r="S50" i="9" s="1"/>
  <c r="M32" i="9"/>
  <c r="S32" i="9" s="1"/>
  <c r="M28" i="9"/>
  <c r="S28" i="9" s="1"/>
  <c r="I28" i="9"/>
  <c r="M23" i="9"/>
  <c r="S23" i="9" s="1"/>
  <c r="I23" i="9"/>
  <c r="M49" i="9"/>
  <c r="S49" i="9" s="1"/>
  <c r="M37" i="9"/>
  <c r="S37" i="9" s="1"/>
  <c r="I29" i="9"/>
  <c r="M36" i="9"/>
  <c r="S36" i="9" s="1"/>
  <c r="M51" i="9"/>
  <c r="S51" i="9" s="1"/>
  <c r="M24" i="9"/>
  <c r="S24" i="9" s="1"/>
  <c r="I24" i="9"/>
  <c r="M52" i="9"/>
  <c r="S52" i="9" s="1"/>
  <c r="M39" i="9"/>
  <c r="S39" i="9" s="1"/>
  <c r="M30" i="9"/>
  <c r="S30" i="9" s="1"/>
  <c r="I30" i="9"/>
  <c r="M25" i="9"/>
  <c r="S25" i="9" s="1"/>
  <c r="M21" i="9"/>
  <c r="S21" i="9" s="1"/>
  <c r="I21" i="9"/>
  <c r="M29" i="9"/>
  <c r="S29" i="9" s="1"/>
  <c r="I22" i="9"/>
  <c r="M8" i="8"/>
  <c r="S8" i="8" s="1"/>
  <c r="M10" i="8"/>
  <c r="S10" i="8" s="1"/>
  <c r="M9" i="8"/>
  <c r="S9" i="8" s="1"/>
  <c r="I7" i="8" s="1"/>
  <c r="M43" i="8"/>
  <c r="S43" i="8" s="1"/>
  <c r="M35" i="8"/>
  <c r="S35" i="8" s="1"/>
  <c r="M58" i="8"/>
  <c r="S58" i="8" s="1"/>
  <c r="M39" i="8"/>
  <c r="S39" i="8" s="1"/>
  <c r="M24" i="8"/>
  <c r="S24" i="8" s="1"/>
  <c r="I24" i="8"/>
  <c r="M57" i="8"/>
  <c r="S57" i="8" s="1"/>
  <c r="M44" i="8"/>
  <c r="S44" i="8" s="1"/>
  <c r="M38" i="8"/>
  <c r="S38" i="8" s="1"/>
  <c r="M25" i="8"/>
  <c r="S25" i="8" s="1"/>
  <c r="M21" i="8"/>
  <c r="S21" i="8" s="1"/>
  <c r="I21" i="8"/>
  <c r="M56" i="8"/>
  <c r="S56" i="8" s="1"/>
  <c r="I22" i="8"/>
  <c r="S60" i="8"/>
  <c r="M60" i="8"/>
  <c r="S45" i="8"/>
  <c r="M45" i="8"/>
  <c r="S37" i="8"/>
  <c r="M37" i="8"/>
  <c r="S59" i="8"/>
  <c r="M59" i="8"/>
  <c r="M46" i="8"/>
  <c r="S46" i="8" s="1"/>
  <c r="M42" i="8"/>
  <c r="S42" i="8" s="1"/>
  <c r="M36" i="8"/>
  <c r="S36" i="8" s="1"/>
  <c r="M23" i="8"/>
  <c r="S23" i="8" s="1"/>
  <c r="I23" i="8"/>
  <c r="M17" i="8"/>
  <c r="S17" i="8" s="1"/>
  <c r="I10" i="8"/>
  <c r="M22" i="8"/>
  <c r="S22" i="8" s="1"/>
  <c r="M16" i="8"/>
  <c r="S16" i="8" s="1"/>
  <c r="M18" i="8"/>
  <c r="S18" i="8" s="1"/>
  <c r="M14" i="8"/>
  <c r="S14" i="8" s="1"/>
  <c r="K28" i="7"/>
  <c r="R28" i="7" s="1"/>
  <c r="K22" i="7"/>
  <c r="R22" i="7" s="1"/>
  <c r="M51" i="7"/>
  <c r="S51" i="7" s="1"/>
  <c r="M49" i="7"/>
  <c r="S49" i="7" s="1"/>
  <c r="M50" i="7"/>
  <c r="S50" i="7" s="1"/>
  <c r="M53" i="7"/>
  <c r="S53" i="7" s="1"/>
  <c r="M7" i="7"/>
  <c r="S7" i="7" s="1"/>
  <c r="M8" i="7"/>
  <c r="S8" i="7" s="1"/>
  <c r="M10" i="7"/>
  <c r="S10" i="7" s="1"/>
  <c r="M15" i="7"/>
  <c r="S15" i="7" s="1"/>
  <c r="M17" i="7"/>
  <c r="S17" i="7" s="1"/>
  <c r="K30" i="7"/>
  <c r="R30" i="7" s="1"/>
  <c r="K32" i="7"/>
  <c r="R32" i="7" s="1"/>
  <c r="K24" i="7"/>
  <c r="R24" i="7" s="1"/>
  <c r="K44" i="7"/>
  <c r="R44" i="7" s="1"/>
  <c r="K39" i="7"/>
  <c r="R39" i="7" s="1"/>
  <c r="M52" i="7"/>
  <c r="S52" i="7" s="1"/>
  <c r="K43" i="7"/>
  <c r="R43" i="7" s="1"/>
  <c r="M14" i="7"/>
  <c r="S14" i="7" s="1"/>
  <c r="M9" i="7"/>
  <c r="S9" i="7" s="1"/>
  <c r="M11" i="7"/>
  <c r="S11" i="7" s="1"/>
  <c r="I11" i="7" s="1"/>
  <c r="M16" i="7"/>
  <c r="S16" i="7" s="1"/>
  <c r="M18" i="7"/>
  <c r="S18" i="7" s="1"/>
  <c r="K29" i="7"/>
  <c r="R29" i="7" s="1"/>
  <c r="K31" i="7"/>
  <c r="R31" i="7" s="1"/>
  <c r="K21" i="7"/>
  <c r="R21" i="7" s="1"/>
  <c r="K23" i="7"/>
  <c r="R23" i="7" s="1"/>
  <c r="K25" i="7"/>
  <c r="R25" i="7" s="1"/>
  <c r="K60" i="7"/>
  <c r="R60" i="7" s="1"/>
  <c r="K46" i="7"/>
  <c r="R46" i="7" s="1"/>
  <c r="K58" i="7"/>
  <c r="R58" i="7" s="1"/>
  <c r="K45" i="7"/>
  <c r="R45" i="7" s="1"/>
  <c r="K59" i="7"/>
  <c r="R59" i="7" s="1"/>
  <c r="K57" i="7"/>
  <c r="R57" i="7" s="1"/>
  <c r="T21" i="19"/>
  <c r="K22" i="19" s="1"/>
  <c r="R22" i="19" s="1"/>
  <c r="T23" i="19"/>
  <c r="K23" i="19" s="1"/>
  <c r="R23" i="19" s="1"/>
  <c r="L10" i="19"/>
  <c r="L12" i="19"/>
  <c r="L7" i="19"/>
  <c r="S7" i="19" s="1"/>
  <c r="L8" i="19"/>
  <c r="L9" i="19"/>
  <c r="S9" i="19" s="1"/>
  <c r="S11" i="19"/>
  <c r="S10" i="19"/>
  <c r="S8" i="19"/>
  <c r="S12" i="19"/>
  <c r="V10" i="19"/>
  <c r="V8" i="19"/>
  <c r="V12" i="19"/>
  <c r="V9" i="19"/>
  <c r="V7" i="19"/>
  <c r="B116" i="9" l="1"/>
  <c r="B112" i="9"/>
  <c r="B108" i="9"/>
  <c r="B104" i="9"/>
  <c r="C103" i="9" s="1"/>
  <c r="B114" i="9"/>
  <c r="C129" i="9" s="1"/>
  <c r="B110" i="9"/>
  <c r="C127" i="9" s="1"/>
  <c r="B106" i="9"/>
  <c r="C125" i="9" s="1"/>
  <c r="E124" i="9" s="1"/>
  <c r="H126" i="9" s="1"/>
  <c r="B102" i="9"/>
  <c r="C123" i="9" s="1"/>
  <c r="E131" i="9" s="1"/>
  <c r="I9" i="8"/>
  <c r="I8" i="8"/>
  <c r="I17" i="8"/>
  <c r="I14" i="8"/>
  <c r="I16" i="8"/>
  <c r="I15" i="8"/>
  <c r="I14" i="7"/>
  <c r="I15" i="7"/>
  <c r="I8" i="7"/>
  <c r="I16" i="7"/>
  <c r="I9" i="7"/>
  <c r="I17" i="7"/>
  <c r="I10" i="7"/>
  <c r="I7" i="7"/>
  <c r="M58" i="7"/>
  <c r="S58" i="7" s="1"/>
  <c r="M23" i="7"/>
  <c r="S23" i="7" s="1"/>
  <c r="I23" i="7"/>
  <c r="M57" i="7"/>
  <c r="S57" i="7" s="1"/>
  <c r="M45" i="7"/>
  <c r="S45" i="7" s="1"/>
  <c r="M46" i="7"/>
  <c r="S46" i="7" s="1"/>
  <c r="M25" i="7"/>
  <c r="S25" i="7" s="1"/>
  <c r="M21" i="7"/>
  <c r="S21" i="7" s="1"/>
  <c r="I21" i="7"/>
  <c r="M29" i="7"/>
  <c r="S29" i="7" s="1"/>
  <c r="I29" i="7"/>
  <c r="M39" i="7"/>
  <c r="S39" i="7" s="1"/>
  <c r="M24" i="7"/>
  <c r="S24" i="7" s="1"/>
  <c r="I24" i="7"/>
  <c r="M30" i="7"/>
  <c r="S30" i="7" s="1"/>
  <c r="I30" i="7"/>
  <c r="M36" i="7"/>
  <c r="S36" i="7" s="1"/>
  <c r="M22" i="7"/>
  <c r="S22" i="7" s="1"/>
  <c r="I28" i="7"/>
  <c r="M37" i="7"/>
  <c r="S37" i="7" s="1"/>
  <c r="M35" i="7"/>
  <c r="S35" i="7" s="1"/>
  <c r="M59" i="7"/>
  <c r="S59" i="7" s="1"/>
  <c r="M60" i="7"/>
  <c r="S60" i="7" s="1"/>
  <c r="M31" i="7"/>
  <c r="S31" i="7" s="1"/>
  <c r="I31" i="7"/>
  <c r="S43" i="7"/>
  <c r="M43" i="7"/>
  <c r="S44" i="7"/>
  <c r="M44" i="7"/>
  <c r="M32" i="7"/>
  <c r="S32" i="7" s="1"/>
  <c r="I22" i="7"/>
  <c r="M28" i="7"/>
  <c r="S28" i="7" s="1"/>
  <c r="M38" i="7"/>
  <c r="S38" i="7" s="1"/>
  <c r="M56" i="7"/>
  <c r="S56" i="7" s="1"/>
  <c r="M42" i="7"/>
  <c r="S42" i="7" s="1"/>
  <c r="K21" i="19"/>
  <c r="R21" i="19" s="1"/>
  <c r="K25" i="19"/>
  <c r="R25" i="19" s="1"/>
  <c r="K24" i="19"/>
  <c r="R24" i="19" s="1"/>
  <c r="N9" i="19"/>
  <c r="T9" i="19" s="1"/>
  <c r="N8" i="19"/>
  <c r="T8" i="19" s="1"/>
  <c r="N11" i="19"/>
  <c r="T11" i="19" s="1"/>
  <c r="N7" i="19"/>
  <c r="T7" i="19" s="1"/>
  <c r="N12" i="19"/>
  <c r="T12" i="19" s="1"/>
  <c r="J12" i="19" s="1"/>
  <c r="N10" i="19"/>
  <c r="T10" i="19" s="1"/>
  <c r="J10" i="19" s="1"/>
  <c r="E133" i="9" l="1"/>
  <c r="H135" i="9" s="1"/>
  <c r="H157" i="8"/>
  <c r="H132" i="9"/>
  <c r="E128" i="9"/>
  <c r="H129" i="9" s="1"/>
  <c r="C111" i="9"/>
  <c r="C107" i="9"/>
  <c r="E117" i="9" s="1"/>
  <c r="H121" i="9" s="1"/>
  <c r="C115" i="9"/>
  <c r="E119" i="9" s="1"/>
  <c r="H118" i="9" s="1"/>
  <c r="C146" i="8"/>
  <c r="C140" i="8"/>
  <c r="C142" i="8"/>
  <c r="C144" i="8"/>
  <c r="B114" i="8"/>
  <c r="C129" i="8" s="1"/>
  <c r="E133" i="8" s="1"/>
  <c r="B116" i="8"/>
  <c r="C115" i="8" s="1"/>
  <c r="B102" i="8"/>
  <c r="C123" i="8" s="1"/>
  <c r="B104" i="8"/>
  <c r="B108" i="8"/>
  <c r="B112" i="8"/>
  <c r="B106" i="8"/>
  <c r="C125" i="8" s="1"/>
  <c r="E124" i="8" s="1"/>
  <c r="H126" i="8" s="1"/>
  <c r="B110" i="8"/>
  <c r="C127" i="8" s="1"/>
  <c r="E128" i="8" s="1"/>
  <c r="H129" i="8" s="1"/>
  <c r="F136" i="7"/>
  <c r="B123" i="7"/>
  <c r="C129" i="7" s="1"/>
  <c r="B119" i="7"/>
  <c r="C127" i="7" s="1"/>
  <c r="F128" i="7" s="1"/>
  <c r="B102" i="7"/>
  <c r="C103" i="7" s="1"/>
  <c r="B125" i="7"/>
  <c r="B121" i="7"/>
  <c r="B108" i="7"/>
  <c r="B104" i="7"/>
  <c r="C110" i="7" s="1"/>
  <c r="F111" i="7" s="1"/>
  <c r="C124" i="7"/>
  <c r="F125" i="7" s="1"/>
  <c r="C120" i="7"/>
  <c r="F122" i="7" s="1"/>
  <c r="B106" i="7"/>
  <c r="C112" i="7" s="1"/>
  <c r="F114" i="7" s="1"/>
  <c r="J11" i="19"/>
  <c r="J9" i="19"/>
  <c r="J7" i="19"/>
  <c r="J8" i="19"/>
  <c r="M23" i="19"/>
  <c r="S23" i="19" s="1"/>
  <c r="I25" i="19"/>
  <c r="M25" i="19"/>
  <c r="S25" i="19" s="1"/>
  <c r="I22" i="19"/>
  <c r="I24" i="19"/>
  <c r="M24" i="19"/>
  <c r="S24" i="19" s="1"/>
  <c r="I21" i="19"/>
  <c r="M21" i="19"/>
  <c r="S21" i="19" s="1"/>
  <c r="M22" i="19"/>
  <c r="S22" i="19" s="1"/>
  <c r="I23" i="19"/>
  <c r="C107" i="8" l="1"/>
  <c r="E117" i="8" s="1"/>
  <c r="H121" i="8" s="1"/>
  <c r="E131" i="8"/>
  <c r="H132" i="8" s="1"/>
  <c r="H135" i="8"/>
  <c r="C111" i="8"/>
  <c r="E113" i="8" s="1"/>
  <c r="H114" i="8" s="1"/>
  <c r="C103" i="8"/>
  <c r="E105" i="8" s="1"/>
  <c r="H109" i="8" s="1"/>
  <c r="E119" i="8"/>
  <c r="H118" i="8" s="1"/>
  <c r="E113" i="9"/>
  <c r="H114" i="9" s="1"/>
  <c r="E105" i="9"/>
  <c r="H109" i="9" s="1"/>
  <c r="E148" i="8"/>
  <c r="F131" i="7"/>
  <c r="C107" i="7"/>
  <c r="F105" i="7" s="1"/>
  <c r="C138" i="19"/>
  <c r="F140" i="19" s="1"/>
  <c r="B123" i="19"/>
  <c r="B119" i="19"/>
  <c r="B106" i="19"/>
  <c r="B104" i="19"/>
  <c r="B307" i="8" l="1"/>
  <c r="B305" i="8"/>
  <c r="B303" i="8"/>
  <c r="B301" i="8"/>
  <c r="B306" i="8"/>
  <c r="B304" i="8"/>
  <c r="B302" i="8"/>
  <c r="B300" i="8"/>
  <c r="B313" i="9"/>
  <c r="B311" i="9"/>
  <c r="B309" i="9"/>
  <c r="B307" i="9"/>
  <c r="B305" i="9"/>
  <c r="B303" i="9"/>
  <c r="B301" i="9"/>
  <c r="B312" i="9"/>
  <c r="B310" i="9"/>
  <c r="B308" i="9"/>
  <c r="B306" i="9"/>
  <c r="B304" i="9"/>
  <c r="B302" i="9"/>
  <c r="B300" i="9"/>
  <c r="E145" i="8"/>
  <c r="E141" i="8"/>
  <c r="E150" i="8"/>
  <c r="B300" i="7"/>
  <c r="F108" i="7"/>
  <c r="B307" i="7" s="1"/>
  <c r="C312" i="9" l="1"/>
  <c r="Y312" i="9"/>
  <c r="C311" i="9"/>
  <c r="Y311" i="9"/>
  <c r="C310" i="9"/>
  <c r="Y310" i="9"/>
  <c r="C313" i="9"/>
  <c r="Y313" i="9"/>
  <c r="H146" i="8"/>
  <c r="C307" i="7"/>
  <c r="Y307" i="7"/>
  <c r="B302" i="7"/>
  <c r="B306" i="7"/>
  <c r="B301" i="7"/>
  <c r="B305" i="7"/>
  <c r="B304" i="7"/>
  <c r="B308" i="7"/>
  <c r="B303" i="7"/>
  <c r="H152" i="8" l="1"/>
  <c r="H149" i="8"/>
  <c r="H143" i="8"/>
  <c r="C303" i="7"/>
  <c r="Y303" i="7"/>
  <c r="C308" i="7"/>
  <c r="Y308" i="7"/>
  <c r="C305" i="7"/>
  <c r="Y305" i="7"/>
  <c r="C306" i="7"/>
  <c r="Y306" i="7"/>
  <c r="C304" i="7"/>
  <c r="Y304" i="7"/>
  <c r="B311" i="8" l="1"/>
  <c r="B312" i="8"/>
  <c r="B308" i="8"/>
  <c r="B309" i="8"/>
  <c r="B310" i="8"/>
  <c r="C309" i="8" l="1"/>
  <c r="Y309" i="8"/>
  <c r="C312" i="8"/>
  <c r="Y312" i="8"/>
  <c r="C310" i="8"/>
  <c r="Y310" i="8"/>
  <c r="C311" i="8"/>
  <c r="Y311" i="8"/>
  <c r="E56" i="22"/>
  <c r="G56" i="22"/>
  <c r="E54" i="22"/>
  <c r="G54" i="22"/>
  <c r="E48" i="22"/>
  <c r="G48" i="22"/>
  <c r="E49" i="22"/>
  <c r="G49" i="22"/>
  <c r="E50" i="22"/>
  <c r="G50" i="22"/>
  <c r="E55" i="22"/>
  <c r="G55" i="22"/>
  <c r="E52" i="22"/>
  <c r="G52" i="22"/>
  <c r="G34" i="22"/>
  <c r="G22" i="22"/>
  <c r="G26" i="22"/>
  <c r="G31" i="22"/>
  <c r="G25" i="22"/>
  <c r="G35" i="22"/>
  <c r="G40" i="22"/>
  <c r="D315" i="3"/>
  <c r="Z315" i="3" s="1"/>
  <c r="D314" i="3"/>
  <c r="Z314" i="3" s="1"/>
  <c r="D313" i="3"/>
  <c r="Z313" i="3" s="1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316" i="1"/>
  <c r="Z316" i="1" s="1"/>
  <c r="D317" i="1"/>
  <c r="Z317" i="1" s="1"/>
  <c r="D318" i="1"/>
  <c r="Z318" i="1" s="1"/>
  <c r="E40" i="22"/>
  <c r="E35" i="22"/>
  <c r="E25" i="22"/>
  <c r="E31" i="22"/>
  <c r="E26" i="22"/>
  <c r="E22" i="22"/>
  <c r="E34" i="22"/>
  <c r="G21" i="22"/>
  <c r="G19" i="22"/>
  <c r="G20" i="22"/>
  <c r="G10" i="22"/>
  <c r="G17" i="22"/>
  <c r="G12" i="22"/>
  <c r="E19" i="22"/>
  <c r="E20" i="22"/>
  <c r="E10" i="22"/>
  <c r="E17" i="22"/>
  <c r="E12" i="22"/>
  <c r="E21" i="22"/>
  <c r="D315" i="39" l="1"/>
  <c r="Z315" i="39" s="1"/>
  <c r="D314" i="39"/>
  <c r="Z314" i="39" s="1"/>
  <c r="D313" i="39"/>
  <c r="Z313" i="39" s="1"/>
  <c r="D312" i="39"/>
  <c r="Z312" i="39" s="1"/>
  <c r="D311" i="39"/>
  <c r="Z311" i="39" s="1"/>
  <c r="D310" i="39"/>
  <c r="Z310" i="39" s="1"/>
  <c r="D309" i="39"/>
  <c r="Z309" i="39" s="1"/>
  <c r="D308" i="39"/>
  <c r="Z308" i="39" s="1"/>
  <c r="D307" i="39"/>
  <c r="Z307" i="39" s="1"/>
  <c r="D306" i="39"/>
  <c r="Z306" i="39" s="1"/>
  <c r="D305" i="39"/>
  <c r="Z305" i="39" s="1"/>
  <c r="D304" i="39"/>
  <c r="Z304" i="39" s="1"/>
  <c r="D303" i="39"/>
  <c r="Z303" i="39" s="1"/>
  <c r="D302" i="39"/>
  <c r="Z302" i="39" s="1"/>
  <c r="D301" i="39"/>
  <c r="Z301" i="39" s="1"/>
  <c r="D300" i="39"/>
  <c r="Z300" i="39" s="1"/>
  <c r="AP299" i="39"/>
  <c r="AO299" i="39"/>
  <c r="AN299" i="39"/>
  <c r="AM299" i="39"/>
  <c r="AL299" i="39"/>
  <c r="AK299" i="39"/>
  <c r="AJ299" i="39"/>
  <c r="AI299" i="39"/>
  <c r="AH299" i="39"/>
  <c r="AG299" i="39"/>
  <c r="AF299" i="39"/>
  <c r="AE299" i="39"/>
  <c r="AD299" i="39"/>
  <c r="AC299" i="39"/>
  <c r="AB299" i="39"/>
  <c r="AA299" i="39"/>
  <c r="P60" i="39"/>
  <c r="O60" i="39"/>
  <c r="N60" i="39"/>
  <c r="H60" i="39"/>
  <c r="Q60" i="39" s="1"/>
  <c r="P59" i="39"/>
  <c r="O59" i="39"/>
  <c r="N59" i="39"/>
  <c r="H59" i="39"/>
  <c r="Q59" i="39" s="1"/>
  <c r="P58" i="39"/>
  <c r="O58" i="39"/>
  <c r="N58" i="39"/>
  <c r="H58" i="39"/>
  <c r="Q58" i="39" s="1"/>
  <c r="P57" i="39"/>
  <c r="O57" i="39"/>
  <c r="N57" i="39"/>
  <c r="H57" i="39"/>
  <c r="Q57" i="39" s="1"/>
  <c r="P56" i="39"/>
  <c r="O56" i="39"/>
  <c r="N56" i="39"/>
  <c r="H56" i="39"/>
  <c r="Q56" i="39" s="1"/>
  <c r="R55" i="39"/>
  <c r="I60" i="39" s="1"/>
  <c r="P53" i="39"/>
  <c r="O53" i="39"/>
  <c r="N53" i="39"/>
  <c r="H53" i="39"/>
  <c r="Q53" i="39" s="1"/>
  <c r="P52" i="39"/>
  <c r="O52" i="39"/>
  <c r="N52" i="39"/>
  <c r="H52" i="39"/>
  <c r="Q52" i="39" s="1"/>
  <c r="P51" i="39"/>
  <c r="O51" i="39"/>
  <c r="N51" i="39"/>
  <c r="H51" i="39"/>
  <c r="Q51" i="39" s="1"/>
  <c r="P50" i="39"/>
  <c r="O50" i="39"/>
  <c r="N50" i="39"/>
  <c r="H50" i="39"/>
  <c r="Q50" i="39" s="1"/>
  <c r="P49" i="39"/>
  <c r="O49" i="39"/>
  <c r="N49" i="39"/>
  <c r="H49" i="39"/>
  <c r="Q49" i="39" s="1"/>
  <c r="R48" i="39"/>
  <c r="I53" i="39" s="1"/>
  <c r="P46" i="39"/>
  <c r="O46" i="39"/>
  <c r="N46" i="39"/>
  <c r="H46" i="39"/>
  <c r="Q46" i="39" s="1"/>
  <c r="P45" i="39"/>
  <c r="O45" i="39"/>
  <c r="N45" i="39"/>
  <c r="H45" i="39"/>
  <c r="Q45" i="39" s="1"/>
  <c r="P44" i="39"/>
  <c r="O44" i="39"/>
  <c r="N44" i="39"/>
  <c r="H44" i="39"/>
  <c r="Q44" i="39" s="1"/>
  <c r="P43" i="39"/>
  <c r="O43" i="39"/>
  <c r="N43" i="39"/>
  <c r="H43" i="39"/>
  <c r="Q43" i="39" s="1"/>
  <c r="P42" i="39"/>
  <c r="O42" i="39"/>
  <c r="N42" i="39"/>
  <c r="H42" i="39"/>
  <c r="Q42" i="39" s="1"/>
  <c r="R41" i="39"/>
  <c r="P39" i="39"/>
  <c r="O39" i="39"/>
  <c r="N39" i="39"/>
  <c r="H39" i="39"/>
  <c r="Q39" i="39" s="1"/>
  <c r="P38" i="39"/>
  <c r="O38" i="39"/>
  <c r="N38" i="39"/>
  <c r="H38" i="39"/>
  <c r="Q38" i="39" s="1"/>
  <c r="P37" i="39"/>
  <c r="O37" i="39"/>
  <c r="N37" i="39"/>
  <c r="H37" i="39"/>
  <c r="Q37" i="39" s="1"/>
  <c r="P36" i="39"/>
  <c r="O36" i="39"/>
  <c r="N36" i="39"/>
  <c r="H36" i="39"/>
  <c r="Q36" i="39" s="1"/>
  <c r="P35" i="39"/>
  <c r="O35" i="39"/>
  <c r="N35" i="39"/>
  <c r="H35" i="39"/>
  <c r="Q35" i="39" s="1"/>
  <c r="R34" i="39"/>
  <c r="I38" i="39" s="1"/>
  <c r="P32" i="39"/>
  <c r="O32" i="39"/>
  <c r="N32" i="39"/>
  <c r="H32" i="39"/>
  <c r="Q32" i="39" s="1"/>
  <c r="P31" i="39"/>
  <c r="O31" i="39"/>
  <c r="N31" i="39"/>
  <c r="H31" i="39"/>
  <c r="Q31" i="39" s="1"/>
  <c r="P30" i="39"/>
  <c r="O30" i="39"/>
  <c r="N30" i="39"/>
  <c r="H30" i="39"/>
  <c r="Q30" i="39" s="1"/>
  <c r="P29" i="39"/>
  <c r="O29" i="39"/>
  <c r="N29" i="39"/>
  <c r="H29" i="39"/>
  <c r="Q29" i="39" s="1"/>
  <c r="P28" i="39"/>
  <c r="O28" i="39"/>
  <c r="N28" i="39"/>
  <c r="H28" i="39"/>
  <c r="Q28" i="39" s="1"/>
  <c r="R27" i="39"/>
  <c r="P25" i="39"/>
  <c r="O25" i="39"/>
  <c r="N25" i="39"/>
  <c r="H25" i="39"/>
  <c r="Q25" i="39" s="1"/>
  <c r="P24" i="39"/>
  <c r="O24" i="39"/>
  <c r="N24" i="39"/>
  <c r="H24" i="39"/>
  <c r="Q24" i="39" s="1"/>
  <c r="P23" i="39"/>
  <c r="O23" i="39"/>
  <c r="N23" i="39"/>
  <c r="H23" i="39"/>
  <c r="Q23" i="39" s="1"/>
  <c r="P22" i="39"/>
  <c r="O22" i="39"/>
  <c r="N22" i="39"/>
  <c r="H22" i="39"/>
  <c r="Q22" i="39" s="1"/>
  <c r="P21" i="39"/>
  <c r="O21" i="39"/>
  <c r="N21" i="39"/>
  <c r="H21" i="39"/>
  <c r="Q21" i="39" s="1"/>
  <c r="R20" i="39"/>
  <c r="P18" i="39"/>
  <c r="O18" i="39"/>
  <c r="N18" i="39"/>
  <c r="H18" i="39"/>
  <c r="Q18" i="39" s="1"/>
  <c r="P17" i="39"/>
  <c r="O17" i="39"/>
  <c r="N17" i="39"/>
  <c r="H17" i="39"/>
  <c r="Q17" i="39" s="1"/>
  <c r="P16" i="39"/>
  <c r="O16" i="39"/>
  <c r="N16" i="39"/>
  <c r="H16" i="39"/>
  <c r="Q16" i="39" s="1"/>
  <c r="P15" i="39"/>
  <c r="O15" i="39"/>
  <c r="N15" i="39"/>
  <c r="H15" i="39"/>
  <c r="Q15" i="39" s="1"/>
  <c r="P14" i="39"/>
  <c r="O14" i="39"/>
  <c r="N14" i="39"/>
  <c r="H14" i="39"/>
  <c r="Q14" i="39" s="1"/>
  <c r="R13" i="39"/>
  <c r="P11" i="39"/>
  <c r="O11" i="39"/>
  <c r="N11" i="39"/>
  <c r="H11" i="39"/>
  <c r="Q11" i="39" s="1"/>
  <c r="P10" i="39"/>
  <c r="O10" i="39"/>
  <c r="N10" i="39"/>
  <c r="H10" i="39"/>
  <c r="Q10" i="39" s="1"/>
  <c r="P9" i="39"/>
  <c r="O9" i="39"/>
  <c r="N9" i="39"/>
  <c r="H9" i="39"/>
  <c r="Q9" i="39" s="1"/>
  <c r="P8" i="39"/>
  <c r="O8" i="39"/>
  <c r="N8" i="39"/>
  <c r="H8" i="39"/>
  <c r="Q8" i="39" s="1"/>
  <c r="P7" i="39"/>
  <c r="O7" i="39"/>
  <c r="N7" i="39"/>
  <c r="H7" i="39"/>
  <c r="Q7" i="39" s="1"/>
  <c r="R6" i="39"/>
  <c r="L10" i="39" l="1"/>
  <c r="J10" i="39"/>
  <c r="L17" i="39"/>
  <c r="J17" i="39"/>
  <c r="L24" i="39"/>
  <c r="J24" i="39"/>
  <c r="L31" i="39"/>
  <c r="J31" i="39"/>
  <c r="J8" i="39"/>
  <c r="T8" i="39" s="1"/>
  <c r="L8" i="39"/>
  <c r="L15" i="39"/>
  <c r="J15" i="39"/>
  <c r="L22" i="39"/>
  <c r="J22" i="39"/>
  <c r="T22" i="39" s="1"/>
  <c r="L29" i="39"/>
  <c r="J29" i="39"/>
  <c r="L36" i="39"/>
  <c r="J36" i="39"/>
  <c r="T36" i="39" s="1"/>
  <c r="I11" i="39"/>
  <c r="I18" i="39"/>
  <c r="I25" i="39"/>
  <c r="I32" i="39"/>
  <c r="I35" i="39"/>
  <c r="J38" i="39"/>
  <c r="T38" i="39" s="1"/>
  <c r="I39" i="39"/>
  <c r="L39" i="39"/>
  <c r="J39" i="39"/>
  <c r="T39" i="39" s="1"/>
  <c r="I46" i="39"/>
  <c r="I44" i="39"/>
  <c r="I45" i="39"/>
  <c r="I43" i="39"/>
  <c r="I42" i="39"/>
  <c r="L43" i="39"/>
  <c r="J43" i="39"/>
  <c r="T43" i="39" s="1"/>
  <c r="L50" i="39"/>
  <c r="J50" i="39"/>
  <c r="T50" i="39" s="1"/>
  <c r="L57" i="39"/>
  <c r="J57" i="39"/>
  <c r="T57" i="39" s="1"/>
  <c r="J7" i="39"/>
  <c r="T7" i="39" s="1"/>
  <c r="L7" i="39"/>
  <c r="J9" i="39"/>
  <c r="T9" i="39" s="1"/>
  <c r="L9" i="39"/>
  <c r="J11" i="39"/>
  <c r="T11" i="39" s="1"/>
  <c r="L11" i="39"/>
  <c r="J14" i="39"/>
  <c r="T14" i="39" s="1"/>
  <c r="L14" i="39"/>
  <c r="J16" i="39"/>
  <c r="T16" i="39" s="1"/>
  <c r="L16" i="39"/>
  <c r="J18" i="39"/>
  <c r="T18" i="39" s="1"/>
  <c r="L18" i="39"/>
  <c r="J21" i="39"/>
  <c r="T21" i="39" s="1"/>
  <c r="L21" i="39"/>
  <c r="J23" i="39"/>
  <c r="T23" i="39" s="1"/>
  <c r="L23" i="39"/>
  <c r="J25" i="39"/>
  <c r="T25" i="39" s="1"/>
  <c r="L25" i="39"/>
  <c r="J28" i="39"/>
  <c r="T28" i="39" s="1"/>
  <c r="L28" i="39"/>
  <c r="J30" i="39"/>
  <c r="T30" i="39" s="1"/>
  <c r="L30" i="39"/>
  <c r="J32" i="39"/>
  <c r="T32" i="39" s="1"/>
  <c r="L32" i="39"/>
  <c r="J35" i="39"/>
  <c r="T35" i="39" s="1"/>
  <c r="L35" i="39"/>
  <c r="I36" i="39"/>
  <c r="I37" i="39"/>
  <c r="L37" i="39"/>
  <c r="J37" i="39"/>
  <c r="T37" i="39" s="1"/>
  <c r="L38" i="39"/>
  <c r="L45" i="39"/>
  <c r="J45" i="39"/>
  <c r="T45" i="39" s="1"/>
  <c r="L52" i="39"/>
  <c r="J52" i="39"/>
  <c r="T52" i="39" s="1"/>
  <c r="L59" i="39"/>
  <c r="J59" i="39"/>
  <c r="T59" i="39" s="1"/>
  <c r="L60" i="39"/>
  <c r="J60" i="39"/>
  <c r="T60" i="39" s="1"/>
  <c r="J42" i="39"/>
  <c r="T42" i="39" s="1"/>
  <c r="L42" i="39"/>
  <c r="J44" i="39"/>
  <c r="T44" i="39" s="1"/>
  <c r="L44" i="39"/>
  <c r="J46" i="39"/>
  <c r="T46" i="39" s="1"/>
  <c r="K46" i="39" s="1"/>
  <c r="L46" i="39"/>
  <c r="J49" i="39"/>
  <c r="T49" i="39" s="1"/>
  <c r="L49" i="39"/>
  <c r="I50" i="39"/>
  <c r="J51" i="39"/>
  <c r="T51" i="39" s="1"/>
  <c r="L51" i="39"/>
  <c r="I52" i="39"/>
  <c r="J53" i="39"/>
  <c r="T53" i="39" s="1"/>
  <c r="L53" i="39"/>
  <c r="J56" i="39"/>
  <c r="T56" i="39" s="1"/>
  <c r="L56" i="39"/>
  <c r="I57" i="39"/>
  <c r="J58" i="39"/>
  <c r="T58" i="39" s="1"/>
  <c r="L58" i="39"/>
  <c r="I59" i="39"/>
  <c r="I49" i="39"/>
  <c r="I51" i="39"/>
  <c r="I56" i="39"/>
  <c r="I58" i="39"/>
  <c r="C301" i="20"/>
  <c r="C302" i="20"/>
  <c r="C303" i="20"/>
  <c r="C304" i="20"/>
  <c r="C305" i="20"/>
  <c r="C301" i="9"/>
  <c r="C302" i="9"/>
  <c r="C303" i="9"/>
  <c r="C304" i="9"/>
  <c r="C305" i="9"/>
  <c r="C306" i="9"/>
  <c r="C307" i="9"/>
  <c r="C308" i="9"/>
  <c r="C309" i="9"/>
  <c r="C301" i="8"/>
  <c r="C302" i="8"/>
  <c r="C303" i="8"/>
  <c r="C304" i="8"/>
  <c r="C305" i="8"/>
  <c r="C306" i="8"/>
  <c r="C307" i="8"/>
  <c r="C308" i="8"/>
  <c r="C301" i="7"/>
  <c r="C302" i="7"/>
  <c r="K56" i="39" l="1"/>
  <c r="R56" i="39" s="1"/>
  <c r="K53" i="39"/>
  <c r="R53" i="39" s="1"/>
  <c r="R46" i="39"/>
  <c r="K37" i="39"/>
  <c r="K49" i="39"/>
  <c r="R49" i="39" s="1"/>
  <c r="K58" i="39"/>
  <c r="R58" i="39" s="1"/>
  <c r="K51" i="39"/>
  <c r="R51" i="39" s="1"/>
  <c r="K60" i="39"/>
  <c r="K59" i="39"/>
  <c r="K52" i="39"/>
  <c r="K45" i="39"/>
  <c r="K35" i="39"/>
  <c r="R35" i="39" s="1"/>
  <c r="K43" i="39"/>
  <c r="K44" i="39"/>
  <c r="R44" i="39" s="1"/>
  <c r="K42" i="39"/>
  <c r="R42" i="39" s="1"/>
  <c r="K57" i="39"/>
  <c r="R57" i="39" s="1"/>
  <c r="K36" i="39"/>
  <c r="R60" i="39"/>
  <c r="R59" i="39"/>
  <c r="R52" i="39"/>
  <c r="R45" i="39"/>
  <c r="R37" i="39"/>
  <c r="K50" i="39"/>
  <c r="R50" i="39" s="1"/>
  <c r="R43" i="39"/>
  <c r="K39" i="39"/>
  <c r="R39" i="39" s="1"/>
  <c r="K38" i="39"/>
  <c r="R36" i="39"/>
  <c r="T29" i="39"/>
  <c r="T15" i="39"/>
  <c r="R38" i="39"/>
  <c r="T31" i="39"/>
  <c r="T24" i="39"/>
  <c r="K24" i="39" s="1"/>
  <c r="R24" i="39" s="1"/>
  <c r="T17" i="39"/>
  <c r="K17" i="39" s="1"/>
  <c r="R17" i="39" s="1"/>
  <c r="T10" i="39"/>
  <c r="K10" i="39" s="1"/>
  <c r="R10" i="39" s="1"/>
  <c r="E119" i="22"/>
  <c r="G119" i="22"/>
  <c r="E113" i="22"/>
  <c r="G113" i="22"/>
  <c r="G110" i="22"/>
  <c r="E110" i="22"/>
  <c r="E98" i="22"/>
  <c r="G98" i="22"/>
  <c r="E103" i="22"/>
  <c r="G103" i="22"/>
  <c r="G104" i="22"/>
  <c r="E104" i="22"/>
  <c r="E97" i="22"/>
  <c r="G97" i="22"/>
  <c r="G105" i="22"/>
  <c r="E105" i="22"/>
  <c r="G96" i="22"/>
  <c r="E96" i="22"/>
  <c r="E93" i="22"/>
  <c r="G93" i="22"/>
  <c r="G92" i="22"/>
  <c r="E92" i="22"/>
  <c r="E84" i="22"/>
  <c r="G84" i="22"/>
  <c r="G89" i="22"/>
  <c r="E89" i="22"/>
  <c r="E81" i="22"/>
  <c r="E74" i="22"/>
  <c r="G74" i="22"/>
  <c r="G73" i="22"/>
  <c r="E73" i="22"/>
  <c r="G71" i="22"/>
  <c r="E71" i="22"/>
  <c r="G58" i="22"/>
  <c r="E58" i="22"/>
  <c r="E43" i="22"/>
  <c r="G43" i="22"/>
  <c r="G53" i="22"/>
  <c r="E53" i="22"/>
  <c r="G46" i="22"/>
  <c r="E46" i="22"/>
  <c r="G51" i="22"/>
  <c r="E51" i="22"/>
  <c r="G47" i="22"/>
  <c r="E47" i="22"/>
  <c r="E42" i="22"/>
  <c r="G42" i="22"/>
  <c r="E36" i="22"/>
  <c r="G36" i="22"/>
  <c r="E24" i="22"/>
  <c r="E28" i="22"/>
  <c r="E11" i="22"/>
  <c r="E7" i="22"/>
  <c r="E8" i="22"/>
  <c r="E15" i="22"/>
  <c r="G15" i="22"/>
  <c r="K31" i="39" l="1"/>
  <c r="R31" i="39" s="1"/>
  <c r="K8" i="39"/>
  <c r="R8" i="39" s="1"/>
  <c r="M39" i="39"/>
  <c r="S39" i="39" s="1"/>
  <c r="M50" i="39"/>
  <c r="S50" i="39" s="1"/>
  <c r="M53" i="39"/>
  <c r="S53" i="39" s="1"/>
  <c r="K15" i="39"/>
  <c r="R15" i="39" s="1"/>
  <c r="K29" i="39"/>
  <c r="R29" i="39" s="1"/>
  <c r="M43" i="39"/>
  <c r="S43" i="39" s="1"/>
  <c r="M57" i="39"/>
  <c r="S57" i="39" s="1"/>
  <c r="M45" i="39"/>
  <c r="S45" i="39" s="1"/>
  <c r="M59" i="39"/>
  <c r="S59" i="39" s="1"/>
  <c r="K11" i="39"/>
  <c r="R11" i="39" s="1"/>
  <c r="K23" i="39"/>
  <c r="R23" i="39" s="1"/>
  <c r="K28" i="39"/>
  <c r="R28" i="39" s="1"/>
  <c r="M44" i="39"/>
  <c r="S44" i="39" s="1"/>
  <c r="K7" i="39"/>
  <c r="R7" i="39" s="1"/>
  <c r="K18" i="39"/>
  <c r="R18" i="39" s="1"/>
  <c r="K30" i="39"/>
  <c r="R30" i="39" s="1"/>
  <c r="M35" i="39"/>
  <c r="S35" i="39" s="1"/>
  <c r="M58" i="39"/>
  <c r="S58" i="39" s="1"/>
  <c r="M38" i="39"/>
  <c r="S38" i="39" s="1"/>
  <c r="M36" i="39"/>
  <c r="S36" i="39" s="1"/>
  <c r="M37" i="39"/>
  <c r="S37" i="39" s="1"/>
  <c r="M52" i="39"/>
  <c r="S52" i="39" s="1"/>
  <c r="M60" i="39"/>
  <c r="S60" i="39" s="1"/>
  <c r="K22" i="39"/>
  <c r="R22" i="39" s="1"/>
  <c r="K9" i="39"/>
  <c r="R9" i="39" s="1"/>
  <c r="K14" i="39"/>
  <c r="R14" i="39" s="1"/>
  <c r="K25" i="39"/>
  <c r="R25" i="39" s="1"/>
  <c r="M42" i="39"/>
  <c r="S42" i="39" s="1"/>
  <c r="M46" i="39"/>
  <c r="S46" i="39" s="1"/>
  <c r="M56" i="39"/>
  <c r="S56" i="39" s="1"/>
  <c r="K16" i="39"/>
  <c r="R16" i="39" s="1"/>
  <c r="K21" i="39"/>
  <c r="R21" i="39" s="1"/>
  <c r="K32" i="39"/>
  <c r="R32" i="39" s="1"/>
  <c r="M51" i="39"/>
  <c r="S51" i="39" s="1"/>
  <c r="M49" i="39"/>
  <c r="S49" i="39" s="1"/>
  <c r="G14" i="22"/>
  <c r="E14" i="22"/>
  <c r="G18" i="22"/>
  <c r="E18" i="22"/>
  <c r="E9" i="22"/>
  <c r="M17" i="39" l="1"/>
  <c r="S17" i="39" s="1"/>
  <c r="I22" i="39"/>
  <c r="I30" i="39"/>
  <c r="I28" i="39"/>
  <c r="I29" i="39"/>
  <c r="I31" i="39"/>
  <c r="M31" i="39"/>
  <c r="S31" i="39" s="1"/>
  <c r="M24" i="39"/>
  <c r="S24" i="39" s="1"/>
  <c r="I21" i="39"/>
  <c r="I23" i="39"/>
  <c r="I24" i="39"/>
  <c r="M25" i="39"/>
  <c r="S25" i="39" s="1"/>
  <c r="M9" i="39"/>
  <c r="S9" i="39" s="1"/>
  <c r="M30" i="39"/>
  <c r="S30" i="39" s="1"/>
  <c r="M7" i="39"/>
  <c r="S7" i="39" s="1"/>
  <c r="M23" i="39"/>
  <c r="S23" i="39" s="1"/>
  <c r="M15" i="39"/>
  <c r="S15" i="39" s="1"/>
  <c r="M10" i="39"/>
  <c r="S10" i="39" s="1"/>
  <c r="M21" i="39"/>
  <c r="S21" i="39" s="1"/>
  <c r="M32" i="39"/>
  <c r="S32" i="39" s="1"/>
  <c r="M16" i="39"/>
  <c r="S16" i="39" s="1"/>
  <c r="M14" i="39"/>
  <c r="S14" i="39" s="1"/>
  <c r="M22" i="39"/>
  <c r="S22" i="39" s="1"/>
  <c r="M18" i="39"/>
  <c r="S18" i="39" s="1"/>
  <c r="M28" i="39"/>
  <c r="S28" i="39" s="1"/>
  <c r="M11" i="39"/>
  <c r="S11" i="39" s="1"/>
  <c r="M29" i="39"/>
  <c r="S29" i="39" s="1"/>
  <c r="M8" i="39"/>
  <c r="S8" i="39" s="1"/>
  <c r="I8" i="39" s="1"/>
  <c r="Y305" i="20"/>
  <c r="Y306" i="9"/>
  <c r="Y307" i="9"/>
  <c r="Y308" i="9"/>
  <c r="Y309" i="9"/>
  <c r="Y304" i="8"/>
  <c r="Y305" i="8"/>
  <c r="Y306" i="8"/>
  <c r="Y307" i="8"/>
  <c r="Y308" i="8"/>
  <c r="Z307" i="3"/>
  <c r="Z308" i="3"/>
  <c r="Z309" i="3"/>
  <c r="Z310" i="3"/>
  <c r="Z311" i="3"/>
  <c r="Z312" i="3"/>
  <c r="D313" i="1"/>
  <c r="Z313" i="1" s="1"/>
  <c r="D314" i="1"/>
  <c r="Z314" i="1" s="1"/>
  <c r="D315" i="1"/>
  <c r="Z315" i="1" s="1"/>
  <c r="D305" i="20"/>
  <c r="Z305" i="20" s="1"/>
  <c r="D306" i="9"/>
  <c r="Z306" i="9" s="1"/>
  <c r="D307" i="9"/>
  <c r="Z307" i="9" s="1"/>
  <c r="D308" i="9"/>
  <c r="Z308" i="9" s="1"/>
  <c r="D309" i="9"/>
  <c r="Z309" i="9" s="1"/>
  <c r="D304" i="8"/>
  <c r="Z304" i="8" s="1"/>
  <c r="D305" i="8"/>
  <c r="Z305" i="8" s="1"/>
  <c r="D306" i="8"/>
  <c r="Z306" i="8" s="1"/>
  <c r="D307" i="8"/>
  <c r="Z307" i="8" s="1"/>
  <c r="D308" i="8"/>
  <c r="Z308" i="8" s="1"/>
  <c r="I16" i="39" l="1"/>
  <c r="I15" i="39"/>
  <c r="I14" i="39"/>
  <c r="I17" i="39"/>
  <c r="I10" i="39"/>
  <c r="I7" i="39"/>
  <c r="I9" i="39"/>
  <c r="G62" i="22"/>
  <c r="E62" i="22"/>
  <c r="E29" i="11"/>
  <c r="G116" i="22"/>
  <c r="E116" i="22"/>
  <c r="G72" i="22"/>
  <c r="E72" i="22"/>
  <c r="G112" i="22"/>
  <c r="E112" i="22"/>
  <c r="G68" i="22"/>
  <c r="E68" i="22"/>
  <c r="G67" i="22"/>
  <c r="E67" i="22"/>
  <c r="G100" i="22"/>
  <c r="E100" i="22"/>
  <c r="E45" i="22"/>
  <c r="G45" i="22"/>
  <c r="G86" i="22"/>
  <c r="E86" i="22"/>
  <c r="G95" i="22"/>
  <c r="E95" i="22"/>
  <c r="E27" i="22"/>
  <c r="G32" i="22"/>
  <c r="E32" i="22"/>
  <c r="G44" i="22"/>
  <c r="E44" i="22"/>
  <c r="G78" i="22"/>
  <c r="E78" i="22"/>
  <c r="G83" i="22"/>
  <c r="E83" i="22"/>
  <c r="E6" i="22"/>
  <c r="G23" i="22"/>
  <c r="E23" i="22"/>
  <c r="G16" i="22"/>
  <c r="E16" i="22"/>
  <c r="B140" i="39" l="1"/>
  <c r="C161" i="39" s="1"/>
  <c r="E162" i="39" s="1"/>
  <c r="H164" i="39" s="1"/>
  <c r="B154" i="39"/>
  <c r="C167" i="39" s="1"/>
  <c r="E171" i="39" s="1"/>
  <c r="H173" i="39" s="1"/>
  <c r="B144" i="39"/>
  <c r="C163" i="39" s="1"/>
  <c r="E169" i="39" s="1"/>
  <c r="H170" i="39" s="1"/>
  <c r="B142" i="39"/>
  <c r="C141" i="39" s="1"/>
  <c r="E155" i="39" s="1"/>
  <c r="H156" i="39" s="1"/>
  <c r="B148" i="39"/>
  <c r="C165" i="39" s="1"/>
  <c r="E166" i="39" s="1"/>
  <c r="H167" i="39" s="1"/>
  <c r="B146" i="39"/>
  <c r="C145" i="39" s="1"/>
  <c r="E143" i="39" s="1"/>
  <c r="H147" i="39" s="1"/>
  <c r="B152" i="39"/>
  <c r="C153" i="39" s="1"/>
  <c r="E157" i="39" s="1"/>
  <c r="H159" i="39" s="1"/>
  <c r="B150" i="39"/>
  <c r="C149" i="39" s="1"/>
  <c r="E151" i="39" s="1"/>
  <c r="H152" i="39" s="1"/>
  <c r="B108" i="39"/>
  <c r="B104" i="39"/>
  <c r="B112" i="39"/>
  <c r="B116" i="39"/>
  <c r="B106" i="39"/>
  <c r="B102" i="39"/>
  <c r="B114" i="39"/>
  <c r="B110" i="39"/>
  <c r="E27" i="11"/>
  <c r="D304" i="4"/>
  <c r="Z304" i="4" s="1"/>
  <c r="D303" i="4"/>
  <c r="Z303" i="4" s="1"/>
  <c r="D302" i="4"/>
  <c r="Z302" i="4" s="1"/>
  <c r="D301" i="4"/>
  <c r="Z301" i="4" s="1"/>
  <c r="D300" i="4"/>
  <c r="AP299" i="4"/>
  <c r="AO299" i="4"/>
  <c r="AN299" i="4"/>
  <c r="AM299" i="4"/>
  <c r="AL299" i="4"/>
  <c r="AK299" i="4"/>
  <c r="AJ299" i="4"/>
  <c r="AI299" i="4"/>
  <c r="AH299" i="4"/>
  <c r="AG299" i="4"/>
  <c r="AF299" i="4"/>
  <c r="AE299" i="4"/>
  <c r="AD299" i="4"/>
  <c r="AC299" i="4"/>
  <c r="AB299" i="4"/>
  <c r="AA299" i="4"/>
  <c r="P11" i="4"/>
  <c r="O11" i="4"/>
  <c r="N11" i="4"/>
  <c r="H11" i="4"/>
  <c r="Q11" i="4" s="1"/>
  <c r="P10" i="4"/>
  <c r="O10" i="4"/>
  <c r="N10" i="4"/>
  <c r="H10" i="4"/>
  <c r="Q10" i="4" s="1"/>
  <c r="P9" i="4"/>
  <c r="O9" i="4"/>
  <c r="N9" i="4"/>
  <c r="H9" i="4"/>
  <c r="Q9" i="4" s="1"/>
  <c r="P8" i="4"/>
  <c r="O8" i="4"/>
  <c r="N8" i="4"/>
  <c r="H8" i="4"/>
  <c r="Q8" i="4" s="1"/>
  <c r="P7" i="4"/>
  <c r="O7" i="4"/>
  <c r="N7" i="4"/>
  <c r="H7" i="4"/>
  <c r="Q7" i="4" s="1"/>
  <c r="R6" i="4"/>
  <c r="Y304" i="20"/>
  <c r="D304" i="20"/>
  <c r="Z304" i="20" s="1"/>
  <c r="Y303" i="20"/>
  <c r="D303" i="20"/>
  <c r="Z303" i="20" s="1"/>
  <c r="Y302" i="20"/>
  <c r="D302" i="20"/>
  <c r="Z302" i="20" s="1"/>
  <c r="Y301" i="20"/>
  <c r="D301" i="20"/>
  <c r="Z301" i="20" s="1"/>
  <c r="Y300" i="20"/>
  <c r="D300" i="20"/>
  <c r="Z300" i="20" s="1"/>
  <c r="C300" i="20"/>
  <c r="AP299" i="20"/>
  <c r="AO299" i="20"/>
  <c r="AN299" i="20"/>
  <c r="AM299" i="20"/>
  <c r="AM306" i="20" s="1"/>
  <c r="AL299" i="20"/>
  <c r="AK299" i="20"/>
  <c r="AJ299" i="20"/>
  <c r="AI299" i="20"/>
  <c r="AI306" i="20" s="1"/>
  <c r="AH299" i="20"/>
  <c r="AG299" i="20"/>
  <c r="AF299" i="20"/>
  <c r="AE299" i="20"/>
  <c r="AE306" i="20" s="1"/>
  <c r="AD299" i="20"/>
  <c r="AC299" i="20"/>
  <c r="AB299" i="20"/>
  <c r="AA299" i="20"/>
  <c r="AA306" i="20" s="1"/>
  <c r="Q11" i="20"/>
  <c r="Q10" i="20"/>
  <c r="Q9" i="20"/>
  <c r="Q8" i="20"/>
  <c r="Q7" i="20"/>
  <c r="R6" i="20"/>
  <c r="Y305" i="9"/>
  <c r="D305" i="9"/>
  <c r="Z305" i="9" s="1"/>
  <c r="Y304" i="9"/>
  <c r="D304" i="9"/>
  <c r="Z304" i="9" s="1"/>
  <c r="Y303" i="9"/>
  <c r="D303" i="9"/>
  <c r="Z303" i="9" s="1"/>
  <c r="Y302" i="9"/>
  <c r="D302" i="9"/>
  <c r="Z302" i="9" s="1"/>
  <c r="Y301" i="9"/>
  <c r="D301" i="9"/>
  <c r="Z301" i="9" s="1"/>
  <c r="Y300" i="9"/>
  <c r="D300" i="9"/>
  <c r="C300" i="9"/>
  <c r="AP299" i="9"/>
  <c r="AO299" i="9"/>
  <c r="AN299" i="9"/>
  <c r="AM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Z300" i="9" l="1"/>
  <c r="E34" i="11"/>
  <c r="AB313" i="9"/>
  <c r="AB310" i="9"/>
  <c r="AB311" i="9"/>
  <c r="AB312" i="9"/>
  <c r="AF313" i="9"/>
  <c r="AF310" i="9"/>
  <c r="AF311" i="9"/>
  <c r="AF312" i="9"/>
  <c r="AH310" i="9"/>
  <c r="AH312" i="9"/>
  <c r="AH313" i="9"/>
  <c r="AH311" i="9"/>
  <c r="AL313" i="9"/>
  <c r="AL311" i="9"/>
  <c r="AL310" i="9"/>
  <c r="AL312" i="9"/>
  <c r="AC305" i="20"/>
  <c r="AC306" i="20"/>
  <c r="AA313" i="9"/>
  <c r="AA310" i="9"/>
  <c r="AA311" i="9"/>
  <c r="AA312" i="9"/>
  <c r="AC313" i="9"/>
  <c r="AC311" i="9"/>
  <c r="AC310" i="9"/>
  <c r="AC312" i="9"/>
  <c r="AE313" i="9"/>
  <c r="AE310" i="9"/>
  <c r="AE311" i="9"/>
  <c r="AE312" i="9"/>
  <c r="AG313" i="9"/>
  <c r="AG310" i="9"/>
  <c r="AG311" i="9"/>
  <c r="AG312" i="9"/>
  <c r="AI313" i="9"/>
  <c r="AI310" i="9"/>
  <c r="AI311" i="9"/>
  <c r="AI312" i="9"/>
  <c r="AK310" i="9"/>
  <c r="AK312" i="9"/>
  <c r="AK313" i="9"/>
  <c r="AK311" i="9"/>
  <c r="AM313" i="9"/>
  <c r="AM310" i="9"/>
  <c r="AM311" i="9"/>
  <c r="AM312" i="9"/>
  <c r="AO313" i="9"/>
  <c r="AO310" i="9"/>
  <c r="AO311" i="9"/>
  <c r="AO312" i="9"/>
  <c r="AB305" i="20"/>
  <c r="AB306" i="20"/>
  <c r="AD305" i="20"/>
  <c r="AD306" i="20"/>
  <c r="AF305" i="20"/>
  <c r="AF306" i="20"/>
  <c r="AH305" i="20"/>
  <c r="AH306" i="20"/>
  <c r="AJ305" i="20"/>
  <c r="AJ306" i="20"/>
  <c r="AL305" i="20"/>
  <c r="AL306" i="20"/>
  <c r="AN305" i="20"/>
  <c r="AN306" i="20"/>
  <c r="AP305" i="20"/>
  <c r="AP306" i="20"/>
  <c r="AD313" i="9"/>
  <c r="AD311" i="9"/>
  <c r="AD310" i="9"/>
  <c r="AD312" i="9"/>
  <c r="AJ313" i="9"/>
  <c r="AJ310" i="9"/>
  <c r="AJ311" i="9"/>
  <c r="AJ312" i="9"/>
  <c r="AN313" i="9"/>
  <c r="AN310" i="9"/>
  <c r="AN311" i="9"/>
  <c r="AN312" i="9"/>
  <c r="AP310" i="9"/>
  <c r="AP312" i="9"/>
  <c r="AP313" i="9"/>
  <c r="AP311" i="9"/>
  <c r="AG305" i="20"/>
  <c r="AG306" i="20"/>
  <c r="AK305" i="20"/>
  <c r="AK306" i="20"/>
  <c r="AO305" i="20"/>
  <c r="AO306" i="20"/>
  <c r="Z300" i="4"/>
  <c r="E31" i="11"/>
  <c r="C111" i="39"/>
  <c r="C125" i="39"/>
  <c r="C115" i="39"/>
  <c r="C123" i="39"/>
  <c r="AA306" i="9"/>
  <c r="AA309" i="9"/>
  <c r="AA308" i="9"/>
  <c r="AA307" i="9"/>
  <c r="AC306" i="9"/>
  <c r="AC309" i="9"/>
  <c r="AC308" i="9"/>
  <c r="AC307" i="9"/>
  <c r="AE306" i="9"/>
  <c r="AE309" i="9"/>
  <c r="AE307" i="9"/>
  <c r="AE308" i="9"/>
  <c r="AG306" i="9"/>
  <c r="AG309" i="9"/>
  <c r="AG308" i="9"/>
  <c r="AG307" i="9"/>
  <c r="AI306" i="9"/>
  <c r="AI309" i="9"/>
  <c r="AI307" i="9"/>
  <c r="AI308" i="9"/>
  <c r="AK306" i="9"/>
  <c r="AK309" i="9"/>
  <c r="AK308" i="9"/>
  <c r="AK307" i="9"/>
  <c r="AM306" i="9"/>
  <c r="AM309" i="9"/>
  <c r="AM307" i="9"/>
  <c r="AM308" i="9"/>
  <c r="AO306" i="9"/>
  <c r="AO309" i="9"/>
  <c r="AO308" i="9"/>
  <c r="AO307" i="9"/>
  <c r="AB306" i="9"/>
  <c r="AB309" i="9"/>
  <c r="AB307" i="9"/>
  <c r="AB308" i="9"/>
  <c r="AD308" i="9"/>
  <c r="AD307" i="9"/>
  <c r="AD309" i="9"/>
  <c r="AD306" i="9"/>
  <c r="AF309" i="9"/>
  <c r="AF306" i="9"/>
  <c r="AF308" i="9"/>
  <c r="AF307" i="9"/>
  <c r="AH308" i="9"/>
  <c r="AH307" i="9"/>
  <c r="AH309" i="9"/>
  <c r="AH306" i="9"/>
  <c r="AJ309" i="9"/>
  <c r="AJ306" i="9"/>
  <c r="AJ308" i="9"/>
  <c r="AJ307" i="9"/>
  <c r="AL308" i="9"/>
  <c r="AL307" i="9"/>
  <c r="AL309" i="9"/>
  <c r="AL306" i="9"/>
  <c r="AN309" i="9"/>
  <c r="AN306" i="9"/>
  <c r="AN308" i="9"/>
  <c r="AN307" i="9"/>
  <c r="AP308" i="9"/>
  <c r="AP307" i="9"/>
  <c r="AP309" i="9"/>
  <c r="AP306" i="9"/>
  <c r="AA304" i="20"/>
  <c r="AA305" i="20"/>
  <c r="AE304" i="20"/>
  <c r="AE305" i="20"/>
  <c r="AI304" i="20"/>
  <c r="AI305" i="20"/>
  <c r="AM304" i="20"/>
  <c r="AM305" i="20"/>
  <c r="AP301" i="20"/>
  <c r="AP303" i="20"/>
  <c r="AB304" i="20"/>
  <c r="AP300" i="20"/>
  <c r="AP302" i="20"/>
  <c r="L7" i="4"/>
  <c r="J7" i="4"/>
  <c r="L8" i="4"/>
  <c r="J10" i="4"/>
  <c r="T10" i="4" s="1"/>
  <c r="L11" i="4"/>
  <c r="J11" i="4"/>
  <c r="T11" i="4" s="1"/>
  <c r="J8" i="4"/>
  <c r="L9" i="4"/>
  <c r="J9" i="4"/>
  <c r="T9" i="4" s="1"/>
  <c r="L10" i="4"/>
  <c r="AO304" i="20"/>
  <c r="AK304" i="20"/>
  <c r="AG304" i="20"/>
  <c r="AC304" i="20"/>
  <c r="AP304" i="20"/>
  <c r="AN304" i="20"/>
  <c r="AL304" i="20"/>
  <c r="AJ304" i="20"/>
  <c r="AH304" i="20"/>
  <c r="AF304" i="20"/>
  <c r="AD304" i="20"/>
  <c r="T7" i="20"/>
  <c r="T9" i="20"/>
  <c r="T11" i="20"/>
  <c r="AC300" i="20"/>
  <c r="AA301" i="20"/>
  <c r="AC301" i="20"/>
  <c r="AE301" i="20"/>
  <c r="AG301" i="20"/>
  <c r="AI301" i="20"/>
  <c r="AK301" i="20"/>
  <c r="AM301" i="20"/>
  <c r="AO301" i="20"/>
  <c r="AA302" i="20"/>
  <c r="AC302" i="20"/>
  <c r="AE302" i="20"/>
  <c r="AG302" i="20"/>
  <c r="AI302" i="20"/>
  <c r="AK302" i="20"/>
  <c r="AM302" i="20"/>
  <c r="AO302" i="20"/>
  <c r="AA303" i="20"/>
  <c r="AC303" i="20"/>
  <c r="AE303" i="20"/>
  <c r="AG303" i="20"/>
  <c r="AI303" i="20"/>
  <c r="AK303" i="20"/>
  <c r="AM303" i="20"/>
  <c r="AO303" i="20"/>
  <c r="AA300" i="20"/>
  <c r="AE300" i="20"/>
  <c r="AG300" i="20"/>
  <c r="AI300" i="20"/>
  <c r="AK300" i="20"/>
  <c r="AM300" i="20"/>
  <c r="AO300" i="20"/>
  <c r="T8" i="20"/>
  <c r="T10" i="20"/>
  <c r="R10" i="20" s="1"/>
  <c r="AB300" i="20"/>
  <c r="AD300" i="20"/>
  <c r="AF300" i="20"/>
  <c r="AH300" i="20"/>
  <c r="AJ300" i="20"/>
  <c r="AL300" i="20"/>
  <c r="AN300" i="20"/>
  <c r="AB301" i="20"/>
  <c r="AD301" i="20"/>
  <c r="AF301" i="20"/>
  <c r="AH301" i="20"/>
  <c r="AJ301" i="20"/>
  <c r="AL301" i="20"/>
  <c r="AN301" i="20"/>
  <c r="AB302" i="20"/>
  <c r="AD302" i="20"/>
  <c r="AF302" i="20"/>
  <c r="AH302" i="20"/>
  <c r="AJ302" i="20"/>
  <c r="AL302" i="20"/>
  <c r="AN302" i="20"/>
  <c r="AB303" i="20"/>
  <c r="AD303" i="20"/>
  <c r="AF303" i="20"/>
  <c r="AH303" i="20"/>
  <c r="AJ303" i="20"/>
  <c r="AL303" i="20"/>
  <c r="AN303" i="20"/>
  <c r="AM302" i="9"/>
  <c r="AP304" i="9"/>
  <c r="AP303" i="9"/>
  <c r="AP305" i="9"/>
  <c r="AA301" i="9"/>
  <c r="AE301" i="9"/>
  <c r="AI301" i="9"/>
  <c r="AM301" i="9"/>
  <c r="AA300" i="9"/>
  <c r="AE300" i="9"/>
  <c r="AI300" i="9"/>
  <c r="AM300" i="9"/>
  <c r="AP301" i="9"/>
  <c r="AN301" i="9"/>
  <c r="AL301" i="9"/>
  <c r="AJ301" i="9"/>
  <c r="AH301" i="9"/>
  <c r="AF301" i="9"/>
  <c r="AD301" i="9"/>
  <c r="AB301" i="9"/>
  <c r="AC301" i="9"/>
  <c r="AG301" i="9"/>
  <c r="AK301" i="9"/>
  <c r="AO301" i="9"/>
  <c r="AA302" i="9"/>
  <c r="AE302" i="9"/>
  <c r="AI302" i="9"/>
  <c r="AP300" i="9"/>
  <c r="AN300" i="9"/>
  <c r="AL300" i="9"/>
  <c r="AJ300" i="9"/>
  <c r="AH300" i="9"/>
  <c r="AF300" i="9"/>
  <c r="AD300" i="9"/>
  <c r="AB300" i="9"/>
  <c r="AC300" i="9"/>
  <c r="AG300" i="9"/>
  <c r="AK300" i="9"/>
  <c r="AO300" i="9"/>
  <c r="AP302" i="9"/>
  <c r="AN302" i="9"/>
  <c r="AL302" i="9"/>
  <c r="AJ302" i="9"/>
  <c r="AH302" i="9"/>
  <c r="AF302" i="9"/>
  <c r="AD302" i="9"/>
  <c r="AB302" i="9"/>
  <c r="AO302" i="9"/>
  <c r="AC302" i="9"/>
  <c r="AG302" i="9"/>
  <c r="AK302" i="9"/>
  <c r="AA303" i="9"/>
  <c r="AC303" i="9"/>
  <c r="AE303" i="9"/>
  <c r="AG303" i="9"/>
  <c r="AI303" i="9"/>
  <c r="AK303" i="9"/>
  <c r="AM303" i="9"/>
  <c r="AO303" i="9"/>
  <c r="AA304" i="9"/>
  <c r="AC304" i="9"/>
  <c r="AE304" i="9"/>
  <c r="AG304" i="9"/>
  <c r="AI304" i="9"/>
  <c r="AK304" i="9"/>
  <c r="AM304" i="9"/>
  <c r="AO304" i="9"/>
  <c r="AA305" i="9"/>
  <c r="AC305" i="9"/>
  <c r="AE305" i="9"/>
  <c r="AG305" i="9"/>
  <c r="AI305" i="9"/>
  <c r="AK305" i="9"/>
  <c r="AM305" i="9"/>
  <c r="AO305" i="9"/>
  <c r="AB303" i="9"/>
  <c r="AD303" i="9"/>
  <c r="AF303" i="9"/>
  <c r="AH303" i="9"/>
  <c r="AJ303" i="9"/>
  <c r="AL303" i="9"/>
  <c r="AN303" i="9"/>
  <c r="AB304" i="9"/>
  <c r="AD304" i="9"/>
  <c r="AF304" i="9"/>
  <c r="AH304" i="9"/>
  <c r="AJ304" i="9"/>
  <c r="AL304" i="9"/>
  <c r="AN304" i="9"/>
  <c r="AB305" i="9"/>
  <c r="AD305" i="9"/>
  <c r="AF305" i="9"/>
  <c r="AH305" i="9"/>
  <c r="AJ305" i="9"/>
  <c r="AL305" i="9"/>
  <c r="AN305" i="9"/>
  <c r="A3" i="39"/>
  <c r="A2" i="39"/>
  <c r="A1" i="39"/>
  <c r="Z306" i="3"/>
  <c r="Z305" i="3"/>
  <c r="Z304" i="3"/>
  <c r="Z303" i="3"/>
  <c r="Z302" i="3"/>
  <c r="Z301" i="3"/>
  <c r="Z300" i="3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P60" i="3"/>
  <c r="O60" i="3"/>
  <c r="N60" i="3"/>
  <c r="H60" i="3"/>
  <c r="Q60" i="3" s="1"/>
  <c r="P59" i="3"/>
  <c r="O59" i="3"/>
  <c r="N59" i="3"/>
  <c r="H59" i="3"/>
  <c r="Q59" i="3" s="1"/>
  <c r="P58" i="3"/>
  <c r="O58" i="3"/>
  <c r="N58" i="3"/>
  <c r="H58" i="3"/>
  <c r="Q58" i="3" s="1"/>
  <c r="P57" i="3"/>
  <c r="O57" i="3"/>
  <c r="N57" i="3"/>
  <c r="H57" i="3"/>
  <c r="Q57" i="3" s="1"/>
  <c r="P56" i="3"/>
  <c r="O56" i="3"/>
  <c r="N56" i="3"/>
  <c r="H56" i="3"/>
  <c r="Q56" i="3" s="1"/>
  <c r="R55" i="3"/>
  <c r="I60" i="3" s="1"/>
  <c r="P53" i="3"/>
  <c r="O53" i="3"/>
  <c r="N53" i="3"/>
  <c r="H53" i="3"/>
  <c r="Q53" i="3" s="1"/>
  <c r="P52" i="3"/>
  <c r="O52" i="3"/>
  <c r="N52" i="3"/>
  <c r="H52" i="3"/>
  <c r="Q52" i="3" s="1"/>
  <c r="P51" i="3"/>
  <c r="O51" i="3"/>
  <c r="N51" i="3"/>
  <c r="H51" i="3"/>
  <c r="Q51" i="3" s="1"/>
  <c r="P50" i="3"/>
  <c r="O50" i="3"/>
  <c r="N50" i="3"/>
  <c r="H50" i="3"/>
  <c r="Q50" i="3" s="1"/>
  <c r="P49" i="3"/>
  <c r="O49" i="3"/>
  <c r="N49" i="3"/>
  <c r="H49" i="3"/>
  <c r="Q49" i="3" s="1"/>
  <c r="R48" i="3"/>
  <c r="I53" i="3" s="1"/>
  <c r="P46" i="3"/>
  <c r="O46" i="3"/>
  <c r="N46" i="3"/>
  <c r="H46" i="3"/>
  <c r="Q46" i="3" s="1"/>
  <c r="P45" i="3"/>
  <c r="O45" i="3"/>
  <c r="N45" i="3"/>
  <c r="H45" i="3"/>
  <c r="Q45" i="3" s="1"/>
  <c r="P44" i="3"/>
  <c r="O44" i="3"/>
  <c r="N44" i="3"/>
  <c r="H44" i="3"/>
  <c r="Q44" i="3" s="1"/>
  <c r="P43" i="3"/>
  <c r="O43" i="3"/>
  <c r="N43" i="3"/>
  <c r="H43" i="3"/>
  <c r="Q43" i="3" s="1"/>
  <c r="P42" i="3"/>
  <c r="O42" i="3"/>
  <c r="N42" i="3"/>
  <c r="H42" i="3"/>
  <c r="Q42" i="3" s="1"/>
  <c r="R41" i="3"/>
  <c r="I46" i="3" s="1"/>
  <c r="P39" i="3"/>
  <c r="O39" i="3"/>
  <c r="N39" i="3"/>
  <c r="H39" i="3"/>
  <c r="Q39" i="3" s="1"/>
  <c r="P38" i="3"/>
  <c r="O38" i="3"/>
  <c r="N38" i="3"/>
  <c r="H38" i="3"/>
  <c r="Q38" i="3" s="1"/>
  <c r="P37" i="3"/>
  <c r="O37" i="3"/>
  <c r="N37" i="3"/>
  <c r="H37" i="3"/>
  <c r="Q37" i="3" s="1"/>
  <c r="P36" i="3"/>
  <c r="O36" i="3"/>
  <c r="N36" i="3"/>
  <c r="H36" i="3"/>
  <c r="Q36" i="3" s="1"/>
  <c r="P35" i="3"/>
  <c r="O35" i="3"/>
  <c r="N35" i="3"/>
  <c r="H35" i="3"/>
  <c r="Q35" i="3" s="1"/>
  <c r="R34" i="3"/>
  <c r="I39" i="3" s="1"/>
  <c r="P32" i="3"/>
  <c r="O32" i="3"/>
  <c r="N32" i="3"/>
  <c r="H32" i="3"/>
  <c r="Q32" i="3" s="1"/>
  <c r="P31" i="3"/>
  <c r="O31" i="3"/>
  <c r="N31" i="3"/>
  <c r="H31" i="3"/>
  <c r="Q31" i="3" s="1"/>
  <c r="P30" i="3"/>
  <c r="O30" i="3"/>
  <c r="N30" i="3"/>
  <c r="H30" i="3"/>
  <c r="Q30" i="3" s="1"/>
  <c r="P29" i="3"/>
  <c r="O29" i="3"/>
  <c r="N29" i="3"/>
  <c r="H29" i="3"/>
  <c r="Q29" i="3" s="1"/>
  <c r="P28" i="3"/>
  <c r="O28" i="3"/>
  <c r="N28" i="3"/>
  <c r="H28" i="3"/>
  <c r="Q28" i="3" s="1"/>
  <c r="R27" i="3"/>
  <c r="I32" i="3" s="1"/>
  <c r="P25" i="3"/>
  <c r="O25" i="3"/>
  <c r="N25" i="3"/>
  <c r="H25" i="3"/>
  <c r="Q25" i="3" s="1"/>
  <c r="P24" i="3"/>
  <c r="O24" i="3"/>
  <c r="N24" i="3"/>
  <c r="H24" i="3"/>
  <c r="Q24" i="3" s="1"/>
  <c r="P23" i="3"/>
  <c r="O23" i="3"/>
  <c r="N23" i="3"/>
  <c r="H23" i="3"/>
  <c r="Q23" i="3" s="1"/>
  <c r="P22" i="3"/>
  <c r="O22" i="3"/>
  <c r="N22" i="3"/>
  <c r="H22" i="3"/>
  <c r="Q22" i="3" s="1"/>
  <c r="P21" i="3"/>
  <c r="O21" i="3"/>
  <c r="N21" i="3"/>
  <c r="H21" i="3"/>
  <c r="Q21" i="3" s="1"/>
  <c r="R20" i="3"/>
  <c r="P18" i="3"/>
  <c r="O18" i="3"/>
  <c r="N18" i="3"/>
  <c r="H18" i="3"/>
  <c r="Q18" i="3" s="1"/>
  <c r="P17" i="3"/>
  <c r="O17" i="3"/>
  <c r="N17" i="3"/>
  <c r="H17" i="3"/>
  <c r="Q17" i="3" s="1"/>
  <c r="P16" i="3"/>
  <c r="O16" i="3"/>
  <c r="N16" i="3"/>
  <c r="H16" i="3"/>
  <c r="Q16" i="3" s="1"/>
  <c r="P15" i="3"/>
  <c r="O15" i="3"/>
  <c r="N15" i="3"/>
  <c r="H15" i="3"/>
  <c r="Q15" i="3" s="1"/>
  <c r="P14" i="3"/>
  <c r="O14" i="3"/>
  <c r="N14" i="3"/>
  <c r="H14" i="3"/>
  <c r="Q14" i="3" s="1"/>
  <c r="R13" i="3"/>
  <c r="P11" i="3"/>
  <c r="O11" i="3"/>
  <c r="N11" i="3"/>
  <c r="H11" i="3"/>
  <c r="Q11" i="3" s="1"/>
  <c r="P10" i="3"/>
  <c r="O10" i="3"/>
  <c r="N10" i="3"/>
  <c r="H10" i="3"/>
  <c r="Q10" i="3" s="1"/>
  <c r="P9" i="3"/>
  <c r="O9" i="3"/>
  <c r="N9" i="3"/>
  <c r="H9" i="3"/>
  <c r="Q9" i="3" s="1"/>
  <c r="P8" i="3"/>
  <c r="O8" i="3"/>
  <c r="N8" i="3"/>
  <c r="H8" i="3"/>
  <c r="Q8" i="3" s="1"/>
  <c r="P7" i="3"/>
  <c r="O7" i="3"/>
  <c r="N7" i="3"/>
  <c r="H7" i="3"/>
  <c r="Q7" i="3" s="1"/>
  <c r="R6" i="3"/>
  <c r="D303" i="10"/>
  <c r="Z303" i="10" s="1"/>
  <c r="D302" i="10"/>
  <c r="Z302" i="10" s="1"/>
  <c r="D301" i="10"/>
  <c r="Z301" i="10" s="1"/>
  <c r="D300" i="10"/>
  <c r="Z300" i="10" s="1"/>
  <c r="AP299" i="10"/>
  <c r="AO299" i="10"/>
  <c r="AN299" i="10"/>
  <c r="AM299" i="10"/>
  <c r="AL299" i="10"/>
  <c r="AK299" i="10"/>
  <c r="AJ299" i="10"/>
  <c r="AI299" i="10"/>
  <c r="AH299" i="10"/>
  <c r="AG299" i="10"/>
  <c r="AF299" i="10"/>
  <c r="AE299" i="10"/>
  <c r="AD299" i="10"/>
  <c r="AC299" i="10"/>
  <c r="AB299" i="10"/>
  <c r="AA299" i="10"/>
  <c r="P11" i="10"/>
  <c r="O11" i="10"/>
  <c r="N11" i="10"/>
  <c r="H11" i="10"/>
  <c r="Q11" i="10" s="1"/>
  <c r="P10" i="10"/>
  <c r="O10" i="10"/>
  <c r="N10" i="10"/>
  <c r="H10" i="10"/>
  <c r="Q10" i="10" s="1"/>
  <c r="P9" i="10"/>
  <c r="O9" i="10"/>
  <c r="N9" i="10"/>
  <c r="H9" i="10"/>
  <c r="Q9" i="10" s="1"/>
  <c r="P8" i="10"/>
  <c r="O8" i="10"/>
  <c r="N8" i="10"/>
  <c r="H8" i="10"/>
  <c r="Q8" i="10" s="1"/>
  <c r="P7" i="10"/>
  <c r="O7" i="10"/>
  <c r="N7" i="10"/>
  <c r="H7" i="10"/>
  <c r="Q7" i="10" s="1"/>
  <c r="R6" i="10"/>
  <c r="Y303" i="8"/>
  <c r="D303" i="8"/>
  <c r="Z303" i="8" s="1"/>
  <c r="Y302" i="8"/>
  <c r="D302" i="8"/>
  <c r="Z302" i="8" s="1"/>
  <c r="Y301" i="8"/>
  <c r="D301" i="8"/>
  <c r="Z301" i="8" s="1"/>
  <c r="Y300" i="8"/>
  <c r="D300" i="8"/>
  <c r="C300" i="8"/>
  <c r="AP299" i="8"/>
  <c r="AO299" i="8"/>
  <c r="AN299" i="8"/>
  <c r="AM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Z300" i="8" l="1"/>
  <c r="E33" i="11"/>
  <c r="F191" i="11"/>
  <c r="H191" i="11"/>
  <c r="J191" i="11"/>
  <c r="L191" i="11"/>
  <c r="N191" i="11"/>
  <c r="P191" i="11"/>
  <c r="R191" i="11"/>
  <c r="T191" i="11"/>
  <c r="V191" i="11"/>
  <c r="X191" i="11"/>
  <c r="Z191" i="11"/>
  <c r="AB191" i="11"/>
  <c r="E191" i="11"/>
  <c r="G191" i="11"/>
  <c r="I191" i="11"/>
  <c r="K191" i="11"/>
  <c r="M191" i="11"/>
  <c r="O191" i="11"/>
  <c r="Q191" i="11"/>
  <c r="S191" i="11"/>
  <c r="U191" i="11"/>
  <c r="W191" i="11"/>
  <c r="Y191" i="11"/>
  <c r="AA191" i="11"/>
  <c r="AC191" i="11"/>
  <c r="F111" i="11"/>
  <c r="H111" i="11"/>
  <c r="J111" i="11"/>
  <c r="L111" i="11"/>
  <c r="N111" i="11"/>
  <c r="P111" i="11"/>
  <c r="R111" i="11"/>
  <c r="T111" i="11"/>
  <c r="V111" i="11"/>
  <c r="X111" i="11"/>
  <c r="Z111" i="11"/>
  <c r="AB111" i="11"/>
  <c r="E111" i="11"/>
  <c r="G111" i="11"/>
  <c r="I111" i="11"/>
  <c r="K111" i="11"/>
  <c r="M111" i="11"/>
  <c r="O111" i="11"/>
  <c r="Q111" i="11"/>
  <c r="S111" i="11"/>
  <c r="U111" i="11"/>
  <c r="W111" i="11"/>
  <c r="Y111" i="11"/>
  <c r="AA111" i="11"/>
  <c r="AC11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F101" i="11"/>
  <c r="H101" i="11"/>
  <c r="J101" i="11"/>
  <c r="L101" i="11"/>
  <c r="N101" i="11"/>
  <c r="P101" i="11"/>
  <c r="R101" i="11"/>
  <c r="T101" i="11"/>
  <c r="V101" i="11"/>
  <c r="X101" i="11"/>
  <c r="Z101" i="11"/>
  <c r="AB101" i="11"/>
  <c r="E101" i="11"/>
  <c r="G101" i="11"/>
  <c r="I101" i="11"/>
  <c r="K101" i="11"/>
  <c r="M101" i="11"/>
  <c r="O101" i="11"/>
  <c r="Q101" i="11"/>
  <c r="S101" i="11"/>
  <c r="U101" i="11"/>
  <c r="W101" i="11"/>
  <c r="Y101" i="11"/>
  <c r="AA101" i="11"/>
  <c r="AC101" i="11"/>
  <c r="F141" i="11"/>
  <c r="H141" i="11"/>
  <c r="J141" i="11"/>
  <c r="L141" i="11"/>
  <c r="N141" i="11"/>
  <c r="P141" i="11"/>
  <c r="R141" i="11"/>
  <c r="T141" i="11"/>
  <c r="V141" i="11"/>
  <c r="X141" i="11"/>
  <c r="Z141" i="11"/>
  <c r="AB141" i="11"/>
  <c r="E141" i="11"/>
  <c r="G141" i="11"/>
  <c r="I141" i="11"/>
  <c r="K141" i="11"/>
  <c r="M141" i="11"/>
  <c r="O141" i="11"/>
  <c r="Q141" i="11"/>
  <c r="S141" i="11"/>
  <c r="U141" i="11"/>
  <c r="W141" i="11"/>
  <c r="Y141" i="11"/>
  <c r="AA141" i="11"/>
  <c r="AC141" i="11"/>
  <c r="F181" i="11"/>
  <c r="H181" i="11"/>
  <c r="J181" i="11"/>
  <c r="L181" i="11"/>
  <c r="N181" i="11"/>
  <c r="P181" i="11"/>
  <c r="R181" i="11"/>
  <c r="T181" i="11"/>
  <c r="V181" i="11"/>
  <c r="X181" i="11"/>
  <c r="Z181" i="11"/>
  <c r="AB181" i="11"/>
  <c r="E181" i="11"/>
  <c r="G181" i="11"/>
  <c r="I181" i="11"/>
  <c r="K181" i="11"/>
  <c r="M181" i="11"/>
  <c r="O181" i="11"/>
  <c r="Q181" i="11"/>
  <c r="S181" i="11"/>
  <c r="U181" i="11"/>
  <c r="W181" i="11"/>
  <c r="Y181" i="11"/>
  <c r="AA181" i="11"/>
  <c r="AC181" i="11"/>
  <c r="E131" i="11"/>
  <c r="G131" i="11"/>
  <c r="I131" i="11"/>
  <c r="K131" i="11"/>
  <c r="M131" i="11"/>
  <c r="O131" i="11"/>
  <c r="Q131" i="11"/>
  <c r="S131" i="11"/>
  <c r="U131" i="11"/>
  <c r="W131" i="11"/>
  <c r="Y131" i="11"/>
  <c r="AA131" i="11"/>
  <c r="AC131" i="11"/>
  <c r="F131" i="11"/>
  <c r="H131" i="11"/>
  <c r="J131" i="11"/>
  <c r="L131" i="11"/>
  <c r="N131" i="11"/>
  <c r="P131" i="11"/>
  <c r="R131" i="11"/>
  <c r="T131" i="11"/>
  <c r="V131" i="11"/>
  <c r="X131" i="11"/>
  <c r="Z131" i="11"/>
  <c r="AB131" i="11"/>
  <c r="F51" i="11"/>
  <c r="H51" i="11"/>
  <c r="J51" i="11"/>
  <c r="L51" i="11"/>
  <c r="N51" i="11"/>
  <c r="P51" i="11"/>
  <c r="R51" i="11"/>
  <c r="T51" i="11"/>
  <c r="V51" i="11"/>
  <c r="X51" i="11"/>
  <c r="Z51" i="11"/>
  <c r="AB51" i="11"/>
  <c r="E51" i="11"/>
  <c r="G51" i="11"/>
  <c r="I51" i="11"/>
  <c r="K51" i="11"/>
  <c r="M51" i="11"/>
  <c r="O51" i="11"/>
  <c r="Q51" i="11"/>
  <c r="S51" i="11"/>
  <c r="U51" i="11"/>
  <c r="W51" i="11"/>
  <c r="Y51" i="11"/>
  <c r="AA51" i="11"/>
  <c r="AC51" i="11"/>
  <c r="E182" i="11"/>
  <c r="G182" i="11"/>
  <c r="I182" i="11"/>
  <c r="K182" i="11"/>
  <c r="M182" i="11"/>
  <c r="O182" i="11"/>
  <c r="Q182" i="11"/>
  <c r="S182" i="11"/>
  <c r="U182" i="11"/>
  <c r="W182" i="11"/>
  <c r="Y182" i="11"/>
  <c r="AA182" i="11"/>
  <c r="AC182" i="11"/>
  <c r="F182" i="11"/>
  <c r="H182" i="11"/>
  <c r="J182" i="11"/>
  <c r="L182" i="11"/>
  <c r="N182" i="11"/>
  <c r="P182" i="11"/>
  <c r="R182" i="11"/>
  <c r="T182" i="11"/>
  <c r="V182" i="11"/>
  <c r="X182" i="11"/>
  <c r="Z182" i="11"/>
  <c r="AB182" i="11"/>
  <c r="E142" i="11"/>
  <c r="G142" i="11"/>
  <c r="I142" i="11"/>
  <c r="K142" i="11"/>
  <c r="M142" i="11"/>
  <c r="O142" i="11"/>
  <c r="Q142" i="11"/>
  <c r="S142" i="11"/>
  <c r="U142" i="11"/>
  <c r="W142" i="11"/>
  <c r="Y142" i="11"/>
  <c r="AA142" i="11"/>
  <c r="AC142" i="11"/>
  <c r="F142" i="11"/>
  <c r="H142" i="11"/>
  <c r="J142" i="11"/>
  <c r="L142" i="11"/>
  <c r="N142" i="11"/>
  <c r="P142" i="11"/>
  <c r="R142" i="11"/>
  <c r="T142" i="11"/>
  <c r="V142" i="11"/>
  <c r="X142" i="11"/>
  <c r="Z142" i="11"/>
  <c r="AB142" i="11"/>
  <c r="E102" i="11"/>
  <c r="G102" i="11"/>
  <c r="I102" i="11"/>
  <c r="K102" i="11"/>
  <c r="M102" i="11"/>
  <c r="O102" i="11"/>
  <c r="Q102" i="11"/>
  <c r="S102" i="11"/>
  <c r="U102" i="11"/>
  <c r="W102" i="11"/>
  <c r="Y102" i="11"/>
  <c r="AA102" i="11"/>
  <c r="AC102" i="11"/>
  <c r="F102" i="11"/>
  <c r="H102" i="11"/>
  <c r="J102" i="11"/>
  <c r="L102" i="11"/>
  <c r="N102" i="11"/>
  <c r="P102" i="11"/>
  <c r="R102" i="11"/>
  <c r="T102" i="11"/>
  <c r="V102" i="11"/>
  <c r="X102" i="11"/>
  <c r="Z102" i="11"/>
  <c r="AB102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E172" i="11"/>
  <c r="G172" i="11"/>
  <c r="I172" i="11"/>
  <c r="K172" i="11"/>
  <c r="M172" i="11"/>
  <c r="O172" i="11"/>
  <c r="Q172" i="11"/>
  <c r="S172" i="11"/>
  <c r="U172" i="11"/>
  <c r="W172" i="11"/>
  <c r="Y172" i="11"/>
  <c r="AA172" i="11"/>
  <c r="AC172" i="11"/>
  <c r="F172" i="11"/>
  <c r="H172" i="11"/>
  <c r="J172" i="11"/>
  <c r="L172" i="11"/>
  <c r="N172" i="11"/>
  <c r="P172" i="11"/>
  <c r="R172" i="11"/>
  <c r="T172" i="11"/>
  <c r="V172" i="11"/>
  <c r="X172" i="11"/>
  <c r="Z172" i="11"/>
  <c r="AB172" i="11"/>
  <c r="F132" i="11"/>
  <c r="H132" i="11"/>
  <c r="J132" i="11"/>
  <c r="L132" i="11"/>
  <c r="N132" i="11"/>
  <c r="P132" i="11"/>
  <c r="R132" i="11"/>
  <c r="T132" i="11"/>
  <c r="V132" i="11"/>
  <c r="X132" i="11"/>
  <c r="Z132" i="11"/>
  <c r="AB132" i="11"/>
  <c r="E132" i="11"/>
  <c r="G132" i="11"/>
  <c r="I132" i="11"/>
  <c r="K132" i="11"/>
  <c r="M132" i="11"/>
  <c r="O132" i="11"/>
  <c r="Q132" i="11"/>
  <c r="S132" i="11"/>
  <c r="U132" i="11"/>
  <c r="W132" i="11"/>
  <c r="Y132" i="11"/>
  <c r="AA132" i="11"/>
  <c r="AC132" i="11"/>
  <c r="E92" i="11"/>
  <c r="G92" i="11"/>
  <c r="I92" i="11"/>
  <c r="K92" i="11"/>
  <c r="M92" i="11"/>
  <c r="O92" i="11"/>
  <c r="Q92" i="11"/>
  <c r="S92" i="11"/>
  <c r="U92" i="11"/>
  <c r="W92" i="11"/>
  <c r="Y92" i="11"/>
  <c r="AA92" i="11"/>
  <c r="AC92" i="11"/>
  <c r="F92" i="11"/>
  <c r="H92" i="11"/>
  <c r="J92" i="11"/>
  <c r="L92" i="11"/>
  <c r="N92" i="11"/>
  <c r="P92" i="11"/>
  <c r="R92" i="11"/>
  <c r="T92" i="11"/>
  <c r="V92" i="11"/>
  <c r="X92" i="11"/>
  <c r="Z92" i="11"/>
  <c r="AB92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F202" i="11"/>
  <c r="H202" i="11"/>
  <c r="J202" i="11"/>
  <c r="L202" i="11"/>
  <c r="N202" i="11"/>
  <c r="P202" i="11"/>
  <c r="R202" i="11"/>
  <c r="T202" i="11"/>
  <c r="V202" i="11"/>
  <c r="X202" i="11"/>
  <c r="Z202" i="11"/>
  <c r="AB202" i="11"/>
  <c r="E202" i="11"/>
  <c r="G202" i="11"/>
  <c r="I202" i="11"/>
  <c r="K202" i="11"/>
  <c r="M202" i="11"/>
  <c r="O202" i="11"/>
  <c r="Q202" i="11"/>
  <c r="S202" i="11"/>
  <c r="U202" i="11"/>
  <c r="W202" i="11"/>
  <c r="Y202" i="11"/>
  <c r="AA202" i="11"/>
  <c r="AC202" i="11"/>
  <c r="F151" i="11"/>
  <c r="H151" i="11"/>
  <c r="J151" i="11"/>
  <c r="L151" i="11"/>
  <c r="N151" i="11"/>
  <c r="P151" i="11"/>
  <c r="R151" i="11"/>
  <c r="T151" i="11"/>
  <c r="V151" i="11"/>
  <c r="X151" i="11"/>
  <c r="Z151" i="11"/>
  <c r="AB151" i="11"/>
  <c r="E151" i="11"/>
  <c r="G151" i="11"/>
  <c r="I151" i="11"/>
  <c r="K151" i="11"/>
  <c r="M151" i="11"/>
  <c r="O151" i="11"/>
  <c r="Q151" i="11"/>
  <c r="S151" i="11"/>
  <c r="U151" i="11"/>
  <c r="W151" i="11"/>
  <c r="Y151" i="11"/>
  <c r="AA151" i="11"/>
  <c r="AC151" i="11"/>
  <c r="E71" i="11"/>
  <c r="G71" i="11"/>
  <c r="I71" i="11"/>
  <c r="F71" i="11"/>
  <c r="H71" i="11"/>
  <c r="J71" i="11"/>
  <c r="K71" i="11"/>
  <c r="M71" i="11"/>
  <c r="O71" i="11"/>
  <c r="Q71" i="11"/>
  <c r="S71" i="11"/>
  <c r="U71" i="11"/>
  <c r="W71" i="11"/>
  <c r="Y71" i="11"/>
  <c r="AA71" i="11"/>
  <c r="AC71" i="11"/>
  <c r="L71" i="11"/>
  <c r="N71" i="11"/>
  <c r="P71" i="11"/>
  <c r="R71" i="11"/>
  <c r="T71" i="11"/>
  <c r="V71" i="11"/>
  <c r="X71" i="11"/>
  <c r="Z71" i="11"/>
  <c r="AB71" i="11"/>
  <c r="E81" i="11"/>
  <c r="G81" i="11"/>
  <c r="I81" i="11"/>
  <c r="K81" i="11"/>
  <c r="M81" i="11"/>
  <c r="O81" i="11"/>
  <c r="Q81" i="11"/>
  <c r="S81" i="11"/>
  <c r="U81" i="11"/>
  <c r="W81" i="11"/>
  <c r="Y81" i="11"/>
  <c r="AA81" i="11"/>
  <c r="AC81" i="11"/>
  <c r="F81" i="11"/>
  <c r="H81" i="11"/>
  <c r="J81" i="11"/>
  <c r="L81" i="11"/>
  <c r="N81" i="11"/>
  <c r="P81" i="11"/>
  <c r="R81" i="11"/>
  <c r="T81" i="11"/>
  <c r="V81" i="11"/>
  <c r="X81" i="11"/>
  <c r="Z81" i="11"/>
  <c r="AB81" i="11"/>
  <c r="E121" i="11"/>
  <c r="G121" i="11"/>
  <c r="I121" i="11"/>
  <c r="K121" i="11"/>
  <c r="M121" i="11"/>
  <c r="O121" i="11"/>
  <c r="Q121" i="11"/>
  <c r="S121" i="11"/>
  <c r="U121" i="11"/>
  <c r="W121" i="11"/>
  <c r="Y121" i="11"/>
  <c r="AA121" i="11"/>
  <c r="AC121" i="11"/>
  <c r="F121" i="11"/>
  <c r="H121" i="11"/>
  <c r="J121" i="11"/>
  <c r="L121" i="11"/>
  <c r="N121" i="11"/>
  <c r="P121" i="11"/>
  <c r="R121" i="11"/>
  <c r="T121" i="11"/>
  <c r="V121" i="11"/>
  <c r="X121" i="11"/>
  <c r="Z121" i="11"/>
  <c r="AB121" i="11"/>
  <c r="F161" i="11"/>
  <c r="H161" i="11"/>
  <c r="J161" i="11"/>
  <c r="L161" i="11"/>
  <c r="N161" i="11"/>
  <c r="P161" i="11"/>
  <c r="R161" i="11"/>
  <c r="T161" i="11"/>
  <c r="V161" i="11"/>
  <c r="X161" i="11"/>
  <c r="Z161" i="11"/>
  <c r="AB161" i="11"/>
  <c r="E161" i="11"/>
  <c r="G161" i="11"/>
  <c r="I161" i="11"/>
  <c r="K161" i="11"/>
  <c r="M161" i="11"/>
  <c r="O161" i="11"/>
  <c r="Q161" i="11"/>
  <c r="S161" i="11"/>
  <c r="U161" i="11"/>
  <c r="W161" i="11"/>
  <c r="Y161" i="11"/>
  <c r="AA161" i="11"/>
  <c r="AC161" i="11"/>
  <c r="E201" i="11"/>
  <c r="G201" i="11"/>
  <c r="I201" i="11"/>
  <c r="K201" i="11"/>
  <c r="M201" i="11"/>
  <c r="O201" i="11"/>
  <c r="Q201" i="11"/>
  <c r="S201" i="11"/>
  <c r="U201" i="11"/>
  <c r="W201" i="11"/>
  <c r="Y201" i="11"/>
  <c r="AA201" i="11"/>
  <c r="AC201" i="11"/>
  <c r="F201" i="11"/>
  <c r="H201" i="11"/>
  <c r="J201" i="11"/>
  <c r="L201" i="11"/>
  <c r="N201" i="11"/>
  <c r="P201" i="11"/>
  <c r="R201" i="11"/>
  <c r="T201" i="11"/>
  <c r="V201" i="11"/>
  <c r="X201" i="11"/>
  <c r="Z201" i="11"/>
  <c r="AB201" i="11"/>
  <c r="F171" i="11"/>
  <c r="H171" i="11"/>
  <c r="J171" i="11"/>
  <c r="L171" i="11"/>
  <c r="N171" i="11"/>
  <c r="P171" i="11"/>
  <c r="R171" i="11"/>
  <c r="T171" i="11"/>
  <c r="V171" i="11"/>
  <c r="X171" i="11"/>
  <c r="Z171" i="11"/>
  <c r="AB171" i="11"/>
  <c r="E171" i="11"/>
  <c r="G171" i="11"/>
  <c r="I171" i="11"/>
  <c r="K171" i="11"/>
  <c r="M171" i="11"/>
  <c r="O171" i="11"/>
  <c r="Q171" i="11"/>
  <c r="S171" i="11"/>
  <c r="U171" i="11"/>
  <c r="W171" i="11"/>
  <c r="Y171" i="11"/>
  <c r="AA171" i="11"/>
  <c r="AC171" i="11"/>
  <c r="F91" i="11"/>
  <c r="H91" i="11"/>
  <c r="J91" i="11"/>
  <c r="L91" i="11"/>
  <c r="N91" i="11"/>
  <c r="P91" i="11"/>
  <c r="R91" i="11"/>
  <c r="T91" i="11"/>
  <c r="V91" i="11"/>
  <c r="X91" i="11"/>
  <c r="Z91" i="11"/>
  <c r="AB91" i="11"/>
  <c r="E91" i="11"/>
  <c r="G91" i="11"/>
  <c r="I91" i="11"/>
  <c r="K91" i="11"/>
  <c r="M91" i="11"/>
  <c r="O91" i="11"/>
  <c r="Q91" i="11"/>
  <c r="S91" i="11"/>
  <c r="U91" i="11"/>
  <c r="W91" i="11"/>
  <c r="Y91" i="11"/>
  <c r="AA91" i="11"/>
  <c r="AC91" i="11"/>
  <c r="E162" i="11"/>
  <c r="G162" i="11"/>
  <c r="I162" i="11"/>
  <c r="K162" i="11"/>
  <c r="M162" i="11"/>
  <c r="O162" i="11"/>
  <c r="Q162" i="11"/>
  <c r="S162" i="11"/>
  <c r="U162" i="11"/>
  <c r="W162" i="11"/>
  <c r="Y162" i="11"/>
  <c r="AA162" i="11"/>
  <c r="AC162" i="11"/>
  <c r="F162" i="11"/>
  <c r="H162" i="11"/>
  <c r="J162" i="11"/>
  <c r="L162" i="11"/>
  <c r="N162" i="11"/>
  <c r="P162" i="11"/>
  <c r="R162" i="11"/>
  <c r="T162" i="11"/>
  <c r="V162" i="11"/>
  <c r="X162" i="11"/>
  <c r="Z162" i="11"/>
  <c r="AB162" i="11"/>
  <c r="F122" i="11"/>
  <c r="H122" i="11"/>
  <c r="J122" i="11"/>
  <c r="L122" i="11"/>
  <c r="N122" i="11"/>
  <c r="P122" i="11"/>
  <c r="R122" i="11"/>
  <c r="T122" i="11"/>
  <c r="V122" i="11"/>
  <c r="X122" i="11"/>
  <c r="Z122" i="11"/>
  <c r="AB122" i="11"/>
  <c r="E122" i="11"/>
  <c r="G122" i="11"/>
  <c r="I122" i="11"/>
  <c r="K122" i="11"/>
  <c r="M122" i="11"/>
  <c r="O122" i="11"/>
  <c r="Q122" i="11"/>
  <c r="S122" i="11"/>
  <c r="U122" i="11"/>
  <c r="W122" i="11"/>
  <c r="Y122" i="11"/>
  <c r="AA122" i="11"/>
  <c r="AC122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E192" i="11"/>
  <c r="G192" i="11"/>
  <c r="I192" i="11"/>
  <c r="K192" i="11"/>
  <c r="M192" i="11"/>
  <c r="O192" i="11"/>
  <c r="Q192" i="11"/>
  <c r="S192" i="11"/>
  <c r="U192" i="11"/>
  <c r="W192" i="11"/>
  <c r="Y192" i="11"/>
  <c r="AA192" i="11"/>
  <c r="AC192" i="11"/>
  <c r="F192" i="11"/>
  <c r="H192" i="11"/>
  <c r="J192" i="11"/>
  <c r="L192" i="11"/>
  <c r="N192" i="11"/>
  <c r="P192" i="11"/>
  <c r="R192" i="11"/>
  <c r="T192" i="11"/>
  <c r="V192" i="11"/>
  <c r="X192" i="11"/>
  <c r="Z192" i="11"/>
  <c r="AB192" i="11"/>
  <c r="E152" i="11"/>
  <c r="G152" i="11"/>
  <c r="I152" i="11"/>
  <c r="K152" i="11"/>
  <c r="M152" i="11"/>
  <c r="O152" i="11"/>
  <c r="Q152" i="11"/>
  <c r="S152" i="11"/>
  <c r="U152" i="11"/>
  <c r="W152" i="11"/>
  <c r="Y152" i="11"/>
  <c r="AA152" i="11"/>
  <c r="AC152" i="11"/>
  <c r="F152" i="11"/>
  <c r="H152" i="11"/>
  <c r="J152" i="11"/>
  <c r="L152" i="11"/>
  <c r="N152" i="11"/>
  <c r="P152" i="11"/>
  <c r="R152" i="11"/>
  <c r="T152" i="11"/>
  <c r="V152" i="11"/>
  <c r="X152" i="11"/>
  <c r="Z152" i="11"/>
  <c r="AB152" i="11"/>
  <c r="E112" i="11"/>
  <c r="G112" i="11"/>
  <c r="F112" i="11"/>
  <c r="H112" i="11"/>
  <c r="J112" i="11"/>
  <c r="L112" i="11"/>
  <c r="N112" i="11"/>
  <c r="P112" i="11"/>
  <c r="R112" i="11"/>
  <c r="T112" i="11"/>
  <c r="V112" i="11"/>
  <c r="X112" i="11"/>
  <c r="Z112" i="11"/>
  <c r="AB112" i="11"/>
  <c r="I112" i="11"/>
  <c r="K112" i="11"/>
  <c r="M112" i="11"/>
  <c r="O112" i="11"/>
  <c r="Q112" i="11"/>
  <c r="S112" i="11"/>
  <c r="U112" i="11"/>
  <c r="W112" i="11"/>
  <c r="Y112" i="11"/>
  <c r="AA112" i="11"/>
  <c r="AC112" i="11"/>
  <c r="E52" i="11"/>
  <c r="G52" i="11"/>
  <c r="I52" i="11"/>
  <c r="K52" i="11"/>
  <c r="M52" i="11"/>
  <c r="O52" i="11"/>
  <c r="Q52" i="11"/>
  <c r="S52" i="11"/>
  <c r="U52" i="11"/>
  <c r="W52" i="11"/>
  <c r="Y52" i="11"/>
  <c r="AA52" i="11"/>
  <c r="AC52" i="11"/>
  <c r="F52" i="11"/>
  <c r="H52" i="11"/>
  <c r="J52" i="11"/>
  <c r="L52" i="11"/>
  <c r="N52" i="11"/>
  <c r="P52" i="11"/>
  <c r="R52" i="11"/>
  <c r="T52" i="11"/>
  <c r="V52" i="11"/>
  <c r="X52" i="11"/>
  <c r="Z52" i="11"/>
  <c r="AB52" i="11"/>
  <c r="AD310" i="8"/>
  <c r="AD312" i="8"/>
  <c r="AD311" i="8"/>
  <c r="AD309" i="8"/>
  <c r="AF311" i="8"/>
  <c r="AF310" i="8"/>
  <c r="AF312" i="8"/>
  <c r="AF309" i="8"/>
  <c r="AH311" i="8"/>
  <c r="AH309" i="8"/>
  <c r="AH310" i="8"/>
  <c r="AH312" i="8"/>
  <c r="AJ311" i="8"/>
  <c r="AJ310" i="8"/>
  <c r="AJ312" i="8"/>
  <c r="AJ309" i="8"/>
  <c r="AL310" i="8"/>
  <c r="AL312" i="8"/>
  <c r="AL311" i="8"/>
  <c r="AL309" i="8"/>
  <c r="AN311" i="8"/>
  <c r="AN310" i="8"/>
  <c r="AN312" i="8"/>
  <c r="AN309" i="8"/>
  <c r="AP311" i="8"/>
  <c r="AP309" i="8"/>
  <c r="AP310" i="8"/>
  <c r="AP312" i="8"/>
  <c r="AB311" i="8"/>
  <c r="AB310" i="8"/>
  <c r="AB312" i="8"/>
  <c r="AB309" i="8"/>
  <c r="AA311" i="8"/>
  <c r="AA310" i="8"/>
  <c r="AA312" i="8"/>
  <c r="AA309" i="8"/>
  <c r="AC310" i="8"/>
  <c r="AC312" i="8"/>
  <c r="AC311" i="8"/>
  <c r="AC309" i="8"/>
  <c r="AE309" i="8"/>
  <c r="AE311" i="8"/>
  <c r="AE310" i="8"/>
  <c r="AE312" i="8"/>
  <c r="AG311" i="8"/>
  <c r="AG310" i="8"/>
  <c r="AG312" i="8"/>
  <c r="AG309" i="8"/>
  <c r="AI311" i="8"/>
  <c r="AI310" i="8"/>
  <c r="AI312" i="8"/>
  <c r="AI309" i="8"/>
  <c r="AK311" i="8"/>
  <c r="AK309" i="8"/>
  <c r="AK310" i="8"/>
  <c r="AK312" i="8"/>
  <c r="AM311" i="8"/>
  <c r="AM310" i="8"/>
  <c r="AM312" i="8"/>
  <c r="AM309" i="8"/>
  <c r="AO311" i="8"/>
  <c r="AO310" i="8"/>
  <c r="AO312" i="8"/>
  <c r="AO309" i="8"/>
  <c r="C127" i="39"/>
  <c r="C129" i="39"/>
  <c r="C103" i="39"/>
  <c r="C107" i="39"/>
  <c r="AE182" i="11"/>
  <c r="AD182" i="11"/>
  <c r="AF182" i="11"/>
  <c r="D182" i="11"/>
  <c r="AE142" i="11"/>
  <c r="AD142" i="11"/>
  <c r="AF142" i="11"/>
  <c r="D142" i="11"/>
  <c r="AE102" i="11"/>
  <c r="AD102" i="11"/>
  <c r="AF102" i="11"/>
  <c r="D102" i="11"/>
  <c r="AE62" i="11"/>
  <c r="AD62" i="11"/>
  <c r="AF62" i="11"/>
  <c r="D62" i="11"/>
  <c r="AE172" i="11"/>
  <c r="AD172" i="11"/>
  <c r="AF172" i="11"/>
  <c r="D172" i="11"/>
  <c r="AE132" i="11"/>
  <c r="AD132" i="11"/>
  <c r="AF132" i="11"/>
  <c r="D132" i="11"/>
  <c r="AE92" i="11"/>
  <c r="D92" i="11"/>
  <c r="AD92" i="11"/>
  <c r="AF92" i="11"/>
  <c r="AE72" i="11"/>
  <c r="AD72" i="11"/>
  <c r="AF72" i="11"/>
  <c r="D72" i="11"/>
  <c r="AE202" i="11"/>
  <c r="AD202" i="11"/>
  <c r="AF202" i="11"/>
  <c r="D202" i="11"/>
  <c r="AE162" i="11"/>
  <c r="AD162" i="11"/>
  <c r="AF162" i="11"/>
  <c r="D162" i="11"/>
  <c r="AE122" i="11"/>
  <c r="AD122" i="11"/>
  <c r="AF122" i="11"/>
  <c r="D122" i="11"/>
  <c r="AE82" i="11"/>
  <c r="AD82" i="11"/>
  <c r="AF82" i="11"/>
  <c r="D82" i="11"/>
  <c r="AE192" i="11"/>
  <c r="AD192" i="11"/>
  <c r="AF192" i="11"/>
  <c r="D192" i="11"/>
  <c r="AE152" i="11"/>
  <c r="AD152" i="11"/>
  <c r="AF152" i="11"/>
  <c r="D152" i="11"/>
  <c r="AE112" i="11"/>
  <c r="AD112" i="11"/>
  <c r="AF112" i="11"/>
  <c r="D112" i="11"/>
  <c r="AE52" i="11"/>
  <c r="D52" i="11"/>
  <c r="AD52" i="11"/>
  <c r="AF52" i="11"/>
  <c r="AE151" i="11"/>
  <c r="AD151" i="11"/>
  <c r="AF151" i="11"/>
  <c r="D151" i="11"/>
  <c r="AE71" i="11"/>
  <c r="AD71" i="11"/>
  <c r="AF71" i="11"/>
  <c r="D71" i="11"/>
  <c r="AD81" i="11"/>
  <c r="AF81" i="11"/>
  <c r="AE81" i="11"/>
  <c r="D81" i="11"/>
  <c r="AE121" i="11"/>
  <c r="AD121" i="11"/>
  <c r="AF121" i="11"/>
  <c r="D121" i="11"/>
  <c r="AE161" i="11"/>
  <c r="AD161" i="11"/>
  <c r="AF161" i="11"/>
  <c r="D161" i="11"/>
  <c r="AE201" i="11"/>
  <c r="AD201" i="11"/>
  <c r="AF201" i="11"/>
  <c r="D201" i="11"/>
  <c r="AE131" i="11"/>
  <c r="AD131" i="11"/>
  <c r="AF131" i="11"/>
  <c r="D131" i="11"/>
  <c r="AD51" i="11"/>
  <c r="AF51" i="11"/>
  <c r="AE51" i="11"/>
  <c r="D51" i="11"/>
  <c r="AE191" i="11"/>
  <c r="AD191" i="11"/>
  <c r="AF191" i="11"/>
  <c r="D191" i="11"/>
  <c r="AE111" i="11"/>
  <c r="AD111" i="11"/>
  <c r="AF111" i="11"/>
  <c r="D111" i="11"/>
  <c r="AD61" i="11"/>
  <c r="AF61" i="11"/>
  <c r="AE61" i="11"/>
  <c r="D61" i="11"/>
  <c r="AE101" i="11"/>
  <c r="AD101" i="11"/>
  <c r="AF101" i="11"/>
  <c r="D101" i="11"/>
  <c r="AE141" i="11"/>
  <c r="AD141" i="11"/>
  <c r="AF141" i="11"/>
  <c r="D141" i="11"/>
  <c r="AE181" i="11"/>
  <c r="AD181" i="11"/>
  <c r="AF181" i="11"/>
  <c r="D181" i="11"/>
  <c r="AE171" i="11"/>
  <c r="AD171" i="11"/>
  <c r="AF171" i="11"/>
  <c r="D171" i="11"/>
  <c r="AD91" i="11"/>
  <c r="AF91" i="11"/>
  <c r="AE91" i="11"/>
  <c r="D91" i="11"/>
  <c r="AB304" i="8"/>
  <c r="AB308" i="8"/>
  <c r="AB307" i="8"/>
  <c r="AB305" i="8"/>
  <c r="AB306" i="8"/>
  <c r="AA304" i="8"/>
  <c r="AA307" i="8"/>
  <c r="AA308" i="8"/>
  <c r="AA306" i="8"/>
  <c r="AA305" i="8"/>
  <c r="AC304" i="8"/>
  <c r="AC307" i="8"/>
  <c r="AC308" i="8"/>
  <c r="AC305" i="8"/>
  <c r="AC306" i="8"/>
  <c r="AE304" i="8"/>
  <c r="AE307" i="8"/>
  <c r="AE305" i="8"/>
  <c r="AE306" i="8"/>
  <c r="AE308" i="8"/>
  <c r="AG304" i="8"/>
  <c r="AG307" i="8"/>
  <c r="AG308" i="8"/>
  <c r="AG305" i="8"/>
  <c r="AG306" i="8"/>
  <c r="AI304" i="8"/>
  <c r="AI307" i="8"/>
  <c r="AI305" i="8"/>
  <c r="AI306" i="8"/>
  <c r="AI308" i="8"/>
  <c r="AK304" i="8"/>
  <c r="AK307" i="8"/>
  <c r="AK308" i="8"/>
  <c r="AK305" i="8"/>
  <c r="AK306" i="8"/>
  <c r="AM304" i="8"/>
  <c r="AM307" i="8"/>
  <c r="AM305" i="8"/>
  <c r="AM306" i="8"/>
  <c r="AM308" i="8"/>
  <c r="AO304" i="8"/>
  <c r="AO307" i="8"/>
  <c r="AO308" i="8"/>
  <c r="AO305" i="8"/>
  <c r="AO306" i="8"/>
  <c r="AD306" i="8"/>
  <c r="AD305" i="8"/>
  <c r="AD308" i="8"/>
  <c r="AD307" i="8"/>
  <c r="AD304" i="8"/>
  <c r="AF308" i="8"/>
  <c r="AF307" i="8"/>
  <c r="AF304" i="8"/>
  <c r="AF306" i="8"/>
  <c r="AF305" i="8"/>
  <c r="AH306" i="8"/>
  <c r="AH305" i="8"/>
  <c r="AH308" i="8"/>
  <c r="AH307" i="8"/>
  <c r="AH304" i="8"/>
  <c r="AJ308" i="8"/>
  <c r="AJ307" i="8"/>
  <c r="AJ304" i="8"/>
  <c r="AJ306" i="8"/>
  <c r="AJ305" i="8"/>
  <c r="AL306" i="8"/>
  <c r="AL305" i="8"/>
  <c r="AL308" i="8"/>
  <c r="AL307" i="8"/>
  <c r="AL304" i="8"/>
  <c r="AN308" i="8"/>
  <c r="AN307" i="8"/>
  <c r="AN304" i="8"/>
  <c r="AN306" i="8"/>
  <c r="AN305" i="8"/>
  <c r="AP306" i="8"/>
  <c r="AP305" i="8"/>
  <c r="AP308" i="8"/>
  <c r="AP307" i="8"/>
  <c r="AP304" i="8"/>
  <c r="R8" i="20"/>
  <c r="AP300" i="8"/>
  <c r="AP302" i="8"/>
  <c r="AH151" i="11"/>
  <c r="AJ151" i="11"/>
  <c r="AL151" i="11"/>
  <c r="AN151" i="11"/>
  <c r="AP151" i="11"/>
  <c r="AR151" i="11"/>
  <c r="AT151" i="11"/>
  <c r="AV151" i="11"/>
  <c r="AX151" i="11"/>
  <c r="AZ151" i="11"/>
  <c r="AG151" i="11"/>
  <c r="AI151" i="11"/>
  <c r="AK151" i="11"/>
  <c r="AM151" i="11"/>
  <c r="AO151" i="11"/>
  <c r="AQ151" i="11"/>
  <c r="AS151" i="11"/>
  <c r="AU151" i="11"/>
  <c r="AW151" i="11"/>
  <c r="AY151" i="11"/>
  <c r="BA151" i="11"/>
  <c r="AG71" i="11"/>
  <c r="AI71" i="11"/>
  <c r="AK71" i="11"/>
  <c r="AM71" i="11"/>
  <c r="AO71" i="11"/>
  <c r="AQ71" i="11"/>
  <c r="AS71" i="11"/>
  <c r="AU71" i="11"/>
  <c r="AW71" i="11"/>
  <c r="AY71" i="11"/>
  <c r="BA71" i="11"/>
  <c r="AH71" i="11"/>
  <c r="AJ71" i="11"/>
  <c r="AL71" i="11"/>
  <c r="AN71" i="11"/>
  <c r="AP71" i="11"/>
  <c r="AR71" i="11"/>
  <c r="AT71" i="11"/>
  <c r="AV71" i="11"/>
  <c r="AX71" i="11"/>
  <c r="AZ71" i="11"/>
  <c r="AG81" i="11"/>
  <c r="AI81" i="11"/>
  <c r="AK81" i="11"/>
  <c r="AM81" i="11"/>
  <c r="AO81" i="11"/>
  <c r="AQ81" i="11"/>
  <c r="AS81" i="11"/>
  <c r="AU81" i="11"/>
  <c r="AW81" i="11"/>
  <c r="AY81" i="11"/>
  <c r="BA81" i="11"/>
  <c r="AH81" i="11"/>
  <c r="AJ81" i="11"/>
  <c r="AL81" i="11"/>
  <c r="AN81" i="11"/>
  <c r="AP81" i="11"/>
  <c r="AR81" i="11"/>
  <c r="AT81" i="11"/>
  <c r="AV81" i="11"/>
  <c r="AX81" i="11"/>
  <c r="AZ81" i="11"/>
  <c r="AH121" i="11"/>
  <c r="AJ121" i="11"/>
  <c r="AL121" i="11"/>
  <c r="AN121" i="11"/>
  <c r="AP121" i="11"/>
  <c r="AR121" i="11"/>
  <c r="AT121" i="11"/>
  <c r="AV121" i="11"/>
  <c r="AX121" i="11"/>
  <c r="AZ121" i="11"/>
  <c r="AG121" i="11"/>
  <c r="AI121" i="11"/>
  <c r="AK121" i="11"/>
  <c r="AM121" i="11"/>
  <c r="AO121" i="11"/>
  <c r="AQ121" i="11"/>
  <c r="AS121" i="11"/>
  <c r="AU121" i="11"/>
  <c r="AW121" i="11"/>
  <c r="AY121" i="11"/>
  <c r="BA121" i="11"/>
  <c r="AH161" i="11"/>
  <c r="AJ161" i="11"/>
  <c r="AL161" i="11"/>
  <c r="AN161" i="11"/>
  <c r="AP161" i="11"/>
  <c r="AR161" i="11"/>
  <c r="AT161" i="11"/>
  <c r="AV161" i="11"/>
  <c r="AX161" i="11"/>
  <c r="AZ161" i="11"/>
  <c r="AG161" i="11"/>
  <c r="AI161" i="11"/>
  <c r="AK161" i="11"/>
  <c r="AM161" i="11"/>
  <c r="AO161" i="11"/>
  <c r="AQ161" i="11"/>
  <c r="AS161" i="11"/>
  <c r="AU161" i="11"/>
  <c r="AW161" i="11"/>
  <c r="AY161" i="11"/>
  <c r="BA161" i="11"/>
  <c r="AH201" i="11"/>
  <c r="AJ201" i="11"/>
  <c r="AL201" i="11"/>
  <c r="AN201" i="11"/>
  <c r="AP201" i="11"/>
  <c r="AR201" i="11"/>
  <c r="AT201" i="11"/>
  <c r="AV201" i="11"/>
  <c r="AX201" i="11"/>
  <c r="AZ201" i="11"/>
  <c r="AG201" i="11"/>
  <c r="AI201" i="11"/>
  <c r="AK201" i="11"/>
  <c r="AM201" i="11"/>
  <c r="AO201" i="11"/>
  <c r="AQ201" i="11"/>
  <c r="AS201" i="11"/>
  <c r="AU201" i="11"/>
  <c r="AW201" i="11"/>
  <c r="AY201" i="11"/>
  <c r="BA201" i="11"/>
  <c r="AH131" i="11"/>
  <c r="AJ131" i="11"/>
  <c r="AL131" i="11"/>
  <c r="AN131" i="11"/>
  <c r="AP131" i="11"/>
  <c r="AR131" i="11"/>
  <c r="AT131" i="11"/>
  <c r="AV131" i="11"/>
  <c r="AX131" i="11"/>
  <c r="AZ131" i="11"/>
  <c r="AG131" i="11"/>
  <c r="AI131" i="11"/>
  <c r="AK131" i="11"/>
  <c r="AM131" i="11"/>
  <c r="AO131" i="11"/>
  <c r="AQ131" i="11"/>
  <c r="AS131" i="11"/>
  <c r="AU131" i="11"/>
  <c r="AW131" i="11"/>
  <c r="AY131" i="11"/>
  <c r="BA131" i="11"/>
  <c r="AG51" i="11"/>
  <c r="AI51" i="11"/>
  <c r="AK51" i="11"/>
  <c r="AM51" i="11"/>
  <c r="AO51" i="11"/>
  <c r="AQ51" i="11"/>
  <c r="AS51" i="11"/>
  <c r="AU51" i="11"/>
  <c r="AW51" i="11"/>
  <c r="AY51" i="11"/>
  <c r="BA51" i="11"/>
  <c r="AH51" i="11"/>
  <c r="AJ51" i="11"/>
  <c r="AL51" i="11"/>
  <c r="AN51" i="11"/>
  <c r="AP51" i="11"/>
  <c r="AR51" i="11"/>
  <c r="AT51" i="11"/>
  <c r="AV51" i="11"/>
  <c r="AX51" i="11"/>
  <c r="AZ51" i="11"/>
  <c r="AG182" i="11"/>
  <c r="AI182" i="11"/>
  <c r="AK182" i="11"/>
  <c r="AM182" i="11"/>
  <c r="AO182" i="11"/>
  <c r="AQ182" i="11"/>
  <c r="AS182" i="11"/>
  <c r="AU182" i="11"/>
  <c r="AW182" i="11"/>
  <c r="AY182" i="11"/>
  <c r="BA182" i="11"/>
  <c r="AH182" i="11"/>
  <c r="AJ182" i="11"/>
  <c r="AL182" i="11"/>
  <c r="AN182" i="11"/>
  <c r="AP182" i="11"/>
  <c r="AR182" i="11"/>
  <c r="AT182" i="11"/>
  <c r="AV182" i="11"/>
  <c r="AX182" i="11"/>
  <c r="AZ182" i="11"/>
  <c r="AG142" i="11"/>
  <c r="AI142" i="11"/>
  <c r="AK142" i="11"/>
  <c r="AM142" i="11"/>
  <c r="AO142" i="11"/>
  <c r="AQ142" i="11"/>
  <c r="AS142" i="11"/>
  <c r="AU142" i="11"/>
  <c r="AW142" i="11"/>
  <c r="AY142" i="11"/>
  <c r="BA142" i="11"/>
  <c r="AH142" i="11"/>
  <c r="AJ142" i="11"/>
  <c r="AL142" i="11"/>
  <c r="AN142" i="11"/>
  <c r="AP142" i="11"/>
  <c r="AR142" i="11"/>
  <c r="AT142" i="11"/>
  <c r="AV142" i="11"/>
  <c r="AX142" i="11"/>
  <c r="AZ142" i="11"/>
  <c r="AH102" i="11"/>
  <c r="AJ102" i="11"/>
  <c r="AL102" i="11"/>
  <c r="AN102" i="11"/>
  <c r="AP102" i="11"/>
  <c r="AR102" i="11"/>
  <c r="AT102" i="11"/>
  <c r="AV102" i="11"/>
  <c r="AX102" i="11"/>
  <c r="AZ102" i="11"/>
  <c r="AG102" i="11"/>
  <c r="AI102" i="11"/>
  <c r="AK102" i="11"/>
  <c r="AM102" i="11"/>
  <c r="AO102" i="11"/>
  <c r="AQ102" i="11"/>
  <c r="AS102" i="11"/>
  <c r="AU102" i="11"/>
  <c r="AW102" i="11"/>
  <c r="AY102" i="11"/>
  <c r="BA102" i="11"/>
  <c r="AH62" i="11"/>
  <c r="AJ62" i="11"/>
  <c r="AL62" i="11"/>
  <c r="AN62" i="11"/>
  <c r="AP62" i="11"/>
  <c r="AR62" i="11"/>
  <c r="AT62" i="11"/>
  <c r="AV62" i="11"/>
  <c r="AX62" i="11"/>
  <c r="AZ62" i="11"/>
  <c r="AG62" i="11"/>
  <c r="AI62" i="11"/>
  <c r="AK62" i="11"/>
  <c r="AM62" i="11"/>
  <c r="AO62" i="11"/>
  <c r="AQ62" i="11"/>
  <c r="AS62" i="11"/>
  <c r="AU62" i="11"/>
  <c r="AW62" i="11"/>
  <c r="AY62" i="11"/>
  <c r="BA62" i="11"/>
  <c r="AG172" i="11"/>
  <c r="AI172" i="11"/>
  <c r="AK172" i="11"/>
  <c r="AM172" i="11"/>
  <c r="AO172" i="11"/>
  <c r="AQ172" i="11"/>
  <c r="AS172" i="11"/>
  <c r="AU172" i="11"/>
  <c r="AW172" i="11"/>
  <c r="AY172" i="11"/>
  <c r="BA172" i="11"/>
  <c r="AH172" i="11"/>
  <c r="AJ172" i="11"/>
  <c r="AL172" i="11"/>
  <c r="AN172" i="11"/>
  <c r="AP172" i="11"/>
  <c r="AR172" i="11"/>
  <c r="AT172" i="11"/>
  <c r="AV172" i="11"/>
  <c r="AX172" i="11"/>
  <c r="AZ172" i="11"/>
  <c r="AG132" i="11"/>
  <c r="AI132" i="11"/>
  <c r="AK132" i="11"/>
  <c r="AM132" i="11"/>
  <c r="AO132" i="11"/>
  <c r="AQ132" i="11"/>
  <c r="AS132" i="11"/>
  <c r="AU132" i="11"/>
  <c r="AW132" i="11"/>
  <c r="AY132" i="11"/>
  <c r="BA132" i="11"/>
  <c r="AH132" i="11"/>
  <c r="AJ132" i="11"/>
  <c r="AL132" i="11"/>
  <c r="AN132" i="11"/>
  <c r="AP132" i="11"/>
  <c r="AR132" i="11"/>
  <c r="AT132" i="11"/>
  <c r="AV132" i="11"/>
  <c r="AX132" i="11"/>
  <c r="AZ132" i="11"/>
  <c r="AG92" i="11"/>
  <c r="AI92" i="11"/>
  <c r="AK92" i="11"/>
  <c r="AM92" i="11"/>
  <c r="AO92" i="11"/>
  <c r="AH92" i="11"/>
  <c r="AL92" i="11"/>
  <c r="AP92" i="11"/>
  <c r="AR92" i="11"/>
  <c r="AT92" i="11"/>
  <c r="AV92" i="11"/>
  <c r="AX92" i="11"/>
  <c r="AZ92" i="11"/>
  <c r="AJ92" i="11"/>
  <c r="AN92" i="11"/>
  <c r="AQ92" i="11"/>
  <c r="AS92" i="11"/>
  <c r="AU92" i="11"/>
  <c r="AW92" i="11"/>
  <c r="AY92" i="11"/>
  <c r="BA92" i="11"/>
  <c r="AH72" i="11"/>
  <c r="AJ72" i="11"/>
  <c r="AL72" i="11"/>
  <c r="AN72" i="11"/>
  <c r="AP72" i="11"/>
  <c r="AR72" i="11"/>
  <c r="AT72" i="11"/>
  <c r="AV72" i="11"/>
  <c r="AX72" i="11"/>
  <c r="AZ72" i="11"/>
  <c r="AG72" i="11"/>
  <c r="AI72" i="11"/>
  <c r="AK72" i="11"/>
  <c r="AM72" i="11"/>
  <c r="AO72" i="11"/>
  <c r="AQ72" i="11"/>
  <c r="AS72" i="11"/>
  <c r="AU72" i="11"/>
  <c r="AW72" i="11"/>
  <c r="AY72" i="11"/>
  <c r="BA72" i="11"/>
  <c r="AP301" i="8"/>
  <c r="AP303" i="8"/>
  <c r="AH191" i="11"/>
  <c r="AJ191" i="11"/>
  <c r="AL191" i="11"/>
  <c r="AN191" i="11"/>
  <c r="AP191" i="11"/>
  <c r="AR191" i="11"/>
  <c r="AT191" i="11"/>
  <c r="AV191" i="11"/>
  <c r="AX191" i="11"/>
  <c r="AZ191" i="11"/>
  <c r="AG191" i="11"/>
  <c r="AI191" i="11"/>
  <c r="AK191" i="11"/>
  <c r="AM191" i="11"/>
  <c r="AO191" i="11"/>
  <c r="AQ191" i="11"/>
  <c r="AS191" i="11"/>
  <c r="AU191" i="11"/>
  <c r="AW191" i="11"/>
  <c r="AY191" i="11"/>
  <c r="BA191" i="11"/>
  <c r="AG111" i="11"/>
  <c r="AI111" i="11"/>
  <c r="AK111" i="11"/>
  <c r="AM111" i="11"/>
  <c r="AO111" i="11"/>
  <c r="AQ111" i="11"/>
  <c r="AS111" i="11"/>
  <c r="AU111" i="11"/>
  <c r="AW111" i="11"/>
  <c r="AY111" i="11"/>
  <c r="BA111" i="11"/>
  <c r="AH111" i="11"/>
  <c r="AJ111" i="11"/>
  <c r="AL111" i="11"/>
  <c r="AN111" i="11"/>
  <c r="AP111" i="11"/>
  <c r="AR111" i="11"/>
  <c r="AT111" i="11"/>
  <c r="AV111" i="11"/>
  <c r="AX111" i="11"/>
  <c r="AZ111" i="11"/>
  <c r="AG61" i="11"/>
  <c r="AI61" i="11"/>
  <c r="AK61" i="11"/>
  <c r="AM61" i="11"/>
  <c r="AO61" i="11"/>
  <c r="AQ61" i="11"/>
  <c r="AS61" i="11"/>
  <c r="AU61" i="11"/>
  <c r="AW61" i="11"/>
  <c r="AY61" i="11"/>
  <c r="BA61" i="11"/>
  <c r="AH61" i="11"/>
  <c r="AJ61" i="11"/>
  <c r="AL61" i="11"/>
  <c r="AN61" i="11"/>
  <c r="AP61" i="11"/>
  <c r="AR61" i="11"/>
  <c r="AT61" i="11"/>
  <c r="AV61" i="11"/>
  <c r="AX61" i="11"/>
  <c r="AZ61" i="11"/>
  <c r="AG101" i="11"/>
  <c r="AI101" i="11"/>
  <c r="AK101" i="11"/>
  <c r="AM101" i="11"/>
  <c r="AO101" i="11"/>
  <c r="AQ101" i="11"/>
  <c r="AS101" i="11"/>
  <c r="AU101" i="11"/>
  <c r="AW101" i="11"/>
  <c r="AY101" i="11"/>
  <c r="BA101" i="11"/>
  <c r="AH101" i="11"/>
  <c r="AJ101" i="11"/>
  <c r="AL101" i="11"/>
  <c r="AN101" i="11"/>
  <c r="AP101" i="11"/>
  <c r="AR101" i="11"/>
  <c r="AT101" i="11"/>
  <c r="AV101" i="11"/>
  <c r="AX101" i="11"/>
  <c r="AZ101" i="11"/>
  <c r="AH141" i="11"/>
  <c r="AJ141" i="11"/>
  <c r="AL141" i="11"/>
  <c r="AN141" i="11"/>
  <c r="AP141" i="11"/>
  <c r="AR141" i="11"/>
  <c r="AT141" i="11"/>
  <c r="AV141" i="11"/>
  <c r="AX141" i="11"/>
  <c r="AZ141" i="11"/>
  <c r="AG141" i="11"/>
  <c r="AI141" i="11"/>
  <c r="AK141" i="11"/>
  <c r="AM141" i="11"/>
  <c r="AO141" i="11"/>
  <c r="AQ141" i="11"/>
  <c r="AS141" i="11"/>
  <c r="AU141" i="11"/>
  <c r="AW141" i="11"/>
  <c r="AY141" i="11"/>
  <c r="BA141" i="11"/>
  <c r="AH181" i="11"/>
  <c r="AJ181" i="11"/>
  <c r="AL181" i="11"/>
  <c r="AN181" i="11"/>
  <c r="AP181" i="11"/>
  <c r="AR181" i="11"/>
  <c r="AT181" i="11"/>
  <c r="AV181" i="11"/>
  <c r="AX181" i="11"/>
  <c r="AZ181" i="11"/>
  <c r="AG181" i="11"/>
  <c r="AI181" i="11"/>
  <c r="AK181" i="11"/>
  <c r="AM181" i="11"/>
  <c r="AO181" i="11"/>
  <c r="AQ181" i="11"/>
  <c r="AS181" i="11"/>
  <c r="AU181" i="11"/>
  <c r="AW181" i="11"/>
  <c r="AY181" i="11"/>
  <c r="BA181" i="11"/>
  <c r="AH171" i="11"/>
  <c r="AJ171" i="11"/>
  <c r="AL171" i="11"/>
  <c r="AN171" i="11"/>
  <c r="AP171" i="11"/>
  <c r="AR171" i="11"/>
  <c r="AT171" i="11"/>
  <c r="AV171" i="11"/>
  <c r="AX171" i="11"/>
  <c r="AZ171" i="11"/>
  <c r="AG171" i="11"/>
  <c r="AI171" i="11"/>
  <c r="AK171" i="11"/>
  <c r="AM171" i="11"/>
  <c r="AO171" i="11"/>
  <c r="AQ171" i="11"/>
  <c r="AS171" i="11"/>
  <c r="AU171" i="11"/>
  <c r="AW171" i="11"/>
  <c r="AY171" i="11"/>
  <c r="BA171" i="11"/>
  <c r="AG91" i="11"/>
  <c r="AI91" i="11"/>
  <c r="AK91" i="11"/>
  <c r="AM91" i="11"/>
  <c r="AO91" i="11"/>
  <c r="AQ91" i="11"/>
  <c r="AS91" i="11"/>
  <c r="AU91" i="11"/>
  <c r="AW91" i="11"/>
  <c r="AY91" i="11"/>
  <c r="BA91" i="11"/>
  <c r="AH91" i="11"/>
  <c r="AJ91" i="11"/>
  <c r="AL91" i="11"/>
  <c r="AN91" i="11"/>
  <c r="AP91" i="11"/>
  <c r="AR91" i="11"/>
  <c r="AT91" i="11"/>
  <c r="AV91" i="11"/>
  <c r="AX91" i="11"/>
  <c r="AZ91" i="11"/>
  <c r="AG162" i="11"/>
  <c r="AI162" i="11"/>
  <c r="AK162" i="11"/>
  <c r="AM162" i="11"/>
  <c r="AO162" i="11"/>
  <c r="AQ162" i="11"/>
  <c r="AS162" i="11"/>
  <c r="AU162" i="11"/>
  <c r="AW162" i="11"/>
  <c r="AY162" i="11"/>
  <c r="BA162" i="11"/>
  <c r="AH162" i="11"/>
  <c r="AJ162" i="11"/>
  <c r="AL162" i="11"/>
  <c r="AN162" i="11"/>
  <c r="AP162" i="11"/>
  <c r="AR162" i="11"/>
  <c r="AT162" i="11"/>
  <c r="AV162" i="11"/>
  <c r="AX162" i="11"/>
  <c r="AZ162" i="11"/>
  <c r="AG122" i="11"/>
  <c r="AI122" i="11"/>
  <c r="AK122" i="11"/>
  <c r="AM122" i="11"/>
  <c r="AO122" i="11"/>
  <c r="AQ122" i="11"/>
  <c r="AS122" i="11"/>
  <c r="AU122" i="11"/>
  <c r="AW122" i="11"/>
  <c r="AY122" i="11"/>
  <c r="BA122" i="11"/>
  <c r="AH122" i="11"/>
  <c r="AJ122" i="11"/>
  <c r="AL122" i="11"/>
  <c r="AN122" i="11"/>
  <c r="AP122" i="11"/>
  <c r="AR122" i="11"/>
  <c r="AT122" i="11"/>
  <c r="AV122" i="11"/>
  <c r="AX122" i="11"/>
  <c r="AZ122" i="11"/>
  <c r="AH82" i="11"/>
  <c r="AJ82" i="11"/>
  <c r="AL82" i="11"/>
  <c r="AN82" i="11"/>
  <c r="AP82" i="11"/>
  <c r="AR82" i="11"/>
  <c r="AT82" i="11"/>
  <c r="AV82" i="11"/>
  <c r="AX82" i="11"/>
  <c r="AZ82" i="11"/>
  <c r="AG82" i="11"/>
  <c r="AI82" i="11"/>
  <c r="AK82" i="11"/>
  <c r="AM82" i="11"/>
  <c r="AO82" i="11"/>
  <c r="AQ82" i="11"/>
  <c r="AS82" i="11"/>
  <c r="AU82" i="11"/>
  <c r="AW82" i="11"/>
  <c r="AY82" i="11"/>
  <c r="BA82" i="11"/>
  <c r="AG192" i="11"/>
  <c r="AI192" i="11"/>
  <c r="AK192" i="11"/>
  <c r="AM192" i="11"/>
  <c r="AO192" i="11"/>
  <c r="AQ192" i="11"/>
  <c r="AS192" i="11"/>
  <c r="AU192" i="11"/>
  <c r="AW192" i="11"/>
  <c r="AY192" i="11"/>
  <c r="BA192" i="11"/>
  <c r="AH192" i="11"/>
  <c r="AJ192" i="11"/>
  <c r="AL192" i="11"/>
  <c r="AN192" i="11"/>
  <c r="AP192" i="11"/>
  <c r="AR192" i="11"/>
  <c r="AT192" i="11"/>
  <c r="AV192" i="11"/>
  <c r="AX192" i="11"/>
  <c r="AZ192" i="11"/>
  <c r="AG152" i="11"/>
  <c r="AI152" i="11"/>
  <c r="AK152" i="11"/>
  <c r="AM152" i="11"/>
  <c r="AO152" i="11"/>
  <c r="AQ152" i="11"/>
  <c r="AS152" i="11"/>
  <c r="AU152" i="11"/>
  <c r="AW152" i="11"/>
  <c r="AY152" i="11"/>
  <c r="BA152" i="11"/>
  <c r="AH152" i="11"/>
  <c r="AJ152" i="11"/>
  <c r="AL152" i="11"/>
  <c r="AN152" i="11"/>
  <c r="AP152" i="11"/>
  <c r="AR152" i="11"/>
  <c r="AT152" i="11"/>
  <c r="AV152" i="11"/>
  <c r="AX152" i="11"/>
  <c r="AZ152" i="11"/>
  <c r="AH112" i="11"/>
  <c r="AJ112" i="11"/>
  <c r="AL112" i="11"/>
  <c r="AN112" i="11"/>
  <c r="AP112" i="11"/>
  <c r="AR112" i="11"/>
  <c r="AT112" i="11"/>
  <c r="AV112" i="11"/>
  <c r="AX112" i="11"/>
  <c r="AZ112" i="11"/>
  <c r="AG112" i="11"/>
  <c r="AI112" i="11"/>
  <c r="AK112" i="11"/>
  <c r="AM112" i="11"/>
  <c r="AO112" i="11"/>
  <c r="AQ112" i="11"/>
  <c r="AS112" i="11"/>
  <c r="AU112" i="11"/>
  <c r="AW112" i="11"/>
  <c r="AY112" i="11"/>
  <c r="BA112" i="11"/>
  <c r="AH52" i="11"/>
  <c r="AJ52" i="11"/>
  <c r="AL52" i="11"/>
  <c r="AN52" i="11"/>
  <c r="AP52" i="11"/>
  <c r="AR52" i="11"/>
  <c r="AT52" i="11"/>
  <c r="AV52" i="11"/>
  <c r="AX52" i="11"/>
  <c r="AZ52" i="11"/>
  <c r="AG52" i="11"/>
  <c r="AI52" i="11"/>
  <c r="AK52" i="11"/>
  <c r="AM52" i="11"/>
  <c r="AO52" i="11"/>
  <c r="AQ52" i="11"/>
  <c r="AS52" i="11"/>
  <c r="AU52" i="11"/>
  <c r="AW52" i="11"/>
  <c r="AY52" i="11"/>
  <c r="BA52" i="11"/>
  <c r="AH202" i="11"/>
  <c r="AJ202" i="11"/>
  <c r="AL202" i="11"/>
  <c r="AN202" i="11"/>
  <c r="AP202" i="11"/>
  <c r="AR202" i="11"/>
  <c r="AT202" i="11"/>
  <c r="AV202" i="11"/>
  <c r="AX202" i="11"/>
  <c r="AZ202" i="11"/>
  <c r="AG202" i="11"/>
  <c r="AK202" i="11"/>
  <c r="AO202" i="11"/>
  <c r="AS202" i="11"/>
  <c r="AW202" i="11"/>
  <c r="BA202" i="11"/>
  <c r="AI202" i="11"/>
  <c r="AM202" i="11"/>
  <c r="AQ202" i="11"/>
  <c r="AU202" i="11"/>
  <c r="AY202" i="11"/>
  <c r="T7" i="4"/>
  <c r="T8" i="4"/>
  <c r="I36" i="3"/>
  <c r="I38" i="3"/>
  <c r="J42" i="3"/>
  <c r="T42" i="3" s="1"/>
  <c r="I50" i="3"/>
  <c r="I52" i="3"/>
  <c r="I43" i="3"/>
  <c r="I45" i="3"/>
  <c r="I57" i="3"/>
  <c r="I59" i="3"/>
  <c r="R11" i="20"/>
  <c r="R7" i="20"/>
  <c r="R9" i="20"/>
  <c r="L10" i="3"/>
  <c r="J10" i="3"/>
  <c r="L17" i="3"/>
  <c r="J17" i="3"/>
  <c r="L24" i="3"/>
  <c r="J24" i="3"/>
  <c r="L28" i="3"/>
  <c r="J28" i="3"/>
  <c r="T28" i="3" s="1"/>
  <c r="L29" i="3"/>
  <c r="J29" i="3"/>
  <c r="T29" i="3" s="1"/>
  <c r="L30" i="3"/>
  <c r="J30" i="3"/>
  <c r="T30" i="3" s="1"/>
  <c r="L31" i="3"/>
  <c r="J31" i="3"/>
  <c r="T31" i="3" s="1"/>
  <c r="L8" i="3"/>
  <c r="J8" i="3"/>
  <c r="L15" i="3"/>
  <c r="J15" i="3"/>
  <c r="T15" i="3" s="1"/>
  <c r="L22" i="3"/>
  <c r="J22" i="3"/>
  <c r="I11" i="3"/>
  <c r="I18" i="3"/>
  <c r="I25" i="3"/>
  <c r="J32" i="3"/>
  <c r="L35" i="3"/>
  <c r="J37" i="3"/>
  <c r="T37" i="3" s="1"/>
  <c r="L38" i="3"/>
  <c r="J38" i="3"/>
  <c r="L39" i="3"/>
  <c r="L44" i="3"/>
  <c r="J44" i="3"/>
  <c r="L46" i="3"/>
  <c r="J46" i="3"/>
  <c r="L56" i="3"/>
  <c r="J56" i="3"/>
  <c r="L58" i="3"/>
  <c r="J58" i="3"/>
  <c r="L60" i="3"/>
  <c r="J60" i="3"/>
  <c r="J7" i="3"/>
  <c r="T7" i="3" s="1"/>
  <c r="L7" i="3"/>
  <c r="J9" i="3"/>
  <c r="T9" i="3" s="1"/>
  <c r="L9" i="3"/>
  <c r="J11" i="3"/>
  <c r="T11" i="3" s="1"/>
  <c r="L11" i="3"/>
  <c r="J14" i="3"/>
  <c r="T14" i="3" s="1"/>
  <c r="L14" i="3"/>
  <c r="J16" i="3"/>
  <c r="T16" i="3" s="1"/>
  <c r="L16" i="3"/>
  <c r="J18" i="3"/>
  <c r="T18" i="3" s="1"/>
  <c r="L18" i="3"/>
  <c r="J21" i="3"/>
  <c r="T21" i="3" s="1"/>
  <c r="L21" i="3"/>
  <c r="J23" i="3"/>
  <c r="T23" i="3" s="1"/>
  <c r="L23" i="3"/>
  <c r="J25" i="3"/>
  <c r="T25" i="3" s="1"/>
  <c r="L25" i="3"/>
  <c r="L32" i="3"/>
  <c r="J35" i="3"/>
  <c r="T35" i="3" s="1"/>
  <c r="L36" i="3"/>
  <c r="J36" i="3"/>
  <c r="L37" i="3"/>
  <c r="J39" i="3"/>
  <c r="T39" i="3" s="1"/>
  <c r="L42" i="3"/>
  <c r="L49" i="3"/>
  <c r="J49" i="3"/>
  <c r="T49" i="3" s="1"/>
  <c r="L51" i="3"/>
  <c r="J51" i="3"/>
  <c r="T51" i="3" s="1"/>
  <c r="L53" i="3"/>
  <c r="J53" i="3"/>
  <c r="T53" i="3" s="1"/>
  <c r="I35" i="3"/>
  <c r="I37" i="3"/>
  <c r="I42" i="3"/>
  <c r="J43" i="3"/>
  <c r="T43" i="3" s="1"/>
  <c r="L43" i="3"/>
  <c r="I44" i="3"/>
  <c r="J45" i="3"/>
  <c r="T45" i="3" s="1"/>
  <c r="L45" i="3"/>
  <c r="I49" i="3"/>
  <c r="J50" i="3"/>
  <c r="T50" i="3" s="1"/>
  <c r="L50" i="3"/>
  <c r="I51" i="3"/>
  <c r="J52" i="3"/>
  <c r="T52" i="3" s="1"/>
  <c r="L52" i="3"/>
  <c r="I56" i="3"/>
  <c r="J57" i="3"/>
  <c r="T57" i="3" s="1"/>
  <c r="L57" i="3"/>
  <c r="I58" i="3"/>
  <c r="J59" i="3"/>
  <c r="T59" i="3" s="1"/>
  <c r="L59" i="3"/>
  <c r="L8" i="10"/>
  <c r="J8" i="10"/>
  <c r="L10" i="10"/>
  <c r="J10" i="10"/>
  <c r="T10" i="10" s="1"/>
  <c r="I11" i="10"/>
  <c r="J7" i="10"/>
  <c r="T7" i="10" s="1"/>
  <c r="L7" i="10"/>
  <c r="J9" i="10"/>
  <c r="T9" i="10" s="1"/>
  <c r="L9" i="10"/>
  <c r="J11" i="10"/>
  <c r="T11" i="10" s="1"/>
  <c r="L11" i="10"/>
  <c r="AA300" i="8"/>
  <c r="AC300" i="8"/>
  <c r="AE300" i="8"/>
  <c r="AG300" i="8"/>
  <c r="AI300" i="8"/>
  <c r="AK300" i="8"/>
  <c r="AM300" i="8"/>
  <c r="AO300" i="8"/>
  <c r="AA301" i="8"/>
  <c r="AC301" i="8"/>
  <c r="AE301" i="8"/>
  <c r="AG301" i="8"/>
  <c r="AI301" i="8"/>
  <c r="AK301" i="8"/>
  <c r="AM301" i="8"/>
  <c r="AO301" i="8"/>
  <c r="AA302" i="8"/>
  <c r="AC302" i="8"/>
  <c r="AE302" i="8"/>
  <c r="AG302" i="8"/>
  <c r="AI302" i="8"/>
  <c r="AK302" i="8"/>
  <c r="AM302" i="8"/>
  <c r="AO302" i="8"/>
  <c r="AA303" i="8"/>
  <c r="AC303" i="8"/>
  <c r="AE303" i="8"/>
  <c r="AG303" i="8"/>
  <c r="AI303" i="8"/>
  <c r="AK303" i="8"/>
  <c r="AM303" i="8"/>
  <c r="AO303" i="8"/>
  <c r="AB300" i="8"/>
  <c r="AD300" i="8"/>
  <c r="AF300" i="8"/>
  <c r="AH300" i="8"/>
  <c r="AJ300" i="8"/>
  <c r="AL300" i="8"/>
  <c r="AN300" i="8"/>
  <c r="AB301" i="8"/>
  <c r="AD301" i="8"/>
  <c r="AF301" i="8"/>
  <c r="AH301" i="8"/>
  <c r="AJ301" i="8"/>
  <c r="AL301" i="8"/>
  <c r="AN301" i="8"/>
  <c r="AB302" i="8"/>
  <c r="AD302" i="8"/>
  <c r="AF302" i="8"/>
  <c r="AH302" i="8"/>
  <c r="AJ302" i="8"/>
  <c r="AL302" i="8"/>
  <c r="AN302" i="8"/>
  <c r="AB303" i="8"/>
  <c r="AD303" i="8"/>
  <c r="AF303" i="8"/>
  <c r="AH303" i="8"/>
  <c r="AJ303" i="8"/>
  <c r="AL303" i="8"/>
  <c r="AN303" i="8"/>
  <c r="A3" i="22"/>
  <c r="A2" i="22"/>
  <c r="A1" i="22"/>
  <c r="E140" i="11" l="1"/>
  <c r="G140" i="11"/>
  <c r="I140" i="11"/>
  <c r="K140" i="11"/>
  <c r="M140" i="11"/>
  <c r="O140" i="11"/>
  <c r="Q140" i="11"/>
  <c r="S140" i="11"/>
  <c r="U140" i="11"/>
  <c r="W140" i="11"/>
  <c r="Y140" i="11"/>
  <c r="AA140" i="11"/>
  <c r="AC140" i="11"/>
  <c r="F140" i="11"/>
  <c r="H140" i="11"/>
  <c r="J140" i="11"/>
  <c r="L140" i="11"/>
  <c r="N140" i="11"/>
  <c r="P140" i="11"/>
  <c r="R140" i="11"/>
  <c r="T140" i="11"/>
  <c r="V140" i="11"/>
  <c r="X140" i="11"/>
  <c r="Z140" i="11"/>
  <c r="AB14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E160" i="11"/>
  <c r="G160" i="11"/>
  <c r="I160" i="11"/>
  <c r="K160" i="11"/>
  <c r="M160" i="11"/>
  <c r="O160" i="11"/>
  <c r="Q160" i="11"/>
  <c r="S160" i="11"/>
  <c r="U160" i="11"/>
  <c r="W160" i="11"/>
  <c r="Y160" i="11"/>
  <c r="AA160" i="11"/>
  <c r="AC160" i="11"/>
  <c r="F160" i="11"/>
  <c r="H160" i="11"/>
  <c r="J160" i="11"/>
  <c r="L160" i="11"/>
  <c r="N160" i="11"/>
  <c r="P160" i="11"/>
  <c r="R160" i="11"/>
  <c r="T160" i="11"/>
  <c r="V160" i="11"/>
  <c r="X160" i="11"/>
  <c r="Z160" i="11"/>
  <c r="AB160" i="11"/>
  <c r="F120" i="11"/>
  <c r="H120" i="11"/>
  <c r="J120" i="11"/>
  <c r="L120" i="11"/>
  <c r="N120" i="11"/>
  <c r="P120" i="11"/>
  <c r="R120" i="11"/>
  <c r="T120" i="11"/>
  <c r="V120" i="11"/>
  <c r="X120" i="11"/>
  <c r="Z120" i="11"/>
  <c r="AB120" i="11"/>
  <c r="E120" i="11"/>
  <c r="G120" i="11"/>
  <c r="I120" i="11"/>
  <c r="K120" i="11"/>
  <c r="M120" i="11"/>
  <c r="O120" i="11"/>
  <c r="Q120" i="11"/>
  <c r="S120" i="11"/>
  <c r="U120" i="11"/>
  <c r="W120" i="11"/>
  <c r="Y120" i="11"/>
  <c r="AA120" i="11"/>
  <c r="AC120" i="11"/>
  <c r="F80" i="11"/>
  <c r="H80" i="11"/>
  <c r="J80" i="11"/>
  <c r="L80" i="11"/>
  <c r="N80" i="11"/>
  <c r="P80" i="11"/>
  <c r="R80" i="11"/>
  <c r="T80" i="11"/>
  <c r="V80" i="11"/>
  <c r="X80" i="11"/>
  <c r="Z80" i="11"/>
  <c r="AB80" i="11"/>
  <c r="E80" i="11"/>
  <c r="G80" i="11"/>
  <c r="I80" i="11"/>
  <c r="K80" i="11"/>
  <c r="M80" i="11"/>
  <c r="O80" i="11"/>
  <c r="Q80" i="11"/>
  <c r="S80" i="11"/>
  <c r="U80" i="11"/>
  <c r="W80" i="11"/>
  <c r="Y80" i="11"/>
  <c r="AA80" i="11"/>
  <c r="AC80" i="11"/>
  <c r="E190" i="11"/>
  <c r="G190" i="11"/>
  <c r="I190" i="11"/>
  <c r="K190" i="11"/>
  <c r="M190" i="11"/>
  <c r="O190" i="11"/>
  <c r="Q190" i="11"/>
  <c r="S190" i="11"/>
  <c r="U190" i="11"/>
  <c r="W190" i="11"/>
  <c r="Y190" i="11"/>
  <c r="AA190" i="11"/>
  <c r="AC190" i="11"/>
  <c r="F190" i="11"/>
  <c r="H190" i="11"/>
  <c r="J190" i="11"/>
  <c r="L190" i="11"/>
  <c r="N190" i="11"/>
  <c r="P190" i="11"/>
  <c r="R190" i="11"/>
  <c r="T190" i="11"/>
  <c r="V190" i="11"/>
  <c r="X190" i="11"/>
  <c r="Z190" i="11"/>
  <c r="AB190" i="11"/>
  <c r="E150" i="11"/>
  <c r="G150" i="11"/>
  <c r="I150" i="11"/>
  <c r="K150" i="11"/>
  <c r="M150" i="11"/>
  <c r="O150" i="11"/>
  <c r="Q150" i="11"/>
  <c r="S150" i="11"/>
  <c r="U150" i="11"/>
  <c r="W150" i="11"/>
  <c r="Y150" i="11"/>
  <c r="AA150" i="11"/>
  <c r="AC150" i="11"/>
  <c r="F150" i="11"/>
  <c r="H150" i="11"/>
  <c r="J150" i="11"/>
  <c r="L150" i="11"/>
  <c r="N150" i="11"/>
  <c r="P150" i="11"/>
  <c r="R150" i="11"/>
  <c r="T150" i="11"/>
  <c r="V150" i="11"/>
  <c r="X150" i="11"/>
  <c r="Z150" i="11"/>
  <c r="AB150" i="11"/>
  <c r="E110" i="11"/>
  <c r="G110" i="11"/>
  <c r="I110" i="11"/>
  <c r="K110" i="11"/>
  <c r="M110" i="11"/>
  <c r="O110" i="11"/>
  <c r="Q110" i="11"/>
  <c r="S110" i="11"/>
  <c r="U110" i="11"/>
  <c r="W110" i="11"/>
  <c r="Y110" i="11"/>
  <c r="AA110" i="11"/>
  <c r="AC110" i="11"/>
  <c r="F110" i="11"/>
  <c r="H110" i="11"/>
  <c r="J110" i="11"/>
  <c r="L110" i="11"/>
  <c r="N110" i="11"/>
  <c r="P110" i="11"/>
  <c r="R110" i="11"/>
  <c r="T110" i="11"/>
  <c r="V110" i="11"/>
  <c r="X110" i="11"/>
  <c r="Z110" i="11"/>
  <c r="AB110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F200" i="11"/>
  <c r="H200" i="11"/>
  <c r="J200" i="11"/>
  <c r="L200" i="11"/>
  <c r="N200" i="11"/>
  <c r="P200" i="11"/>
  <c r="R200" i="11"/>
  <c r="T200" i="11"/>
  <c r="V200" i="11"/>
  <c r="X200" i="11"/>
  <c r="Z200" i="11"/>
  <c r="AB200" i="11"/>
  <c r="E200" i="11"/>
  <c r="G200" i="11"/>
  <c r="I200" i="11"/>
  <c r="K200" i="11"/>
  <c r="M200" i="11"/>
  <c r="O200" i="11"/>
  <c r="Q200" i="11"/>
  <c r="S200" i="11"/>
  <c r="U200" i="11"/>
  <c r="W200" i="11"/>
  <c r="Y200" i="11"/>
  <c r="AA200" i="11"/>
  <c r="AC200" i="11"/>
  <c r="E180" i="11"/>
  <c r="G180" i="11"/>
  <c r="I180" i="11"/>
  <c r="K180" i="11"/>
  <c r="M180" i="11"/>
  <c r="O180" i="11"/>
  <c r="Q180" i="11"/>
  <c r="S180" i="11"/>
  <c r="U180" i="11"/>
  <c r="W180" i="11"/>
  <c r="Y180" i="11"/>
  <c r="AA180" i="11"/>
  <c r="AC180" i="11"/>
  <c r="F180" i="11"/>
  <c r="H180" i="11"/>
  <c r="J180" i="11"/>
  <c r="L180" i="11"/>
  <c r="N180" i="11"/>
  <c r="P180" i="11"/>
  <c r="R180" i="11"/>
  <c r="T180" i="11"/>
  <c r="V180" i="11"/>
  <c r="X180" i="11"/>
  <c r="Z180" i="11"/>
  <c r="AB180" i="11"/>
  <c r="E100" i="11"/>
  <c r="G100" i="11"/>
  <c r="I100" i="11"/>
  <c r="K100" i="11"/>
  <c r="M100" i="11"/>
  <c r="O100" i="11"/>
  <c r="Q100" i="11"/>
  <c r="S100" i="11"/>
  <c r="U100" i="11"/>
  <c r="W100" i="11"/>
  <c r="Y100" i="11"/>
  <c r="AA100" i="11"/>
  <c r="AC100" i="11"/>
  <c r="F100" i="11"/>
  <c r="H100" i="11"/>
  <c r="J100" i="11"/>
  <c r="L100" i="11"/>
  <c r="N100" i="11"/>
  <c r="P100" i="11"/>
  <c r="R100" i="11"/>
  <c r="T100" i="11"/>
  <c r="V100" i="11"/>
  <c r="X100" i="11"/>
  <c r="Z100" i="11"/>
  <c r="AB100" i="11"/>
  <c r="E170" i="11"/>
  <c r="G170" i="11"/>
  <c r="I170" i="11"/>
  <c r="K170" i="11"/>
  <c r="M170" i="11"/>
  <c r="O170" i="11"/>
  <c r="Q170" i="11"/>
  <c r="S170" i="11"/>
  <c r="U170" i="11"/>
  <c r="W170" i="11"/>
  <c r="Y170" i="11"/>
  <c r="AA170" i="11"/>
  <c r="AC170" i="11"/>
  <c r="F170" i="11"/>
  <c r="H170" i="11"/>
  <c r="J170" i="11"/>
  <c r="L170" i="11"/>
  <c r="N170" i="11"/>
  <c r="P170" i="11"/>
  <c r="R170" i="11"/>
  <c r="T170" i="11"/>
  <c r="V170" i="11"/>
  <c r="X170" i="11"/>
  <c r="Z170" i="11"/>
  <c r="AB170" i="11"/>
  <c r="F130" i="11"/>
  <c r="H130" i="11"/>
  <c r="J130" i="11"/>
  <c r="L130" i="11"/>
  <c r="N130" i="11"/>
  <c r="P130" i="11"/>
  <c r="R130" i="11"/>
  <c r="T130" i="11"/>
  <c r="V130" i="11"/>
  <c r="X130" i="11"/>
  <c r="Z130" i="11"/>
  <c r="AB130" i="11"/>
  <c r="E130" i="11"/>
  <c r="G130" i="11"/>
  <c r="I130" i="11"/>
  <c r="K130" i="11"/>
  <c r="M130" i="11"/>
  <c r="O130" i="11"/>
  <c r="Q130" i="11"/>
  <c r="S130" i="11"/>
  <c r="U130" i="11"/>
  <c r="W130" i="11"/>
  <c r="Y130" i="11"/>
  <c r="AA130" i="11"/>
  <c r="AC130" i="11"/>
  <c r="E90" i="11"/>
  <c r="G90" i="11"/>
  <c r="I90" i="11"/>
  <c r="K90" i="11"/>
  <c r="M90" i="11"/>
  <c r="O90" i="11"/>
  <c r="Q90" i="11"/>
  <c r="S90" i="11"/>
  <c r="U90" i="11"/>
  <c r="W90" i="11"/>
  <c r="Y90" i="11"/>
  <c r="AA90" i="11"/>
  <c r="AC90" i="11"/>
  <c r="F90" i="11"/>
  <c r="H90" i="11"/>
  <c r="J90" i="11"/>
  <c r="L90" i="11"/>
  <c r="N90" i="11"/>
  <c r="P90" i="11"/>
  <c r="R90" i="11"/>
  <c r="T90" i="11"/>
  <c r="V90" i="11"/>
  <c r="X90" i="11"/>
  <c r="Z90" i="11"/>
  <c r="AB90" i="11"/>
  <c r="E50" i="11"/>
  <c r="G50" i="11"/>
  <c r="I50" i="11"/>
  <c r="K50" i="11"/>
  <c r="M50" i="11"/>
  <c r="O50" i="11"/>
  <c r="Q50" i="11"/>
  <c r="S50" i="11"/>
  <c r="U50" i="11"/>
  <c r="W50" i="11"/>
  <c r="F50" i="11"/>
  <c r="H50" i="11"/>
  <c r="J50" i="11"/>
  <c r="L50" i="11"/>
  <c r="N50" i="11"/>
  <c r="P50" i="11"/>
  <c r="R50" i="11"/>
  <c r="T50" i="11"/>
  <c r="V50" i="11"/>
  <c r="X50" i="11"/>
  <c r="Y50" i="11"/>
  <c r="AA50" i="11"/>
  <c r="AC50" i="11"/>
  <c r="Z50" i="11"/>
  <c r="AB50" i="11"/>
  <c r="E131" i="39"/>
  <c r="E133" i="39"/>
  <c r="E113" i="39"/>
  <c r="E119" i="39"/>
  <c r="E124" i="39"/>
  <c r="AE160" i="11"/>
  <c r="AD160" i="11"/>
  <c r="AF160" i="11"/>
  <c r="D160" i="11"/>
  <c r="AE120" i="11"/>
  <c r="AD120" i="11"/>
  <c r="AF120" i="11"/>
  <c r="D120" i="11"/>
  <c r="AE80" i="11"/>
  <c r="AD80" i="11"/>
  <c r="AF80" i="11"/>
  <c r="D80" i="11"/>
  <c r="AE170" i="11"/>
  <c r="AD170" i="11"/>
  <c r="AF170" i="11"/>
  <c r="D170" i="11"/>
  <c r="AE130" i="11"/>
  <c r="AD130" i="11"/>
  <c r="AF130" i="11"/>
  <c r="D130" i="11"/>
  <c r="AE90" i="11"/>
  <c r="D90" i="11"/>
  <c r="AD90" i="11"/>
  <c r="AF90" i="11"/>
  <c r="AE50" i="11"/>
  <c r="D50" i="11"/>
  <c r="AD50" i="11"/>
  <c r="AF50" i="11"/>
  <c r="AE180" i="11"/>
  <c r="AD180" i="11"/>
  <c r="AF180" i="11"/>
  <c r="D180" i="11"/>
  <c r="AE140" i="11"/>
  <c r="AD140" i="11"/>
  <c r="AF140" i="11"/>
  <c r="D140" i="11"/>
  <c r="AE100" i="11"/>
  <c r="AD100" i="11"/>
  <c r="AF100" i="11"/>
  <c r="D100" i="11"/>
  <c r="AE60" i="11"/>
  <c r="AD60" i="11"/>
  <c r="AF60" i="11"/>
  <c r="D60" i="11"/>
  <c r="AE190" i="11"/>
  <c r="AD190" i="11"/>
  <c r="AF190" i="11"/>
  <c r="D190" i="11"/>
  <c r="AE150" i="11"/>
  <c r="AD150" i="11"/>
  <c r="AF150" i="11"/>
  <c r="D150" i="11"/>
  <c r="AE110" i="11"/>
  <c r="AD110" i="11"/>
  <c r="AF110" i="11"/>
  <c r="D110" i="11"/>
  <c r="AE70" i="11"/>
  <c r="AD70" i="11"/>
  <c r="AF70" i="11"/>
  <c r="D70" i="11"/>
  <c r="AE200" i="11"/>
  <c r="AD200" i="11"/>
  <c r="AF200" i="11"/>
  <c r="D200" i="11"/>
  <c r="AG160" i="11"/>
  <c r="AI160" i="11"/>
  <c r="AK160" i="11"/>
  <c r="AM160" i="11"/>
  <c r="AO160" i="11"/>
  <c r="AQ160" i="11"/>
  <c r="AS160" i="11"/>
  <c r="AU160" i="11"/>
  <c r="AW160" i="11"/>
  <c r="AY160" i="11"/>
  <c r="BA160" i="11"/>
  <c r="AH160" i="11"/>
  <c r="AJ160" i="11"/>
  <c r="AL160" i="11"/>
  <c r="AN160" i="11"/>
  <c r="AP160" i="11"/>
  <c r="AR160" i="11"/>
  <c r="AT160" i="11"/>
  <c r="AV160" i="11"/>
  <c r="AX160" i="11"/>
  <c r="AZ160" i="11"/>
  <c r="AH80" i="11"/>
  <c r="AJ80" i="11"/>
  <c r="AL80" i="11"/>
  <c r="AN80" i="11"/>
  <c r="AP80" i="11"/>
  <c r="AR80" i="11"/>
  <c r="AT80" i="11"/>
  <c r="AV80" i="11"/>
  <c r="AX80" i="11"/>
  <c r="AZ80" i="11"/>
  <c r="AG80" i="11"/>
  <c r="AI80" i="11"/>
  <c r="AK80" i="11"/>
  <c r="AM80" i="11"/>
  <c r="AO80" i="11"/>
  <c r="AQ80" i="11"/>
  <c r="AS80" i="11"/>
  <c r="AU80" i="11"/>
  <c r="AW80" i="11"/>
  <c r="AY80" i="11"/>
  <c r="BA80" i="11"/>
  <c r="AG170" i="11"/>
  <c r="AI170" i="11"/>
  <c r="AK170" i="11"/>
  <c r="AM170" i="11"/>
  <c r="AO170" i="11"/>
  <c r="AQ170" i="11"/>
  <c r="AS170" i="11"/>
  <c r="AU170" i="11"/>
  <c r="AW170" i="11"/>
  <c r="AY170" i="11"/>
  <c r="BA170" i="11"/>
  <c r="AH170" i="11"/>
  <c r="AJ170" i="11"/>
  <c r="AL170" i="11"/>
  <c r="AN170" i="11"/>
  <c r="AP170" i="11"/>
  <c r="AR170" i="11"/>
  <c r="AT170" i="11"/>
  <c r="AV170" i="11"/>
  <c r="AX170" i="11"/>
  <c r="AZ170" i="11"/>
  <c r="AH90" i="11"/>
  <c r="AJ90" i="11"/>
  <c r="AL90" i="11"/>
  <c r="AN90" i="11"/>
  <c r="AP90" i="11"/>
  <c r="AR90" i="11"/>
  <c r="AT90" i="11"/>
  <c r="AV90" i="11"/>
  <c r="AX90" i="11"/>
  <c r="AZ90" i="11"/>
  <c r="AG90" i="11"/>
  <c r="AI90" i="11"/>
  <c r="AK90" i="11"/>
  <c r="AM90" i="11"/>
  <c r="AO90" i="11"/>
  <c r="AQ90" i="11"/>
  <c r="AS90" i="11"/>
  <c r="AU90" i="11"/>
  <c r="AW90" i="11"/>
  <c r="AY90" i="11"/>
  <c r="BA90" i="11"/>
  <c r="AG180" i="11"/>
  <c r="AI180" i="11"/>
  <c r="AK180" i="11"/>
  <c r="AM180" i="11"/>
  <c r="AO180" i="11"/>
  <c r="AQ180" i="11"/>
  <c r="AS180" i="11"/>
  <c r="AU180" i="11"/>
  <c r="AW180" i="11"/>
  <c r="AY180" i="11"/>
  <c r="BA180" i="11"/>
  <c r="AH180" i="11"/>
  <c r="AJ180" i="11"/>
  <c r="AL180" i="11"/>
  <c r="AN180" i="11"/>
  <c r="AP180" i="11"/>
  <c r="AR180" i="11"/>
  <c r="AT180" i="11"/>
  <c r="AV180" i="11"/>
  <c r="AX180" i="11"/>
  <c r="AZ180" i="11"/>
  <c r="AG140" i="11"/>
  <c r="AI140" i="11"/>
  <c r="AK140" i="11"/>
  <c r="AM140" i="11"/>
  <c r="AO140" i="11"/>
  <c r="AQ140" i="11"/>
  <c r="AS140" i="11"/>
  <c r="AU140" i="11"/>
  <c r="AW140" i="11"/>
  <c r="AY140" i="11"/>
  <c r="BA140" i="11"/>
  <c r="AH140" i="11"/>
  <c r="AJ140" i="11"/>
  <c r="AL140" i="11"/>
  <c r="AN140" i="11"/>
  <c r="AP140" i="11"/>
  <c r="AR140" i="11"/>
  <c r="AT140" i="11"/>
  <c r="AV140" i="11"/>
  <c r="AX140" i="11"/>
  <c r="AZ140" i="11"/>
  <c r="AH100" i="11"/>
  <c r="AJ100" i="11"/>
  <c r="AL100" i="11"/>
  <c r="AN100" i="11"/>
  <c r="AP100" i="11"/>
  <c r="AR100" i="11"/>
  <c r="AT100" i="11"/>
  <c r="AV100" i="11"/>
  <c r="AX100" i="11"/>
  <c r="AZ100" i="11"/>
  <c r="AG100" i="11"/>
  <c r="AI100" i="11"/>
  <c r="AK100" i="11"/>
  <c r="AM100" i="11"/>
  <c r="AO100" i="11"/>
  <c r="AQ100" i="11"/>
  <c r="AS100" i="11"/>
  <c r="AU100" i="11"/>
  <c r="AW100" i="11"/>
  <c r="AY100" i="11"/>
  <c r="BA100" i="11"/>
  <c r="AH60" i="11"/>
  <c r="AJ60" i="11"/>
  <c r="AL60" i="11"/>
  <c r="AN60" i="11"/>
  <c r="AP60" i="11"/>
  <c r="AR60" i="11"/>
  <c r="AT60" i="11"/>
  <c r="AV60" i="11"/>
  <c r="AX60" i="11"/>
  <c r="AZ60" i="11"/>
  <c r="AG60" i="11"/>
  <c r="AI60" i="11"/>
  <c r="AK60" i="11"/>
  <c r="AM60" i="11"/>
  <c r="AO60" i="11"/>
  <c r="AQ60" i="11"/>
  <c r="AS60" i="11"/>
  <c r="AU60" i="11"/>
  <c r="AW60" i="11"/>
  <c r="AY60" i="11"/>
  <c r="BA60" i="11"/>
  <c r="AG190" i="11"/>
  <c r="AI190" i="11"/>
  <c r="AK190" i="11"/>
  <c r="AM190" i="11"/>
  <c r="AO190" i="11"/>
  <c r="AQ190" i="11"/>
  <c r="AS190" i="11"/>
  <c r="AU190" i="11"/>
  <c r="AW190" i="11"/>
  <c r="AY190" i="11"/>
  <c r="BA190" i="11"/>
  <c r="AH190" i="11"/>
  <c r="AJ190" i="11"/>
  <c r="AL190" i="11"/>
  <c r="AN190" i="11"/>
  <c r="AP190" i="11"/>
  <c r="AR190" i="11"/>
  <c r="AT190" i="11"/>
  <c r="AV190" i="11"/>
  <c r="AX190" i="11"/>
  <c r="AZ190" i="11"/>
  <c r="AG150" i="11"/>
  <c r="AI150" i="11"/>
  <c r="AK150" i="11"/>
  <c r="AM150" i="11"/>
  <c r="AO150" i="11"/>
  <c r="AQ150" i="11"/>
  <c r="AS150" i="11"/>
  <c r="AU150" i="11"/>
  <c r="AW150" i="11"/>
  <c r="AY150" i="11"/>
  <c r="BA150" i="11"/>
  <c r="AH150" i="11"/>
  <c r="AJ150" i="11"/>
  <c r="AL150" i="11"/>
  <c r="AN150" i="11"/>
  <c r="AP150" i="11"/>
  <c r="AR150" i="11"/>
  <c r="AT150" i="11"/>
  <c r="AV150" i="11"/>
  <c r="AX150" i="11"/>
  <c r="AZ150" i="11"/>
  <c r="AH110" i="11"/>
  <c r="AJ110" i="11"/>
  <c r="AL110" i="11"/>
  <c r="AN110" i="11"/>
  <c r="AP110" i="11"/>
  <c r="AR110" i="11"/>
  <c r="AT110" i="11"/>
  <c r="AV110" i="11"/>
  <c r="AX110" i="11"/>
  <c r="AZ110" i="11"/>
  <c r="AG110" i="11"/>
  <c r="AI110" i="11"/>
  <c r="AK110" i="11"/>
  <c r="AM110" i="11"/>
  <c r="AO110" i="11"/>
  <c r="AQ110" i="11"/>
  <c r="AS110" i="11"/>
  <c r="AU110" i="11"/>
  <c r="AW110" i="11"/>
  <c r="AY110" i="11"/>
  <c r="BA110" i="11"/>
  <c r="AH70" i="11"/>
  <c r="AJ70" i="11"/>
  <c r="AL70" i="11"/>
  <c r="AN70" i="11"/>
  <c r="AP70" i="11"/>
  <c r="AR70" i="11"/>
  <c r="AT70" i="11"/>
  <c r="AV70" i="11"/>
  <c r="AX70" i="11"/>
  <c r="AZ70" i="11"/>
  <c r="AG70" i="11"/>
  <c r="AI70" i="11"/>
  <c r="AK70" i="11"/>
  <c r="AM70" i="11"/>
  <c r="AO70" i="11"/>
  <c r="AQ70" i="11"/>
  <c r="AS70" i="11"/>
  <c r="AU70" i="11"/>
  <c r="AW70" i="11"/>
  <c r="AY70" i="11"/>
  <c r="BA70" i="11"/>
  <c r="AG120" i="11"/>
  <c r="AI120" i="11"/>
  <c r="AK120" i="11"/>
  <c r="AM120" i="11"/>
  <c r="AO120" i="11"/>
  <c r="AQ120" i="11"/>
  <c r="AS120" i="11"/>
  <c r="AU120" i="11"/>
  <c r="AW120" i="11"/>
  <c r="AY120" i="11"/>
  <c r="BA120" i="11"/>
  <c r="AH120" i="11"/>
  <c r="AJ120" i="11"/>
  <c r="AL120" i="11"/>
  <c r="AN120" i="11"/>
  <c r="AP120" i="11"/>
  <c r="AR120" i="11"/>
  <c r="AT120" i="11"/>
  <c r="AV120" i="11"/>
  <c r="AX120" i="11"/>
  <c r="AZ120" i="11"/>
  <c r="AG130" i="11"/>
  <c r="AI130" i="11"/>
  <c r="AK130" i="11"/>
  <c r="AM130" i="11"/>
  <c r="AO130" i="11"/>
  <c r="AQ130" i="11"/>
  <c r="AS130" i="11"/>
  <c r="AU130" i="11"/>
  <c r="AW130" i="11"/>
  <c r="AY130" i="11"/>
  <c r="BA130" i="11"/>
  <c r="AH130" i="11"/>
  <c r="AJ130" i="11"/>
  <c r="AL130" i="11"/>
  <c r="AN130" i="11"/>
  <c r="AP130" i="11"/>
  <c r="AR130" i="11"/>
  <c r="AT130" i="11"/>
  <c r="AV130" i="11"/>
  <c r="AX130" i="11"/>
  <c r="AZ130" i="11"/>
  <c r="AG50" i="11"/>
  <c r="AI50" i="11"/>
  <c r="AK50" i="11"/>
  <c r="AM50" i="11"/>
  <c r="AO50" i="11"/>
  <c r="AQ50" i="11"/>
  <c r="AS50" i="11"/>
  <c r="AU50" i="11"/>
  <c r="AW50" i="11"/>
  <c r="AH50" i="11"/>
  <c r="AJ50" i="11"/>
  <c r="AL50" i="11"/>
  <c r="AN50" i="11"/>
  <c r="AP50" i="11"/>
  <c r="AR50" i="11"/>
  <c r="AT50" i="11"/>
  <c r="AV50" i="11"/>
  <c r="AX50" i="11"/>
  <c r="AZ50" i="11"/>
  <c r="AY50" i="11"/>
  <c r="BA50" i="11"/>
  <c r="AG200" i="11"/>
  <c r="AI200" i="11"/>
  <c r="AK200" i="11"/>
  <c r="AM200" i="11"/>
  <c r="AO200" i="11"/>
  <c r="AQ200" i="11"/>
  <c r="AS200" i="11"/>
  <c r="AU200" i="11"/>
  <c r="AW200" i="11"/>
  <c r="AY200" i="11"/>
  <c r="BA200" i="11"/>
  <c r="AH200" i="11"/>
  <c r="AJ200" i="11"/>
  <c r="AL200" i="11"/>
  <c r="AN200" i="11"/>
  <c r="AP200" i="11"/>
  <c r="AR200" i="11"/>
  <c r="AT200" i="11"/>
  <c r="AV200" i="11"/>
  <c r="AX200" i="11"/>
  <c r="AZ200" i="11"/>
  <c r="K8" i="4"/>
  <c r="R8" i="4" s="1"/>
  <c r="K7" i="4"/>
  <c r="R7" i="4" s="1"/>
  <c r="K11" i="4"/>
  <c r="R11" i="4" s="1"/>
  <c r="K10" i="4"/>
  <c r="R10" i="4" s="1"/>
  <c r="K9" i="4"/>
  <c r="R9" i="4" s="1"/>
  <c r="K52" i="3"/>
  <c r="R52" i="3" s="1"/>
  <c r="S7" i="20"/>
  <c r="S10" i="20"/>
  <c r="S8" i="20"/>
  <c r="S11" i="20"/>
  <c r="S9" i="20"/>
  <c r="K50" i="3"/>
  <c r="R50" i="3" s="1"/>
  <c r="T36" i="3"/>
  <c r="T60" i="3"/>
  <c r="T58" i="3"/>
  <c r="T56" i="3"/>
  <c r="T46" i="3"/>
  <c r="T44" i="3"/>
  <c r="T38" i="3"/>
  <c r="K38" i="3" s="1"/>
  <c r="R38" i="3" s="1"/>
  <c r="T32" i="3"/>
  <c r="K32" i="3" s="1"/>
  <c r="R32" i="3" s="1"/>
  <c r="T22" i="3"/>
  <c r="T8" i="3"/>
  <c r="T24" i="3"/>
  <c r="K24" i="3" s="1"/>
  <c r="R24" i="3" s="1"/>
  <c r="T17" i="3"/>
  <c r="K17" i="3" s="1"/>
  <c r="R17" i="3" s="1"/>
  <c r="T10" i="3"/>
  <c r="K53" i="3"/>
  <c r="R53" i="3" s="1"/>
  <c r="K51" i="3"/>
  <c r="R51" i="3" s="1"/>
  <c r="K49" i="3"/>
  <c r="R49" i="3" s="1"/>
  <c r="K37" i="3"/>
  <c r="R37" i="3" s="1"/>
  <c r="T8" i="10"/>
  <c r="K8" i="10" s="1"/>
  <c r="R8" i="10" s="1"/>
  <c r="K10" i="3" l="1"/>
  <c r="R10" i="3" s="1"/>
  <c r="E128" i="39"/>
  <c r="E117" i="39"/>
  <c r="E105" i="39"/>
  <c r="H126" i="39"/>
  <c r="H135" i="39"/>
  <c r="M8" i="4"/>
  <c r="S8" i="4" s="1"/>
  <c r="M9" i="4"/>
  <c r="S9" i="4" s="1"/>
  <c r="M11" i="4"/>
  <c r="S11" i="4" s="1"/>
  <c r="M10" i="4"/>
  <c r="S10" i="4" s="1"/>
  <c r="M7" i="4"/>
  <c r="S7" i="4" s="1"/>
  <c r="I7" i="4" s="1"/>
  <c r="K7" i="3"/>
  <c r="R7" i="3" s="1"/>
  <c r="K44" i="3"/>
  <c r="R44" i="3" s="1"/>
  <c r="K56" i="3"/>
  <c r="R56" i="3" s="1"/>
  <c r="K25" i="3"/>
  <c r="R25" i="3" s="1"/>
  <c r="K39" i="3"/>
  <c r="R39" i="3" s="1"/>
  <c r="M51" i="3"/>
  <c r="S51" i="3" s="1"/>
  <c r="M49" i="3"/>
  <c r="S49" i="3" s="1"/>
  <c r="M52" i="3"/>
  <c r="S52" i="3" s="1"/>
  <c r="M53" i="3"/>
  <c r="S53" i="3" s="1"/>
  <c r="K60" i="3"/>
  <c r="R60" i="3" s="1"/>
  <c r="K42" i="3"/>
  <c r="R42" i="3" s="1"/>
  <c r="K9" i="3"/>
  <c r="R9" i="3" s="1"/>
  <c r="K14" i="3"/>
  <c r="R14" i="3" s="1"/>
  <c r="M50" i="3"/>
  <c r="S50" i="3" s="1"/>
  <c r="K29" i="3"/>
  <c r="R29" i="3" s="1"/>
  <c r="K31" i="3"/>
  <c r="R31" i="3" s="1"/>
  <c r="K15" i="3"/>
  <c r="R15" i="3" s="1"/>
  <c r="K18" i="3"/>
  <c r="R18" i="3" s="1"/>
  <c r="K35" i="3"/>
  <c r="R35" i="3" s="1"/>
  <c r="K45" i="3"/>
  <c r="R45" i="3" s="1"/>
  <c r="K8" i="3"/>
  <c r="R8" i="3" s="1"/>
  <c r="K22" i="3"/>
  <c r="R22" i="3" s="1"/>
  <c r="K46" i="3"/>
  <c r="R46" i="3" s="1"/>
  <c r="K58" i="3"/>
  <c r="R58" i="3" s="1"/>
  <c r="K36" i="3"/>
  <c r="R36" i="3" s="1"/>
  <c r="K11" i="3"/>
  <c r="R11" i="3" s="1"/>
  <c r="K23" i="3"/>
  <c r="R23" i="3" s="1"/>
  <c r="K43" i="3"/>
  <c r="R43" i="3" s="1"/>
  <c r="K57" i="3"/>
  <c r="R57" i="3" s="1"/>
  <c r="K28" i="3"/>
  <c r="R28" i="3" s="1"/>
  <c r="K30" i="3"/>
  <c r="R30" i="3" s="1"/>
  <c r="I30" i="3" s="1"/>
  <c r="K16" i="3"/>
  <c r="R16" i="3" s="1"/>
  <c r="K21" i="3"/>
  <c r="R21" i="3" s="1"/>
  <c r="I21" i="3" s="1"/>
  <c r="K59" i="3"/>
  <c r="R59" i="3" s="1"/>
  <c r="K11" i="10"/>
  <c r="R11" i="10" s="1"/>
  <c r="K10" i="10"/>
  <c r="R10" i="10" s="1"/>
  <c r="K9" i="10"/>
  <c r="R9" i="10" s="1"/>
  <c r="K7" i="10"/>
  <c r="R7" i="10" s="1"/>
  <c r="P60" i="19"/>
  <c r="O60" i="19"/>
  <c r="N60" i="19"/>
  <c r="H60" i="19"/>
  <c r="Q60" i="19" s="1"/>
  <c r="P59" i="19"/>
  <c r="O59" i="19"/>
  <c r="N59" i="19"/>
  <c r="H59" i="19"/>
  <c r="Q59" i="19" s="1"/>
  <c r="P58" i="19"/>
  <c r="O58" i="19"/>
  <c r="N58" i="19"/>
  <c r="H58" i="19"/>
  <c r="Q58" i="19" s="1"/>
  <c r="P57" i="19"/>
  <c r="O57" i="19"/>
  <c r="N57" i="19"/>
  <c r="H57" i="19"/>
  <c r="Q57" i="19" s="1"/>
  <c r="P56" i="19"/>
  <c r="O56" i="19"/>
  <c r="N56" i="19"/>
  <c r="H56" i="19"/>
  <c r="Q56" i="19" s="1"/>
  <c r="R55" i="19"/>
  <c r="I59" i="19" s="1"/>
  <c r="P53" i="19"/>
  <c r="O53" i="19"/>
  <c r="N53" i="19"/>
  <c r="H53" i="19"/>
  <c r="Q53" i="19" s="1"/>
  <c r="P52" i="19"/>
  <c r="O52" i="19"/>
  <c r="N52" i="19"/>
  <c r="H52" i="19"/>
  <c r="Q52" i="19" s="1"/>
  <c r="P51" i="19"/>
  <c r="O51" i="19"/>
  <c r="N51" i="19"/>
  <c r="H51" i="19"/>
  <c r="Q51" i="19" s="1"/>
  <c r="P50" i="19"/>
  <c r="O50" i="19"/>
  <c r="N50" i="19"/>
  <c r="H50" i="19"/>
  <c r="Q50" i="19" s="1"/>
  <c r="P49" i="19"/>
  <c r="O49" i="19"/>
  <c r="N49" i="19"/>
  <c r="H49" i="19"/>
  <c r="Q49" i="19" s="1"/>
  <c r="R48" i="19"/>
  <c r="I53" i="19" s="1"/>
  <c r="P46" i="19"/>
  <c r="O46" i="19"/>
  <c r="N46" i="19"/>
  <c r="H46" i="19"/>
  <c r="Q46" i="19" s="1"/>
  <c r="P45" i="19"/>
  <c r="O45" i="19"/>
  <c r="N45" i="19"/>
  <c r="H45" i="19"/>
  <c r="Q45" i="19" s="1"/>
  <c r="P44" i="19"/>
  <c r="O44" i="19"/>
  <c r="N44" i="19"/>
  <c r="H44" i="19"/>
  <c r="Q44" i="19" s="1"/>
  <c r="P43" i="19"/>
  <c r="O43" i="19"/>
  <c r="N43" i="19"/>
  <c r="H43" i="19"/>
  <c r="Q43" i="19" s="1"/>
  <c r="P42" i="19"/>
  <c r="O42" i="19"/>
  <c r="N42" i="19"/>
  <c r="H42" i="19"/>
  <c r="Q42" i="19" s="1"/>
  <c r="R41" i="19"/>
  <c r="I46" i="19" s="1"/>
  <c r="P39" i="19"/>
  <c r="O39" i="19"/>
  <c r="N39" i="19"/>
  <c r="H39" i="19"/>
  <c r="Q39" i="19" s="1"/>
  <c r="P38" i="19"/>
  <c r="O38" i="19"/>
  <c r="N38" i="19"/>
  <c r="H38" i="19"/>
  <c r="Q38" i="19" s="1"/>
  <c r="P37" i="19"/>
  <c r="O37" i="19"/>
  <c r="N37" i="19"/>
  <c r="H37" i="19"/>
  <c r="Q37" i="19" s="1"/>
  <c r="P36" i="19"/>
  <c r="O36" i="19"/>
  <c r="N36" i="19"/>
  <c r="H36" i="19"/>
  <c r="Q36" i="19" s="1"/>
  <c r="P35" i="19"/>
  <c r="O35" i="19"/>
  <c r="N35" i="19"/>
  <c r="H35" i="19"/>
  <c r="Q35" i="19" s="1"/>
  <c r="R34" i="19"/>
  <c r="I39" i="19" s="1"/>
  <c r="P32" i="19"/>
  <c r="O32" i="19"/>
  <c r="N32" i="19"/>
  <c r="H32" i="19"/>
  <c r="Q32" i="19" s="1"/>
  <c r="P31" i="19"/>
  <c r="O31" i="19"/>
  <c r="N31" i="19"/>
  <c r="H31" i="19"/>
  <c r="Q31" i="19" s="1"/>
  <c r="P30" i="19"/>
  <c r="O30" i="19"/>
  <c r="N30" i="19"/>
  <c r="H30" i="19"/>
  <c r="Q30" i="19" s="1"/>
  <c r="P29" i="19"/>
  <c r="O29" i="19"/>
  <c r="N29" i="19"/>
  <c r="H29" i="19"/>
  <c r="Q29" i="19" s="1"/>
  <c r="P28" i="19"/>
  <c r="O28" i="19"/>
  <c r="N28" i="19"/>
  <c r="H28" i="19"/>
  <c r="Q28" i="19" s="1"/>
  <c r="R27" i="19"/>
  <c r="I29" i="19" s="1"/>
  <c r="I28" i="3" l="1"/>
  <c r="I11" i="4"/>
  <c r="I8" i="4"/>
  <c r="I10" i="4"/>
  <c r="I9" i="4"/>
  <c r="I29" i="3"/>
  <c r="I31" i="3"/>
  <c r="I22" i="3"/>
  <c r="I23" i="3"/>
  <c r="I24" i="3"/>
  <c r="M24" i="3"/>
  <c r="S24" i="3" s="1"/>
  <c r="H129" i="39"/>
  <c r="H121" i="39"/>
  <c r="H132" i="39"/>
  <c r="H109" i="39"/>
  <c r="H114" i="39"/>
  <c r="H118" i="39"/>
  <c r="M10" i="3"/>
  <c r="S10" i="3" s="1"/>
  <c r="M37" i="3"/>
  <c r="S37" i="3" s="1"/>
  <c r="M59" i="3"/>
  <c r="S59" i="3" s="1"/>
  <c r="M16" i="3"/>
  <c r="S16" i="3" s="1"/>
  <c r="M28" i="3"/>
  <c r="S28" i="3" s="1"/>
  <c r="M43" i="3"/>
  <c r="S43" i="3" s="1"/>
  <c r="M11" i="3"/>
  <c r="S11" i="3" s="1"/>
  <c r="M58" i="3"/>
  <c r="S58" i="3" s="1"/>
  <c r="M22" i="3"/>
  <c r="S22" i="3" s="1"/>
  <c r="M45" i="3"/>
  <c r="S45" i="3" s="1"/>
  <c r="M18" i="3"/>
  <c r="S18" i="3" s="1"/>
  <c r="M31" i="3"/>
  <c r="S31" i="3" s="1"/>
  <c r="M14" i="3"/>
  <c r="S14" i="3" s="1"/>
  <c r="M42" i="3"/>
  <c r="S42" i="3" s="1"/>
  <c r="M39" i="3"/>
  <c r="S39" i="3" s="1"/>
  <c r="M38" i="3"/>
  <c r="S38" i="3" s="1"/>
  <c r="M25" i="3"/>
  <c r="S25" i="3" s="1"/>
  <c r="M21" i="3"/>
  <c r="S21" i="3" s="1"/>
  <c r="M30" i="3"/>
  <c r="S30" i="3" s="1"/>
  <c r="M57" i="3"/>
  <c r="S57" i="3" s="1"/>
  <c r="M23" i="3"/>
  <c r="S23" i="3" s="1"/>
  <c r="M36" i="3"/>
  <c r="S36" i="3" s="1"/>
  <c r="M46" i="3"/>
  <c r="S46" i="3" s="1"/>
  <c r="M8" i="3"/>
  <c r="S8" i="3" s="1"/>
  <c r="M35" i="3"/>
  <c r="S35" i="3" s="1"/>
  <c r="M15" i="3"/>
  <c r="S15" i="3" s="1"/>
  <c r="M29" i="3"/>
  <c r="S29" i="3" s="1"/>
  <c r="M9" i="3"/>
  <c r="S9" i="3" s="1"/>
  <c r="M60" i="3"/>
  <c r="S60" i="3" s="1"/>
  <c r="M56" i="3"/>
  <c r="S56" i="3" s="1"/>
  <c r="M44" i="3"/>
  <c r="S44" i="3" s="1"/>
  <c r="M32" i="3"/>
  <c r="S32" i="3" s="1"/>
  <c r="M7" i="3"/>
  <c r="S7" i="3" s="1"/>
  <c r="M17" i="3"/>
  <c r="S17" i="3" s="1"/>
  <c r="I17" i="3" s="1"/>
  <c r="M7" i="10"/>
  <c r="S7" i="10" s="1"/>
  <c r="M10" i="10"/>
  <c r="S10" i="10" s="1"/>
  <c r="M8" i="10"/>
  <c r="S8" i="10" s="1"/>
  <c r="M9" i="10"/>
  <c r="S9" i="10" s="1"/>
  <c r="M11" i="10"/>
  <c r="S11" i="10" s="1"/>
  <c r="J42" i="19"/>
  <c r="I50" i="19"/>
  <c r="I52" i="19"/>
  <c r="I36" i="19"/>
  <c r="I38" i="19"/>
  <c r="J44" i="19"/>
  <c r="T44" i="19" s="1"/>
  <c r="I43" i="19"/>
  <c r="I45" i="19"/>
  <c r="J28" i="19"/>
  <c r="L29" i="19"/>
  <c r="J29" i="19"/>
  <c r="T29" i="19" s="1"/>
  <c r="L30" i="19"/>
  <c r="J32" i="19"/>
  <c r="T32" i="19" s="1"/>
  <c r="L35" i="19"/>
  <c r="J37" i="19"/>
  <c r="T37" i="19" s="1"/>
  <c r="L38" i="19"/>
  <c r="J38" i="19"/>
  <c r="T38" i="19" s="1"/>
  <c r="L39" i="19"/>
  <c r="T42" i="19"/>
  <c r="L43" i="19"/>
  <c r="J43" i="19"/>
  <c r="L44" i="19"/>
  <c r="L46" i="19"/>
  <c r="J46" i="19"/>
  <c r="I32" i="19"/>
  <c r="I30" i="19"/>
  <c r="I28" i="19"/>
  <c r="L28" i="19"/>
  <c r="J30" i="19"/>
  <c r="T30" i="19" s="1"/>
  <c r="I31" i="19"/>
  <c r="L31" i="19"/>
  <c r="J31" i="19"/>
  <c r="T31" i="19" s="1"/>
  <c r="L32" i="19"/>
  <c r="J35" i="19"/>
  <c r="L36" i="19"/>
  <c r="J36" i="19"/>
  <c r="T36" i="19" s="1"/>
  <c r="L37" i="19"/>
  <c r="J39" i="19"/>
  <c r="T39" i="19" s="1"/>
  <c r="L42" i="19"/>
  <c r="L49" i="19"/>
  <c r="J49" i="19"/>
  <c r="L51" i="19"/>
  <c r="J51" i="19"/>
  <c r="L56" i="19"/>
  <c r="J56" i="19"/>
  <c r="T56" i="19" s="1"/>
  <c r="L57" i="19"/>
  <c r="J57" i="19"/>
  <c r="T57" i="19" s="1"/>
  <c r="L58" i="19"/>
  <c r="J58" i="19"/>
  <c r="T58" i="19" s="1"/>
  <c r="L59" i="19"/>
  <c r="J59" i="19"/>
  <c r="T59" i="19" s="1"/>
  <c r="L60" i="19"/>
  <c r="J60" i="19"/>
  <c r="T60" i="19" s="1"/>
  <c r="K60" i="19" s="1"/>
  <c r="I35" i="19"/>
  <c r="I37" i="19"/>
  <c r="I42" i="19"/>
  <c r="I44" i="19"/>
  <c r="J45" i="19"/>
  <c r="T45" i="19" s="1"/>
  <c r="L45" i="19"/>
  <c r="I49" i="19"/>
  <c r="J50" i="19"/>
  <c r="T50" i="19" s="1"/>
  <c r="L50" i="19"/>
  <c r="I51" i="19"/>
  <c r="J52" i="19"/>
  <c r="T52" i="19" s="1"/>
  <c r="L52" i="19"/>
  <c r="L53" i="19"/>
  <c r="J53" i="19"/>
  <c r="I56" i="19"/>
  <c r="I58" i="19"/>
  <c r="I60" i="19"/>
  <c r="I57" i="19"/>
  <c r="I9" i="3" l="1"/>
  <c r="I8" i="10"/>
  <c r="I7" i="10"/>
  <c r="I9" i="10"/>
  <c r="I10" i="10"/>
  <c r="H116" i="4"/>
  <c r="I16" i="3"/>
  <c r="I15" i="3"/>
  <c r="I14" i="3"/>
  <c r="I7" i="3"/>
  <c r="I8" i="3"/>
  <c r="I10" i="3"/>
  <c r="B102" i="3" s="1"/>
  <c r="C103" i="3" s="1"/>
  <c r="B148" i="3"/>
  <c r="C149" i="3" s="1"/>
  <c r="B112" i="3"/>
  <c r="B150" i="3"/>
  <c r="C165" i="3" s="1"/>
  <c r="B114" i="3"/>
  <c r="B152" i="3"/>
  <c r="B116" i="3"/>
  <c r="C129" i="3" s="1"/>
  <c r="B154" i="3"/>
  <c r="C153" i="3" s="1"/>
  <c r="E157" i="3" s="1"/>
  <c r="B140" i="3"/>
  <c r="B104" i="3"/>
  <c r="C123" i="3" s="1"/>
  <c r="B142" i="3"/>
  <c r="C161" i="3" s="1"/>
  <c r="B106" i="3"/>
  <c r="C107" i="3" s="1"/>
  <c r="E105" i="3" s="1"/>
  <c r="B144" i="3"/>
  <c r="C163" i="3" s="1"/>
  <c r="E162" i="3" s="1"/>
  <c r="H164" i="3" s="1"/>
  <c r="B301" i="39"/>
  <c r="B303" i="39"/>
  <c r="B305" i="39"/>
  <c r="B307" i="39"/>
  <c r="B309" i="39"/>
  <c r="B311" i="39"/>
  <c r="B302" i="39"/>
  <c r="B304" i="39"/>
  <c r="B306" i="39"/>
  <c r="B308" i="39"/>
  <c r="B310" i="39"/>
  <c r="B300" i="39"/>
  <c r="B313" i="39"/>
  <c r="K59" i="19"/>
  <c r="K58" i="19"/>
  <c r="K57" i="19"/>
  <c r="R57" i="19" s="1"/>
  <c r="K56" i="19"/>
  <c r="T53" i="19"/>
  <c r="R60" i="19"/>
  <c r="R59" i="19"/>
  <c r="R58" i="19"/>
  <c r="R56" i="19"/>
  <c r="T51" i="19"/>
  <c r="T49" i="19"/>
  <c r="T46" i="19"/>
  <c r="T43" i="19"/>
  <c r="T28" i="19"/>
  <c r="K28" i="19" s="1"/>
  <c r="R28" i="19" s="1"/>
  <c r="T35" i="19"/>
  <c r="K35" i="19" s="1"/>
  <c r="R35" i="19" s="1"/>
  <c r="K42" i="19"/>
  <c r="R42" i="19" s="1"/>
  <c r="K32" i="19"/>
  <c r="R32" i="19" s="1"/>
  <c r="K44" i="19"/>
  <c r="R44" i="19" s="1"/>
  <c r="B304" i="4" l="1"/>
  <c r="B302" i="4"/>
  <c r="B300" i="4"/>
  <c r="B303" i="4"/>
  <c r="B301" i="4"/>
  <c r="H111" i="10"/>
  <c r="H102" i="10"/>
  <c r="H105" i="10"/>
  <c r="H108" i="10"/>
  <c r="C110" i="19"/>
  <c r="C120" i="19"/>
  <c r="C112" i="19"/>
  <c r="C124" i="19"/>
  <c r="E169" i="3"/>
  <c r="H173" i="3" s="1"/>
  <c r="C141" i="3"/>
  <c r="E155" i="3" s="1"/>
  <c r="H159" i="3" s="1"/>
  <c r="C115" i="3"/>
  <c r="E117" i="3"/>
  <c r="H156" i="3"/>
  <c r="C167" i="3"/>
  <c r="E166" i="3" s="1"/>
  <c r="H167" i="3" s="1"/>
  <c r="E151" i="3"/>
  <c r="B108" i="3"/>
  <c r="C125" i="3" s="1"/>
  <c r="E124" i="3" s="1"/>
  <c r="B110" i="3"/>
  <c r="C127" i="3" s="1"/>
  <c r="E128" i="3" s="1"/>
  <c r="B146" i="3"/>
  <c r="C145" i="3" s="1"/>
  <c r="E143" i="3" s="1"/>
  <c r="H152" i="3" s="1"/>
  <c r="B312" i="39"/>
  <c r="B315" i="39"/>
  <c r="B314" i="39"/>
  <c r="Y314" i="39" s="1"/>
  <c r="Y311" i="39"/>
  <c r="C311" i="39"/>
  <c r="Y307" i="39"/>
  <c r="C307" i="39"/>
  <c r="Y303" i="39"/>
  <c r="C303" i="39"/>
  <c r="Y300" i="39"/>
  <c r="C300" i="39"/>
  <c r="Y308" i="39"/>
  <c r="C308" i="39"/>
  <c r="Y304" i="39"/>
  <c r="C304" i="39"/>
  <c r="Y309" i="39"/>
  <c r="C309" i="39"/>
  <c r="Y305" i="39"/>
  <c r="C305" i="39"/>
  <c r="Y301" i="39"/>
  <c r="C301" i="39"/>
  <c r="Y310" i="39"/>
  <c r="C310" i="39"/>
  <c r="Y306" i="39"/>
  <c r="C306" i="39"/>
  <c r="Y302" i="39"/>
  <c r="C302" i="39"/>
  <c r="K45" i="19"/>
  <c r="R45" i="19" s="1"/>
  <c r="K50" i="19"/>
  <c r="R50" i="19" s="1"/>
  <c r="K37" i="19"/>
  <c r="R37" i="19" s="1"/>
  <c r="K46" i="19"/>
  <c r="R46" i="19" s="1"/>
  <c r="K51" i="19"/>
  <c r="R51" i="19" s="1"/>
  <c r="M57" i="19"/>
  <c r="S57" i="19" s="1"/>
  <c r="M59" i="19"/>
  <c r="S59" i="19" s="1"/>
  <c r="K53" i="19"/>
  <c r="R53" i="19" s="1"/>
  <c r="K38" i="19"/>
  <c r="R38" i="19" s="1"/>
  <c r="K31" i="19"/>
  <c r="R31" i="19" s="1"/>
  <c r="K36" i="19"/>
  <c r="R36" i="19" s="1"/>
  <c r="K43" i="19"/>
  <c r="R43" i="19" s="1"/>
  <c r="M45" i="19" s="1"/>
  <c r="S45" i="19" s="1"/>
  <c r="K49" i="19"/>
  <c r="R49" i="19" s="1"/>
  <c r="M56" i="19"/>
  <c r="S56" i="19" s="1"/>
  <c r="M58" i="19"/>
  <c r="S58" i="19" s="1"/>
  <c r="M60" i="19"/>
  <c r="S60" i="19" s="1"/>
  <c r="K29" i="19"/>
  <c r="R29" i="19" s="1"/>
  <c r="K30" i="19"/>
  <c r="R30" i="19" s="1"/>
  <c r="K39" i="19"/>
  <c r="R39" i="19" s="1"/>
  <c r="K52" i="19"/>
  <c r="R52" i="19" s="1"/>
  <c r="C303" i="4" l="1"/>
  <c r="Y303" i="4"/>
  <c r="C302" i="4"/>
  <c r="Y302" i="4"/>
  <c r="C301" i="4"/>
  <c r="Y301" i="4"/>
  <c r="Y300" i="4"/>
  <c r="C300" i="4"/>
  <c r="C304" i="4"/>
  <c r="Y304" i="4"/>
  <c r="H129" i="3"/>
  <c r="B303" i="10"/>
  <c r="B301" i="10"/>
  <c r="B302" i="10"/>
  <c r="B300" i="10"/>
  <c r="C129" i="19"/>
  <c r="C107" i="19"/>
  <c r="F122" i="19"/>
  <c r="C127" i="19"/>
  <c r="C103" i="19"/>
  <c r="H147" i="3"/>
  <c r="E131" i="3"/>
  <c r="H135" i="3" s="1"/>
  <c r="H126" i="3"/>
  <c r="E171" i="3"/>
  <c r="H170" i="3" s="1"/>
  <c r="C111" i="3"/>
  <c r="E119" i="3" s="1"/>
  <c r="H121" i="3" s="1"/>
  <c r="E133" i="3"/>
  <c r="H132" i="3" s="1"/>
  <c r="C314" i="39"/>
  <c r="Y313" i="39"/>
  <c r="C313" i="39"/>
  <c r="AA304" i="39"/>
  <c r="AI304" i="39"/>
  <c r="AM304" i="39"/>
  <c r="AE304" i="39"/>
  <c r="AP304" i="39"/>
  <c r="AL304" i="39"/>
  <c r="AH304" i="39"/>
  <c r="AD304" i="39"/>
  <c r="AC304" i="39"/>
  <c r="AK304" i="39"/>
  <c r="AJ304" i="39"/>
  <c r="AB304" i="39"/>
  <c r="AO304" i="39"/>
  <c r="AN304" i="39"/>
  <c r="AF304" i="39"/>
  <c r="AG304" i="39"/>
  <c r="AA308" i="39"/>
  <c r="AE308" i="39"/>
  <c r="AI308" i="39"/>
  <c r="AM308" i="39"/>
  <c r="AP308" i="39"/>
  <c r="AL308" i="39"/>
  <c r="AH308" i="39"/>
  <c r="AD308" i="39"/>
  <c r="AC308" i="39"/>
  <c r="AK308" i="39"/>
  <c r="AN308" i="39"/>
  <c r="AJ308" i="39"/>
  <c r="AF308" i="39"/>
  <c r="AB308" i="39"/>
  <c r="AG308" i="39"/>
  <c r="AO308" i="39"/>
  <c r="AE302" i="39"/>
  <c r="AM302" i="39"/>
  <c r="AA302" i="39"/>
  <c r="AI302" i="39"/>
  <c r="AP302" i="39"/>
  <c r="AL302" i="39"/>
  <c r="AH302" i="39"/>
  <c r="AD302" i="39"/>
  <c r="AC302" i="39"/>
  <c r="AK302" i="39"/>
  <c r="AJ302" i="39"/>
  <c r="AB302" i="39"/>
  <c r="AO302" i="39"/>
  <c r="AN302" i="39"/>
  <c r="AF302" i="39"/>
  <c r="AG302" i="39"/>
  <c r="AO306" i="39"/>
  <c r="AD306" i="39"/>
  <c r="AH306" i="39"/>
  <c r="AL306" i="39"/>
  <c r="AP306" i="39"/>
  <c r="AF306" i="39"/>
  <c r="AN306" i="39"/>
  <c r="AC306" i="39"/>
  <c r="AG306" i="39"/>
  <c r="AK306" i="39"/>
  <c r="AB306" i="39"/>
  <c r="AJ306" i="39"/>
  <c r="AA306" i="39"/>
  <c r="AE306" i="39"/>
  <c r="AI306" i="39"/>
  <c r="AM306" i="39"/>
  <c r="AA310" i="39"/>
  <c r="AE310" i="39"/>
  <c r="AI310" i="39"/>
  <c r="AM310" i="39"/>
  <c r="AP310" i="39"/>
  <c r="AL310" i="39"/>
  <c r="AH310" i="39"/>
  <c r="AD310" i="39"/>
  <c r="AC310" i="39"/>
  <c r="AK310" i="39"/>
  <c r="AN310" i="39"/>
  <c r="AJ310" i="39"/>
  <c r="AF310" i="39"/>
  <c r="AB310" i="39"/>
  <c r="AG310" i="39"/>
  <c r="AO310" i="39"/>
  <c r="AO301" i="39"/>
  <c r="AJ301" i="39"/>
  <c r="AN301" i="39"/>
  <c r="AD301" i="39"/>
  <c r="AH301" i="39"/>
  <c r="AA301" i="39"/>
  <c r="AE301" i="39"/>
  <c r="AI301" i="39"/>
  <c r="AM301" i="39"/>
  <c r="AL301" i="39"/>
  <c r="AP301" i="39"/>
  <c r="AB301" i="39"/>
  <c r="AF301" i="39"/>
  <c r="AC301" i="39"/>
  <c r="AG301" i="39"/>
  <c r="AK301" i="39"/>
  <c r="AN305" i="39"/>
  <c r="AJ305" i="39"/>
  <c r="AF305" i="39"/>
  <c r="AB305" i="39"/>
  <c r="AG305" i="39"/>
  <c r="AO305" i="39"/>
  <c r="AP305" i="39"/>
  <c r="AL305" i="39"/>
  <c r="AH305" i="39"/>
  <c r="AD305" i="39"/>
  <c r="AC305" i="39"/>
  <c r="AK305" i="39"/>
  <c r="AA305" i="39"/>
  <c r="AI305" i="39"/>
  <c r="AM305" i="39"/>
  <c r="AE305" i="39"/>
  <c r="AN309" i="39"/>
  <c r="AJ309" i="39"/>
  <c r="AF309" i="39"/>
  <c r="AB309" i="39"/>
  <c r="AG309" i="39"/>
  <c r="AO309" i="39"/>
  <c r="AL309" i="39"/>
  <c r="AD309" i="39"/>
  <c r="AK309" i="39"/>
  <c r="AA309" i="39"/>
  <c r="AI309" i="39"/>
  <c r="AP309" i="39"/>
  <c r="AH309" i="39"/>
  <c r="AC309" i="39"/>
  <c r="AE309" i="39"/>
  <c r="AM309" i="39"/>
  <c r="Y312" i="39"/>
  <c r="C312" i="39"/>
  <c r="AO300" i="39"/>
  <c r="AD300" i="39"/>
  <c r="AH300" i="39"/>
  <c r="AL300" i="39"/>
  <c r="AP300" i="39"/>
  <c r="AC300" i="39"/>
  <c r="AG300" i="39"/>
  <c r="AK300" i="39"/>
  <c r="AB300" i="39"/>
  <c r="AF300" i="39"/>
  <c r="AJ300" i="39"/>
  <c r="AN300" i="39"/>
  <c r="AA300" i="39"/>
  <c r="AE300" i="39"/>
  <c r="AI300" i="39"/>
  <c r="AM300" i="39"/>
  <c r="AN303" i="39"/>
  <c r="AJ303" i="39"/>
  <c r="AF303" i="39"/>
  <c r="AB303" i="39"/>
  <c r="AG303" i="39"/>
  <c r="AO303" i="39"/>
  <c r="AP303" i="39"/>
  <c r="AL303" i="39"/>
  <c r="AH303" i="39"/>
  <c r="AD303" i="39"/>
  <c r="AC303" i="39"/>
  <c r="AK303" i="39"/>
  <c r="AA303" i="39"/>
  <c r="AI303" i="39"/>
  <c r="AM303" i="39"/>
  <c r="AE303" i="39"/>
  <c r="AB307" i="39"/>
  <c r="AF307" i="39"/>
  <c r="AK307" i="39"/>
  <c r="AO307" i="39"/>
  <c r="AD307" i="39"/>
  <c r="AH307" i="39"/>
  <c r="AP307" i="39"/>
  <c r="AL307" i="39"/>
  <c r="AA307" i="39"/>
  <c r="AE307" i="39"/>
  <c r="AI307" i="39"/>
  <c r="AN307" i="39"/>
  <c r="AJ307" i="39"/>
  <c r="AC307" i="39"/>
  <c r="AG307" i="39"/>
  <c r="AM307" i="39"/>
  <c r="AN311" i="39"/>
  <c r="AJ311" i="39"/>
  <c r="AF311" i="39"/>
  <c r="AB311" i="39"/>
  <c r="AG311" i="39"/>
  <c r="AO311" i="39"/>
  <c r="AL311" i="39"/>
  <c r="AD311" i="39"/>
  <c r="AK311" i="39"/>
  <c r="AA311" i="39"/>
  <c r="AI311" i="39"/>
  <c r="AP311" i="39"/>
  <c r="AH311" i="39"/>
  <c r="AC311" i="39"/>
  <c r="AE311" i="39"/>
  <c r="AM311" i="39"/>
  <c r="Y315" i="39"/>
  <c r="C315" i="39"/>
  <c r="AA314" i="39"/>
  <c r="AE314" i="39"/>
  <c r="AI314" i="39"/>
  <c r="AM314" i="39"/>
  <c r="AP314" i="39"/>
  <c r="AL314" i="39"/>
  <c r="AH314" i="39"/>
  <c r="AD314" i="39"/>
  <c r="AC314" i="39"/>
  <c r="AK314" i="39"/>
  <c r="AN314" i="39"/>
  <c r="AJ314" i="39"/>
  <c r="AF314" i="39"/>
  <c r="AB314" i="39"/>
  <c r="AG314" i="39"/>
  <c r="AO314" i="39"/>
  <c r="M28" i="19"/>
  <c r="S28" i="19" s="1"/>
  <c r="M37" i="19"/>
  <c r="S37" i="19" s="1"/>
  <c r="M52" i="19"/>
  <c r="S52" i="19" s="1"/>
  <c r="M39" i="19"/>
  <c r="S39" i="19" s="1"/>
  <c r="M49" i="19"/>
  <c r="S49" i="19" s="1"/>
  <c r="M44" i="19"/>
  <c r="S44" i="19" s="1"/>
  <c r="M32" i="19"/>
  <c r="S32" i="19" s="1"/>
  <c r="M36" i="19"/>
  <c r="S36" i="19" s="1"/>
  <c r="M53" i="19"/>
  <c r="S53" i="19" s="1"/>
  <c r="M42" i="19"/>
  <c r="S42" i="19" s="1"/>
  <c r="M51" i="19"/>
  <c r="S51" i="19" s="1"/>
  <c r="M46" i="19"/>
  <c r="S46" i="19" s="1"/>
  <c r="M50" i="19"/>
  <c r="S50" i="19" s="1"/>
  <c r="M35" i="19"/>
  <c r="S35" i="19" s="1"/>
  <c r="M30" i="19"/>
  <c r="S30" i="19" s="1"/>
  <c r="M29" i="19"/>
  <c r="S29" i="19" s="1"/>
  <c r="M43" i="19"/>
  <c r="S43" i="19" s="1"/>
  <c r="M31" i="19"/>
  <c r="S31" i="19" s="1"/>
  <c r="M38" i="19"/>
  <c r="S38" i="19" s="1"/>
  <c r="AH300" i="4" l="1"/>
  <c r="AP300" i="4"/>
  <c r="AF300" i="4"/>
  <c r="AN300" i="4"/>
  <c r="AA300" i="4"/>
  <c r="AE300" i="4"/>
  <c r="AI300" i="4"/>
  <c r="AM300" i="4"/>
  <c r="AO300" i="4"/>
  <c r="AD300" i="4"/>
  <c r="AL300" i="4"/>
  <c r="AB300" i="4"/>
  <c r="AJ300" i="4"/>
  <c r="AC300" i="4"/>
  <c r="AG300" i="4"/>
  <c r="AK300" i="4"/>
  <c r="AB304" i="4"/>
  <c r="AD304" i="4"/>
  <c r="AF304" i="4"/>
  <c r="AH304" i="4"/>
  <c r="AJ304" i="4"/>
  <c r="AL304" i="4"/>
  <c r="AP304" i="4"/>
  <c r="AA304" i="4"/>
  <c r="AE304" i="4"/>
  <c r="AI304" i="4"/>
  <c r="AM304" i="4"/>
  <c r="AO304" i="4"/>
  <c r="AN304" i="4"/>
  <c r="AC304" i="4"/>
  <c r="AG304" i="4"/>
  <c r="AK304" i="4"/>
  <c r="AH301" i="4"/>
  <c r="AP301" i="4"/>
  <c r="AF301" i="4"/>
  <c r="AN301" i="4"/>
  <c r="AC301" i="4"/>
  <c r="AG301" i="4"/>
  <c r="AK301" i="4"/>
  <c r="AO301" i="4"/>
  <c r="AD301" i="4"/>
  <c r="AL301" i="4"/>
  <c r="AB301" i="4"/>
  <c r="AJ301" i="4"/>
  <c r="AA301" i="4"/>
  <c r="AE301" i="4"/>
  <c r="AI301" i="4"/>
  <c r="AM301" i="4"/>
  <c r="AO302" i="4"/>
  <c r="AL302" i="4"/>
  <c r="AP302" i="4"/>
  <c r="AH302" i="4"/>
  <c r="AF302" i="4"/>
  <c r="AA302" i="4"/>
  <c r="AE302" i="4"/>
  <c r="AI302" i="4"/>
  <c r="AM302" i="4"/>
  <c r="AN302" i="4"/>
  <c r="AD302" i="4"/>
  <c r="AB302" i="4"/>
  <c r="AJ302" i="4"/>
  <c r="AC302" i="4"/>
  <c r="AG302" i="4"/>
  <c r="AK302" i="4"/>
  <c r="AO303" i="4"/>
  <c r="AN303" i="4"/>
  <c r="AC303" i="4"/>
  <c r="AG303" i="4"/>
  <c r="AK303" i="4"/>
  <c r="AB303" i="4"/>
  <c r="AD303" i="4"/>
  <c r="AF303" i="4"/>
  <c r="AH303" i="4"/>
  <c r="AJ303" i="4"/>
  <c r="AL303" i="4"/>
  <c r="AP303" i="4"/>
  <c r="AA303" i="4"/>
  <c r="AE303" i="4"/>
  <c r="AI303" i="4"/>
  <c r="AM303" i="4"/>
  <c r="Y300" i="10"/>
  <c r="C300" i="10"/>
  <c r="C301" i="10"/>
  <c r="Y301" i="10"/>
  <c r="C302" i="10"/>
  <c r="Y302" i="10"/>
  <c r="C303" i="10"/>
  <c r="Y303" i="10"/>
  <c r="F114" i="19"/>
  <c r="F111" i="19"/>
  <c r="F105" i="19"/>
  <c r="F125" i="19"/>
  <c r="E113" i="3"/>
  <c r="H118" i="3"/>
  <c r="AN315" i="39"/>
  <c r="AJ315" i="39"/>
  <c r="AF315" i="39"/>
  <c r="AB315" i="39"/>
  <c r="AG315" i="39"/>
  <c r="AO315" i="39"/>
  <c r="AA315" i="39"/>
  <c r="AI315" i="39"/>
  <c r="AP315" i="39"/>
  <c r="AL315" i="39"/>
  <c r="AH315" i="39"/>
  <c r="AD315" i="39"/>
  <c r="AC315" i="39"/>
  <c r="AK315" i="39"/>
  <c r="AE315" i="39"/>
  <c r="AM315" i="39"/>
  <c r="AA312" i="39"/>
  <c r="AE312" i="39"/>
  <c r="AI312" i="39"/>
  <c r="AM312" i="39"/>
  <c r="AP312" i="39"/>
  <c r="AL312" i="39"/>
  <c r="AH312" i="39"/>
  <c r="AD312" i="39"/>
  <c r="AC312" i="39"/>
  <c r="AK312" i="39"/>
  <c r="AN312" i="39"/>
  <c r="AJ312" i="39"/>
  <c r="AF312" i="39"/>
  <c r="AB312" i="39"/>
  <c r="AG312" i="39"/>
  <c r="AO312" i="39"/>
  <c r="AN313" i="39"/>
  <c r="AJ313" i="39"/>
  <c r="AF313" i="39"/>
  <c r="AB313" i="39"/>
  <c r="AL313" i="39"/>
  <c r="AD313" i="39"/>
  <c r="AG313" i="39"/>
  <c r="AO313" i="39"/>
  <c r="AA313" i="39"/>
  <c r="AI313" i="39"/>
  <c r="AP313" i="39"/>
  <c r="AH313" i="39"/>
  <c r="AC313" i="39"/>
  <c r="AK313" i="39"/>
  <c r="AE313" i="39"/>
  <c r="AM313" i="39"/>
  <c r="E148" i="11" l="1"/>
  <c r="I148" i="11"/>
  <c r="M148" i="11"/>
  <c r="Q148" i="11"/>
  <c r="U148" i="11"/>
  <c r="Y148" i="11"/>
  <c r="AC148" i="11"/>
  <c r="H148" i="11"/>
  <c r="L148" i="11"/>
  <c r="P148" i="11"/>
  <c r="T148" i="11"/>
  <c r="X148" i="11"/>
  <c r="AB148" i="11"/>
  <c r="G148" i="11"/>
  <c r="K148" i="11"/>
  <c r="O148" i="11"/>
  <c r="S148" i="11"/>
  <c r="W148" i="11"/>
  <c r="AA148" i="11"/>
  <c r="F148" i="11"/>
  <c r="J148" i="11"/>
  <c r="N148" i="11"/>
  <c r="R148" i="11"/>
  <c r="V148" i="11"/>
  <c r="Z148" i="11"/>
  <c r="AD148" i="11"/>
  <c r="D148" i="11"/>
  <c r="AG148" i="11"/>
  <c r="AK148" i="11"/>
  <c r="AO148" i="11"/>
  <c r="AS148" i="11"/>
  <c r="AW148" i="11"/>
  <c r="BA148" i="11"/>
  <c r="AJ148" i="11"/>
  <c r="AN148" i="11"/>
  <c r="AR148" i="11"/>
  <c r="AV148" i="11"/>
  <c r="AZ148" i="11"/>
  <c r="AE148" i="11"/>
  <c r="AF148" i="11"/>
  <c r="AI148" i="11"/>
  <c r="AM148" i="11"/>
  <c r="AQ148" i="11"/>
  <c r="AU148" i="11"/>
  <c r="AY148" i="11"/>
  <c r="AH148" i="11"/>
  <c r="AL148" i="11"/>
  <c r="AP148" i="11"/>
  <c r="AT148" i="11"/>
  <c r="AX148" i="11"/>
  <c r="F68" i="11"/>
  <c r="J68" i="11"/>
  <c r="N68" i="11"/>
  <c r="R68" i="11"/>
  <c r="V68" i="11"/>
  <c r="Z68" i="11"/>
  <c r="E68" i="11"/>
  <c r="I68" i="11"/>
  <c r="M68" i="11"/>
  <c r="Q68" i="11"/>
  <c r="U68" i="11"/>
  <c r="Y68" i="11"/>
  <c r="AC68" i="11"/>
  <c r="H68" i="11"/>
  <c r="L68" i="11"/>
  <c r="P68" i="11"/>
  <c r="T68" i="11"/>
  <c r="X68" i="11"/>
  <c r="AB68" i="11"/>
  <c r="G68" i="11"/>
  <c r="K68" i="11"/>
  <c r="O68" i="11"/>
  <c r="S68" i="11"/>
  <c r="W68" i="11"/>
  <c r="AA68" i="11"/>
  <c r="AD68" i="11"/>
  <c r="D68" i="11"/>
  <c r="AE68" i="11"/>
  <c r="AF68" i="11"/>
  <c r="AH68" i="11"/>
  <c r="AL68" i="11"/>
  <c r="AP68" i="11"/>
  <c r="AT68" i="11"/>
  <c r="AX68" i="11"/>
  <c r="AG68" i="11"/>
  <c r="AK68" i="11"/>
  <c r="AO68" i="11"/>
  <c r="AS68" i="11"/>
  <c r="AW68" i="11"/>
  <c r="BA68" i="11"/>
  <c r="AJ68" i="11"/>
  <c r="AN68" i="11"/>
  <c r="AR68" i="11"/>
  <c r="AV68" i="11"/>
  <c r="AZ68" i="11"/>
  <c r="AI68" i="11"/>
  <c r="AM68" i="11"/>
  <c r="AQ68" i="11"/>
  <c r="AU68" i="11"/>
  <c r="AY68" i="11"/>
  <c r="F58" i="11"/>
  <c r="J58" i="11"/>
  <c r="N58" i="11"/>
  <c r="R58" i="11"/>
  <c r="V58" i="11"/>
  <c r="Z58" i="11"/>
  <c r="E58" i="11"/>
  <c r="I58" i="11"/>
  <c r="M58" i="11"/>
  <c r="Q58" i="11"/>
  <c r="U58" i="11"/>
  <c r="Y58" i="11"/>
  <c r="AC58" i="11"/>
  <c r="H58" i="11"/>
  <c r="L58" i="11"/>
  <c r="P58" i="11"/>
  <c r="T58" i="11"/>
  <c r="X58" i="11"/>
  <c r="AB58" i="11"/>
  <c r="G58" i="11"/>
  <c r="K58" i="11"/>
  <c r="O58" i="11"/>
  <c r="S58" i="11"/>
  <c r="W58" i="11"/>
  <c r="AA58" i="11"/>
  <c r="AF58" i="11"/>
  <c r="AE58" i="11"/>
  <c r="AD58" i="11"/>
  <c r="D58" i="11"/>
  <c r="AH58" i="11"/>
  <c r="AL58" i="11"/>
  <c r="AP58" i="11"/>
  <c r="AT58" i="11"/>
  <c r="AX58" i="11"/>
  <c r="AG58" i="11"/>
  <c r="AK58" i="11"/>
  <c r="AO58" i="11"/>
  <c r="AS58" i="11"/>
  <c r="AW58" i="11"/>
  <c r="BA58" i="11"/>
  <c r="AJ58" i="11"/>
  <c r="AN58" i="11"/>
  <c r="AR58" i="11"/>
  <c r="AV58" i="11"/>
  <c r="AZ58" i="11"/>
  <c r="AI58" i="11"/>
  <c r="AM58" i="11"/>
  <c r="AQ58" i="11"/>
  <c r="AU58" i="11"/>
  <c r="AY58" i="11"/>
  <c r="F78" i="11"/>
  <c r="J78" i="11"/>
  <c r="N78" i="11"/>
  <c r="R78" i="11"/>
  <c r="V78" i="11"/>
  <c r="Z78" i="11"/>
  <c r="E78" i="11"/>
  <c r="I78" i="11"/>
  <c r="M78" i="11"/>
  <c r="Q78" i="11"/>
  <c r="H78" i="11"/>
  <c r="L78" i="11"/>
  <c r="P78" i="11"/>
  <c r="T78" i="11"/>
  <c r="X78" i="11"/>
  <c r="AB78" i="11"/>
  <c r="G78" i="11"/>
  <c r="K78" i="11"/>
  <c r="O78" i="11"/>
  <c r="S78" i="11"/>
  <c r="U78" i="11"/>
  <c r="Y78" i="11"/>
  <c r="AC78" i="11"/>
  <c r="W78" i="11"/>
  <c r="AA78" i="11"/>
  <c r="AF78" i="11"/>
  <c r="AE78" i="11"/>
  <c r="AI78" i="11"/>
  <c r="AM78" i="11"/>
  <c r="AQ78" i="11"/>
  <c r="AN78" i="11"/>
  <c r="AT78" i="11"/>
  <c r="AX78" i="11"/>
  <c r="AH78" i="11"/>
  <c r="AP78" i="11"/>
  <c r="AU78" i="11"/>
  <c r="AY78" i="11"/>
  <c r="AD78" i="11"/>
  <c r="D78" i="11"/>
  <c r="AG78" i="11"/>
  <c r="AK78" i="11"/>
  <c r="AO78" i="11"/>
  <c r="AJ78" i="11"/>
  <c r="AR78" i="11"/>
  <c r="AV78" i="11"/>
  <c r="AZ78" i="11"/>
  <c r="AL78" i="11"/>
  <c r="AS78" i="11"/>
  <c r="AW78" i="11"/>
  <c r="BA78" i="11"/>
  <c r="E168" i="11"/>
  <c r="I168" i="11"/>
  <c r="M168" i="11"/>
  <c r="Q168" i="11"/>
  <c r="U168" i="11"/>
  <c r="Y168" i="11"/>
  <c r="AC168" i="11"/>
  <c r="H168" i="11"/>
  <c r="L168" i="11"/>
  <c r="P168" i="11"/>
  <c r="T168" i="11"/>
  <c r="X168" i="11"/>
  <c r="AB168" i="11"/>
  <c r="G168" i="11"/>
  <c r="K168" i="11"/>
  <c r="O168" i="11"/>
  <c r="S168" i="11"/>
  <c r="W168" i="11"/>
  <c r="AA168" i="11"/>
  <c r="F168" i="11"/>
  <c r="J168" i="11"/>
  <c r="N168" i="11"/>
  <c r="R168" i="11"/>
  <c r="V168" i="11"/>
  <c r="Z168" i="11"/>
  <c r="AD168" i="11"/>
  <c r="D168" i="11"/>
  <c r="AG168" i="11"/>
  <c r="AK168" i="11"/>
  <c r="AO168" i="11"/>
  <c r="AS168" i="11"/>
  <c r="AW168" i="11"/>
  <c r="BA168" i="11"/>
  <c r="AJ168" i="11"/>
  <c r="AN168" i="11"/>
  <c r="AR168" i="11"/>
  <c r="AV168" i="11"/>
  <c r="AZ168" i="11"/>
  <c r="AE168" i="11"/>
  <c r="AF168" i="11"/>
  <c r="AI168" i="11"/>
  <c r="AM168" i="11"/>
  <c r="AQ168" i="11"/>
  <c r="AU168" i="11"/>
  <c r="AY168" i="11"/>
  <c r="AH168" i="11"/>
  <c r="AL168" i="11"/>
  <c r="AP168" i="11"/>
  <c r="AT168" i="11"/>
  <c r="AX168" i="11"/>
  <c r="E88" i="11"/>
  <c r="I88" i="11"/>
  <c r="M88" i="11"/>
  <c r="Q88" i="11"/>
  <c r="U88" i="11"/>
  <c r="Y88" i="11"/>
  <c r="AC88" i="11"/>
  <c r="H88" i="11"/>
  <c r="L88" i="11"/>
  <c r="P88" i="11"/>
  <c r="T88" i="11"/>
  <c r="X88" i="11"/>
  <c r="AB88" i="11"/>
  <c r="G88" i="11"/>
  <c r="K88" i="11"/>
  <c r="O88" i="11"/>
  <c r="S88" i="11"/>
  <c r="W88" i="11"/>
  <c r="AA88" i="11"/>
  <c r="F88" i="11"/>
  <c r="J88" i="11"/>
  <c r="N88" i="11"/>
  <c r="R88" i="11"/>
  <c r="V88" i="11"/>
  <c r="Z88" i="11"/>
  <c r="AF88" i="11"/>
  <c r="AE88" i="11"/>
  <c r="AH88" i="11"/>
  <c r="AL88" i="11"/>
  <c r="AP88" i="11"/>
  <c r="AT88" i="11"/>
  <c r="AX88" i="11"/>
  <c r="AG88" i="11"/>
  <c r="AK88" i="11"/>
  <c r="AO88" i="11"/>
  <c r="AS88" i="11"/>
  <c r="AW88" i="11"/>
  <c r="BA88" i="11"/>
  <c r="AD88" i="11"/>
  <c r="D88" i="11"/>
  <c r="AJ88" i="11"/>
  <c r="AN88" i="11"/>
  <c r="AR88" i="11"/>
  <c r="AV88" i="11"/>
  <c r="AZ88" i="11"/>
  <c r="AI88" i="11"/>
  <c r="AM88" i="11"/>
  <c r="AQ88" i="11"/>
  <c r="AU88" i="11"/>
  <c r="AY88" i="11"/>
  <c r="E178" i="11"/>
  <c r="I178" i="11"/>
  <c r="M178" i="11"/>
  <c r="Q178" i="11"/>
  <c r="U178" i="11"/>
  <c r="Y178" i="11"/>
  <c r="AC178" i="11"/>
  <c r="H178" i="11"/>
  <c r="L178" i="11"/>
  <c r="P178" i="11"/>
  <c r="T178" i="11"/>
  <c r="X178" i="11"/>
  <c r="AB178" i="11"/>
  <c r="G178" i="11"/>
  <c r="K178" i="11"/>
  <c r="O178" i="11"/>
  <c r="S178" i="11"/>
  <c r="W178" i="11"/>
  <c r="AA178" i="11"/>
  <c r="F178" i="11"/>
  <c r="J178" i="11"/>
  <c r="N178" i="11"/>
  <c r="R178" i="11"/>
  <c r="V178" i="11"/>
  <c r="Z178" i="11"/>
  <c r="AD178" i="11"/>
  <c r="D178" i="11"/>
  <c r="AG178" i="11"/>
  <c r="AK178" i="11"/>
  <c r="AO178" i="11"/>
  <c r="AS178" i="11"/>
  <c r="AW178" i="11"/>
  <c r="BA178" i="11"/>
  <c r="AJ178" i="11"/>
  <c r="AN178" i="11"/>
  <c r="AR178" i="11"/>
  <c r="AV178" i="11"/>
  <c r="AZ178" i="11"/>
  <c r="AE178" i="11"/>
  <c r="AF178" i="11"/>
  <c r="AI178" i="11"/>
  <c r="AM178" i="11"/>
  <c r="AQ178" i="11"/>
  <c r="AU178" i="11"/>
  <c r="AY178" i="11"/>
  <c r="AH178" i="11"/>
  <c r="AL178" i="11"/>
  <c r="AP178" i="11"/>
  <c r="AT178" i="11"/>
  <c r="AX178" i="11"/>
  <c r="H198" i="11"/>
  <c r="L198" i="11"/>
  <c r="P198" i="11"/>
  <c r="T198" i="11"/>
  <c r="X198" i="11"/>
  <c r="AB198" i="11"/>
  <c r="G198" i="11"/>
  <c r="K198" i="11"/>
  <c r="O198" i="11"/>
  <c r="S198" i="11"/>
  <c r="W198" i="11"/>
  <c r="AA198" i="11"/>
  <c r="AD198" i="11"/>
  <c r="D198" i="11"/>
  <c r="F198" i="11"/>
  <c r="J198" i="11"/>
  <c r="N198" i="11"/>
  <c r="R198" i="11"/>
  <c r="V198" i="11"/>
  <c r="Z198" i="11"/>
  <c r="E198" i="11"/>
  <c r="I198" i="11"/>
  <c r="M198" i="11"/>
  <c r="Q198" i="11"/>
  <c r="U198" i="11"/>
  <c r="Y198" i="11"/>
  <c r="AC198" i="11"/>
  <c r="AE198" i="11"/>
  <c r="AF198" i="11"/>
  <c r="AI198" i="11"/>
  <c r="AM198" i="11"/>
  <c r="AQ198" i="11"/>
  <c r="AU198" i="11"/>
  <c r="AY198" i="11"/>
  <c r="AH198" i="11"/>
  <c r="AL198" i="11"/>
  <c r="AP198" i="11"/>
  <c r="AT198" i="11"/>
  <c r="AX198" i="11"/>
  <c r="AG198" i="11"/>
  <c r="AK198" i="11"/>
  <c r="AO198" i="11"/>
  <c r="AS198" i="11"/>
  <c r="AW198" i="11"/>
  <c r="BA198" i="11"/>
  <c r="AJ198" i="11"/>
  <c r="AN198" i="11"/>
  <c r="AR198" i="11"/>
  <c r="AV198" i="11"/>
  <c r="AZ198" i="11"/>
  <c r="G108" i="11"/>
  <c r="K108" i="11"/>
  <c r="O108" i="11"/>
  <c r="S108" i="11"/>
  <c r="W108" i="11"/>
  <c r="AA108" i="11"/>
  <c r="F108" i="11"/>
  <c r="J108" i="11"/>
  <c r="N108" i="11"/>
  <c r="R108" i="11"/>
  <c r="V108" i="11"/>
  <c r="Z108" i="11"/>
  <c r="E108" i="11"/>
  <c r="I108" i="11"/>
  <c r="M108" i="11"/>
  <c r="Q108" i="11"/>
  <c r="U108" i="11"/>
  <c r="Y108" i="11"/>
  <c r="AC108" i="11"/>
  <c r="H108" i="11"/>
  <c r="L108" i="11"/>
  <c r="P108" i="11"/>
  <c r="T108" i="11"/>
  <c r="X108" i="11"/>
  <c r="AB108" i="11"/>
  <c r="AD108" i="11"/>
  <c r="D108" i="11"/>
  <c r="AJ108" i="11"/>
  <c r="AN108" i="11"/>
  <c r="AE108" i="11"/>
  <c r="AF108" i="11"/>
  <c r="AH108" i="11"/>
  <c r="AL108" i="11"/>
  <c r="AP108" i="11"/>
  <c r="AR108" i="11"/>
  <c r="AV108" i="11"/>
  <c r="AZ108" i="11"/>
  <c r="AI108" i="11"/>
  <c r="AM108" i="11"/>
  <c r="AQ108" i="11"/>
  <c r="AU108" i="11"/>
  <c r="AY108" i="11"/>
  <c r="AT108" i="11"/>
  <c r="AX108" i="11"/>
  <c r="AG108" i="11"/>
  <c r="AK108" i="11"/>
  <c r="AO108" i="11"/>
  <c r="AS108" i="11"/>
  <c r="AW108" i="11"/>
  <c r="BA108" i="11"/>
  <c r="H138" i="11"/>
  <c r="L138" i="11"/>
  <c r="P138" i="11"/>
  <c r="T138" i="11"/>
  <c r="X138" i="11"/>
  <c r="AB138" i="11"/>
  <c r="G138" i="11"/>
  <c r="K138" i="11"/>
  <c r="O138" i="11"/>
  <c r="S138" i="11"/>
  <c r="W138" i="11"/>
  <c r="AA138" i="11"/>
  <c r="F138" i="11"/>
  <c r="J138" i="11"/>
  <c r="N138" i="11"/>
  <c r="R138" i="11"/>
  <c r="V138" i="11"/>
  <c r="Z138" i="11"/>
  <c r="E138" i="11"/>
  <c r="I138" i="11"/>
  <c r="M138" i="11"/>
  <c r="Q138" i="11"/>
  <c r="U138" i="11"/>
  <c r="Y138" i="11"/>
  <c r="AC138" i="11"/>
  <c r="AD138" i="11"/>
  <c r="D138" i="11"/>
  <c r="AE138" i="11"/>
  <c r="AF138" i="11"/>
  <c r="AI138" i="11"/>
  <c r="AM138" i="11"/>
  <c r="AQ138" i="11"/>
  <c r="AU138" i="11"/>
  <c r="AY138" i="11"/>
  <c r="AH138" i="11"/>
  <c r="AL138" i="11"/>
  <c r="AP138" i="11"/>
  <c r="AT138" i="11"/>
  <c r="AX138" i="11"/>
  <c r="AG138" i="11"/>
  <c r="AK138" i="11"/>
  <c r="AO138" i="11"/>
  <c r="AS138" i="11"/>
  <c r="AW138" i="11"/>
  <c r="BA138" i="11"/>
  <c r="AJ138" i="11"/>
  <c r="AN138" i="11"/>
  <c r="AR138" i="11"/>
  <c r="AV138" i="11"/>
  <c r="AZ138" i="11"/>
  <c r="G158" i="11"/>
  <c r="K158" i="11"/>
  <c r="O158" i="11"/>
  <c r="S158" i="11"/>
  <c r="W158" i="11"/>
  <c r="AA158" i="11"/>
  <c r="F158" i="11"/>
  <c r="J158" i="11"/>
  <c r="N158" i="11"/>
  <c r="R158" i="11"/>
  <c r="V158" i="11"/>
  <c r="Z158" i="11"/>
  <c r="E158" i="11"/>
  <c r="I158" i="11"/>
  <c r="M158" i="11"/>
  <c r="Q158" i="11"/>
  <c r="U158" i="11"/>
  <c r="Y158" i="11"/>
  <c r="AC158" i="11"/>
  <c r="H158" i="11"/>
  <c r="L158" i="11"/>
  <c r="P158" i="11"/>
  <c r="T158" i="11"/>
  <c r="X158" i="11"/>
  <c r="AB158" i="11"/>
  <c r="AD158" i="11"/>
  <c r="D158" i="11"/>
  <c r="AG158" i="11"/>
  <c r="AK158" i="11"/>
  <c r="AO158" i="11"/>
  <c r="AS158" i="11"/>
  <c r="AW158" i="11"/>
  <c r="BA158" i="11"/>
  <c r="AJ158" i="11"/>
  <c r="AN158" i="11"/>
  <c r="AR158" i="11"/>
  <c r="AV158" i="11"/>
  <c r="AZ158" i="11"/>
  <c r="AE158" i="11"/>
  <c r="AF158" i="11"/>
  <c r="AI158" i="11"/>
  <c r="AM158" i="11"/>
  <c r="AQ158" i="11"/>
  <c r="AU158" i="11"/>
  <c r="AY158" i="11"/>
  <c r="AH158" i="11"/>
  <c r="AL158" i="11"/>
  <c r="AP158" i="11"/>
  <c r="AT158" i="11"/>
  <c r="AX158" i="11"/>
  <c r="G188" i="11"/>
  <c r="K188" i="11"/>
  <c r="O188" i="11"/>
  <c r="S188" i="11"/>
  <c r="W188" i="11"/>
  <c r="AA188" i="11"/>
  <c r="F188" i="11"/>
  <c r="J188" i="11"/>
  <c r="N188" i="11"/>
  <c r="R188" i="11"/>
  <c r="V188" i="11"/>
  <c r="Z188" i="11"/>
  <c r="E188" i="11"/>
  <c r="I188" i="11"/>
  <c r="M188" i="11"/>
  <c r="Q188" i="11"/>
  <c r="U188" i="11"/>
  <c r="Y188" i="11"/>
  <c r="AC188" i="11"/>
  <c r="H188" i="11"/>
  <c r="L188" i="11"/>
  <c r="P188" i="11"/>
  <c r="T188" i="11"/>
  <c r="X188" i="11"/>
  <c r="AB188" i="11"/>
  <c r="AD188" i="11"/>
  <c r="D188" i="11"/>
  <c r="AG188" i="11"/>
  <c r="AK188" i="11"/>
  <c r="AO188" i="11"/>
  <c r="AS188" i="11"/>
  <c r="AW188" i="11"/>
  <c r="BA188" i="11"/>
  <c r="AJ188" i="11"/>
  <c r="AN188" i="11"/>
  <c r="AR188" i="11"/>
  <c r="AV188" i="11"/>
  <c r="AZ188" i="11"/>
  <c r="AE188" i="11"/>
  <c r="AF188" i="11"/>
  <c r="AI188" i="11"/>
  <c r="AM188" i="11"/>
  <c r="AQ188" i="11"/>
  <c r="AU188" i="11"/>
  <c r="AY188" i="11"/>
  <c r="AH188" i="11"/>
  <c r="AL188" i="11"/>
  <c r="AP188" i="11"/>
  <c r="AT188" i="11"/>
  <c r="AX188" i="11"/>
  <c r="H128" i="11"/>
  <c r="L128" i="11"/>
  <c r="P128" i="11"/>
  <c r="T128" i="11"/>
  <c r="X128" i="11"/>
  <c r="AB128" i="11"/>
  <c r="G128" i="11"/>
  <c r="K128" i="11"/>
  <c r="O128" i="11"/>
  <c r="S128" i="11"/>
  <c r="W128" i="11"/>
  <c r="AA128" i="11"/>
  <c r="F128" i="11"/>
  <c r="J128" i="11"/>
  <c r="N128" i="11"/>
  <c r="R128" i="11"/>
  <c r="V128" i="11"/>
  <c r="Z128" i="11"/>
  <c r="E128" i="11"/>
  <c r="I128" i="11"/>
  <c r="M128" i="11"/>
  <c r="Q128" i="11"/>
  <c r="U128" i="11"/>
  <c r="Y128" i="11"/>
  <c r="AC128" i="11"/>
  <c r="AD128" i="11"/>
  <c r="D128" i="11"/>
  <c r="AI128" i="11"/>
  <c r="AM128" i="11"/>
  <c r="AQ128" i="11"/>
  <c r="AU128" i="11"/>
  <c r="AY128" i="11"/>
  <c r="AH128" i="11"/>
  <c r="AL128" i="11"/>
  <c r="AP128" i="11"/>
  <c r="AT128" i="11"/>
  <c r="AX128" i="11"/>
  <c r="AE128" i="11"/>
  <c r="AF128" i="11"/>
  <c r="AG128" i="11"/>
  <c r="AK128" i="11"/>
  <c r="AO128" i="11"/>
  <c r="AS128" i="11"/>
  <c r="AW128" i="11"/>
  <c r="BA128" i="11"/>
  <c r="AJ128" i="11"/>
  <c r="AN128" i="11"/>
  <c r="AR128" i="11"/>
  <c r="AV128" i="11"/>
  <c r="AZ128" i="11"/>
  <c r="G48" i="11"/>
  <c r="K48" i="11"/>
  <c r="O48" i="11"/>
  <c r="S48" i="11"/>
  <c r="W48" i="11"/>
  <c r="AA48" i="11"/>
  <c r="F48" i="11"/>
  <c r="J48" i="11"/>
  <c r="N48" i="11"/>
  <c r="R48" i="11"/>
  <c r="V48" i="11"/>
  <c r="Z48" i="11"/>
  <c r="E48" i="11"/>
  <c r="I48" i="11"/>
  <c r="M48" i="11"/>
  <c r="Q48" i="11"/>
  <c r="U48" i="11"/>
  <c r="Y48" i="11"/>
  <c r="AC48" i="11"/>
  <c r="H48" i="11"/>
  <c r="L48" i="11"/>
  <c r="P48" i="11"/>
  <c r="T48" i="11"/>
  <c r="X48" i="11"/>
  <c r="AB48" i="11"/>
  <c r="AF48" i="11"/>
  <c r="AE48" i="11"/>
  <c r="AI48" i="11"/>
  <c r="AM48" i="11"/>
  <c r="AQ48" i="11"/>
  <c r="AU48" i="11"/>
  <c r="AY48" i="11"/>
  <c r="AH48" i="11"/>
  <c r="AL48" i="11"/>
  <c r="AP48" i="11"/>
  <c r="AT48" i="11"/>
  <c r="AX48" i="11"/>
  <c r="AD48" i="11"/>
  <c r="D48" i="11"/>
  <c r="AG48" i="11"/>
  <c r="AK48" i="11"/>
  <c r="AO48" i="11"/>
  <c r="AS48" i="11"/>
  <c r="AW48" i="11"/>
  <c r="BA48" i="11"/>
  <c r="AJ48" i="11"/>
  <c r="AN48" i="11"/>
  <c r="AR48" i="11"/>
  <c r="AV48" i="11"/>
  <c r="AZ48" i="11"/>
  <c r="G98" i="11"/>
  <c r="K98" i="11"/>
  <c r="O98" i="11"/>
  <c r="S98" i="11"/>
  <c r="W98" i="11"/>
  <c r="AA98" i="11"/>
  <c r="F98" i="11"/>
  <c r="J98" i="11"/>
  <c r="E98" i="11"/>
  <c r="I98" i="11"/>
  <c r="M98" i="11"/>
  <c r="Q98" i="11"/>
  <c r="U98" i="11"/>
  <c r="Y98" i="11"/>
  <c r="AC98" i="11"/>
  <c r="H98" i="11"/>
  <c r="L98" i="11"/>
  <c r="P98" i="11"/>
  <c r="T98" i="11"/>
  <c r="X98" i="11"/>
  <c r="AB98" i="11"/>
  <c r="AD98" i="11"/>
  <c r="D98" i="11"/>
  <c r="AJ98" i="11"/>
  <c r="AN98" i="11"/>
  <c r="AR98" i="11"/>
  <c r="AV98" i="11"/>
  <c r="AZ98" i="11"/>
  <c r="AI98" i="11"/>
  <c r="AM98" i="11"/>
  <c r="AQ98" i="11"/>
  <c r="AU98" i="11"/>
  <c r="AY98" i="11"/>
  <c r="N98" i="11"/>
  <c r="R98" i="11"/>
  <c r="V98" i="11"/>
  <c r="Z98" i="11"/>
  <c r="AE98" i="11"/>
  <c r="AF98" i="11"/>
  <c r="AH98" i="11"/>
  <c r="AL98" i="11"/>
  <c r="AP98" i="11"/>
  <c r="AT98" i="11"/>
  <c r="AX98" i="11"/>
  <c r="AG98" i="11"/>
  <c r="AK98" i="11"/>
  <c r="AO98" i="11"/>
  <c r="AS98" i="11"/>
  <c r="AW98" i="11"/>
  <c r="BA98" i="11"/>
  <c r="F118" i="11"/>
  <c r="J118" i="11"/>
  <c r="N118" i="11"/>
  <c r="R118" i="11"/>
  <c r="V118" i="11"/>
  <c r="Z118" i="11"/>
  <c r="E118" i="11"/>
  <c r="I118" i="11"/>
  <c r="M118" i="11"/>
  <c r="Q118" i="11"/>
  <c r="U118" i="11"/>
  <c r="Y118" i="11"/>
  <c r="AC118" i="11"/>
  <c r="AD118" i="11"/>
  <c r="D118" i="11"/>
  <c r="H118" i="11"/>
  <c r="L118" i="11"/>
  <c r="P118" i="11"/>
  <c r="T118" i="11"/>
  <c r="X118" i="11"/>
  <c r="AB118" i="11"/>
  <c r="G118" i="11"/>
  <c r="K118" i="11"/>
  <c r="O118" i="11"/>
  <c r="S118" i="11"/>
  <c r="W118" i="11"/>
  <c r="AA118" i="11"/>
  <c r="AE118" i="11"/>
  <c r="AF118" i="11"/>
  <c r="AH118" i="11"/>
  <c r="AL118" i="11"/>
  <c r="AP118" i="11"/>
  <c r="AT118" i="11"/>
  <c r="AX118" i="11"/>
  <c r="AG118" i="11"/>
  <c r="AK118" i="11"/>
  <c r="AO118" i="11"/>
  <c r="AS118" i="11"/>
  <c r="AW118" i="11"/>
  <c r="BA118" i="11"/>
  <c r="AJ118" i="11"/>
  <c r="AN118" i="11"/>
  <c r="AR118" i="11"/>
  <c r="AV118" i="11"/>
  <c r="AZ118" i="11"/>
  <c r="AI118" i="11"/>
  <c r="AM118" i="11"/>
  <c r="AQ118" i="11"/>
  <c r="AU118" i="11"/>
  <c r="AY118" i="11"/>
  <c r="G184" i="11"/>
  <c r="G54" i="11"/>
  <c r="F134" i="11"/>
  <c r="E144" i="11"/>
  <c r="H74" i="11"/>
  <c r="E154" i="11"/>
  <c r="E164" i="11"/>
  <c r="H84" i="11"/>
  <c r="E104" i="11"/>
  <c r="G94" i="11"/>
  <c r="E174" i="11"/>
  <c r="H64" i="11"/>
  <c r="F114" i="11"/>
  <c r="H194" i="11"/>
  <c r="F124" i="11"/>
  <c r="G44" i="11"/>
  <c r="AC74" i="11"/>
  <c r="Y74" i="11"/>
  <c r="U74" i="11"/>
  <c r="Q74" i="11"/>
  <c r="M74" i="11"/>
  <c r="I74" i="11"/>
  <c r="E74" i="11"/>
  <c r="Z74" i="11"/>
  <c r="V74" i="11"/>
  <c r="R74" i="11"/>
  <c r="N74" i="11"/>
  <c r="J74" i="11"/>
  <c r="F74" i="11"/>
  <c r="Z154" i="11"/>
  <c r="V154" i="11"/>
  <c r="R154" i="11"/>
  <c r="N154" i="11"/>
  <c r="J154" i="11"/>
  <c r="F154" i="11"/>
  <c r="AA154" i="11"/>
  <c r="W154" i="11"/>
  <c r="S154" i="11"/>
  <c r="O154" i="11"/>
  <c r="K154" i="11"/>
  <c r="G154" i="11"/>
  <c r="AC64" i="11"/>
  <c r="Y64" i="11"/>
  <c r="U64" i="11"/>
  <c r="Q64" i="11"/>
  <c r="M64" i="11"/>
  <c r="I64" i="11"/>
  <c r="E64" i="11"/>
  <c r="Z64" i="11"/>
  <c r="V64" i="11"/>
  <c r="R64" i="11"/>
  <c r="N64" i="11"/>
  <c r="J64" i="11"/>
  <c r="F64" i="11"/>
  <c r="Z144" i="11"/>
  <c r="V144" i="11"/>
  <c r="R144" i="11"/>
  <c r="N144" i="11"/>
  <c r="J144" i="11"/>
  <c r="F144" i="11"/>
  <c r="AA144" i="11"/>
  <c r="W144" i="11"/>
  <c r="S144" i="11"/>
  <c r="O144" i="11"/>
  <c r="K144" i="11"/>
  <c r="G144" i="11"/>
  <c r="AB94" i="11"/>
  <c r="X94" i="11"/>
  <c r="T94" i="11"/>
  <c r="P94" i="11"/>
  <c r="L94" i="11"/>
  <c r="H94" i="11"/>
  <c r="AC94" i="11"/>
  <c r="Y94" i="11"/>
  <c r="U94" i="11"/>
  <c r="Q94" i="11"/>
  <c r="M94" i="11"/>
  <c r="I94" i="11"/>
  <c r="E94" i="11"/>
  <c r="Z174" i="11"/>
  <c r="V174" i="11"/>
  <c r="R174" i="11"/>
  <c r="N174" i="11"/>
  <c r="J174" i="11"/>
  <c r="F174" i="11"/>
  <c r="AA174" i="11"/>
  <c r="W174" i="11"/>
  <c r="S174" i="11"/>
  <c r="O174" i="11"/>
  <c r="K174" i="11"/>
  <c r="G174" i="11"/>
  <c r="AB84" i="11"/>
  <c r="AA84" i="11"/>
  <c r="W84" i="11"/>
  <c r="S84" i="11"/>
  <c r="O84" i="11"/>
  <c r="K84" i="11"/>
  <c r="G84" i="11"/>
  <c r="Z84" i="11"/>
  <c r="V84" i="11"/>
  <c r="R84" i="11"/>
  <c r="N84" i="11"/>
  <c r="J84" i="11"/>
  <c r="F84" i="11"/>
  <c r="Z164" i="11"/>
  <c r="V164" i="11"/>
  <c r="R164" i="11"/>
  <c r="N164" i="11"/>
  <c r="J164" i="11"/>
  <c r="F164" i="11"/>
  <c r="AA164" i="11"/>
  <c r="W164" i="11"/>
  <c r="S164" i="11"/>
  <c r="O164" i="11"/>
  <c r="K164" i="11"/>
  <c r="G164" i="11"/>
  <c r="AB184" i="11"/>
  <c r="X184" i="11"/>
  <c r="T184" i="11"/>
  <c r="P184" i="11"/>
  <c r="L184" i="11"/>
  <c r="H184" i="11"/>
  <c r="AC184" i="11"/>
  <c r="Y184" i="11"/>
  <c r="U184" i="11"/>
  <c r="Q184" i="11"/>
  <c r="M184" i="11"/>
  <c r="I184" i="11"/>
  <c r="E184" i="11"/>
  <c r="AA114" i="11"/>
  <c r="W114" i="11"/>
  <c r="S114" i="11"/>
  <c r="O114" i="11"/>
  <c r="K114" i="11"/>
  <c r="G114" i="11"/>
  <c r="AB114" i="11"/>
  <c r="X114" i="11"/>
  <c r="T114" i="11"/>
  <c r="P114" i="11"/>
  <c r="L114" i="11"/>
  <c r="H114" i="11"/>
  <c r="AC194" i="11"/>
  <c r="Y194" i="11"/>
  <c r="U194" i="11"/>
  <c r="Q194" i="11"/>
  <c r="M194" i="11"/>
  <c r="I194" i="11"/>
  <c r="E194" i="11"/>
  <c r="Z194" i="11"/>
  <c r="V194" i="11"/>
  <c r="R194" i="11"/>
  <c r="N194" i="11"/>
  <c r="J194" i="11"/>
  <c r="F194" i="11"/>
  <c r="Z104" i="11"/>
  <c r="V104" i="11"/>
  <c r="R104" i="11"/>
  <c r="N104" i="11"/>
  <c r="J104" i="11"/>
  <c r="F104" i="11"/>
  <c r="AA104" i="11"/>
  <c r="W104" i="11"/>
  <c r="S104" i="11"/>
  <c r="O104" i="11"/>
  <c r="K104" i="11"/>
  <c r="G104" i="11"/>
  <c r="AB54" i="11"/>
  <c r="X54" i="11"/>
  <c r="T54" i="11"/>
  <c r="P54" i="11"/>
  <c r="L54" i="11"/>
  <c r="H54" i="11"/>
  <c r="AC54" i="11"/>
  <c r="Y54" i="11"/>
  <c r="U54" i="11"/>
  <c r="Q54" i="11"/>
  <c r="M54" i="11"/>
  <c r="I54" i="11"/>
  <c r="E54" i="11"/>
  <c r="AA134" i="11"/>
  <c r="W134" i="11"/>
  <c r="S134" i="11"/>
  <c r="O134" i="11"/>
  <c r="K134" i="11"/>
  <c r="G134" i="11"/>
  <c r="AB134" i="11"/>
  <c r="X134" i="11"/>
  <c r="T134" i="11"/>
  <c r="P134" i="11"/>
  <c r="L134" i="11"/>
  <c r="H134" i="11"/>
  <c r="AB44" i="11"/>
  <c r="X44" i="11"/>
  <c r="T44" i="11"/>
  <c r="P44" i="11"/>
  <c r="L44" i="11"/>
  <c r="H44" i="11"/>
  <c r="AC44" i="11"/>
  <c r="Y44" i="11"/>
  <c r="U44" i="11"/>
  <c r="Q44" i="11"/>
  <c r="M44" i="11"/>
  <c r="I44" i="11"/>
  <c r="E44" i="11"/>
  <c r="AA124" i="11"/>
  <c r="W124" i="11"/>
  <c r="S124" i="11"/>
  <c r="O124" i="11"/>
  <c r="K124" i="11"/>
  <c r="G124" i="11"/>
  <c r="AB124" i="11"/>
  <c r="X124" i="11"/>
  <c r="T124" i="11"/>
  <c r="P124" i="11"/>
  <c r="L124" i="11"/>
  <c r="H124" i="11"/>
  <c r="AA74" i="11"/>
  <c r="W74" i="11"/>
  <c r="S74" i="11"/>
  <c r="O74" i="11"/>
  <c r="K74" i="11"/>
  <c r="G74" i="11"/>
  <c r="AB74" i="11"/>
  <c r="X74" i="11"/>
  <c r="T74" i="11"/>
  <c r="P74" i="11"/>
  <c r="L74" i="11"/>
  <c r="AB154" i="11"/>
  <c r="X154" i="11"/>
  <c r="T154" i="11"/>
  <c r="P154" i="11"/>
  <c r="L154" i="11"/>
  <c r="H154" i="11"/>
  <c r="AC154" i="11"/>
  <c r="Y154" i="11"/>
  <c r="U154" i="11"/>
  <c r="Q154" i="11"/>
  <c r="M154" i="11"/>
  <c r="I154" i="11"/>
  <c r="AA64" i="11"/>
  <c r="W64" i="11"/>
  <c r="S64" i="11"/>
  <c r="O64" i="11"/>
  <c r="K64" i="11"/>
  <c r="G64" i="11"/>
  <c r="AB64" i="11"/>
  <c r="X64" i="11"/>
  <c r="T64" i="11"/>
  <c r="P64" i="11"/>
  <c r="L64" i="11"/>
  <c r="AB144" i="11"/>
  <c r="X144" i="11"/>
  <c r="T144" i="11"/>
  <c r="P144" i="11"/>
  <c r="L144" i="11"/>
  <c r="H144" i="11"/>
  <c r="AC144" i="11"/>
  <c r="Y144" i="11"/>
  <c r="U144" i="11"/>
  <c r="Q144" i="11"/>
  <c r="M144" i="11"/>
  <c r="I144" i="11"/>
  <c r="Z94" i="11"/>
  <c r="V94" i="11"/>
  <c r="R94" i="11"/>
  <c r="N94" i="11"/>
  <c r="J94" i="11"/>
  <c r="F94" i="11"/>
  <c r="AA94" i="11"/>
  <c r="W94" i="11"/>
  <c r="S94" i="11"/>
  <c r="O94" i="11"/>
  <c r="K94" i="11"/>
  <c r="AB174" i="11"/>
  <c r="X174" i="11"/>
  <c r="T174" i="11"/>
  <c r="P174" i="11"/>
  <c r="L174" i="11"/>
  <c r="H174" i="11"/>
  <c r="AC174" i="11"/>
  <c r="Y174" i="11"/>
  <c r="U174" i="11"/>
  <c r="Q174" i="11"/>
  <c r="M174" i="11"/>
  <c r="I174" i="11"/>
  <c r="AC84" i="11"/>
  <c r="Y84" i="11"/>
  <c r="U84" i="11"/>
  <c r="Q84" i="11"/>
  <c r="M84" i="11"/>
  <c r="I84" i="11"/>
  <c r="E84" i="11"/>
  <c r="X84" i="11"/>
  <c r="T84" i="11"/>
  <c r="P84" i="11"/>
  <c r="L84" i="11"/>
  <c r="AB164" i="11"/>
  <c r="X164" i="11"/>
  <c r="T164" i="11"/>
  <c r="P164" i="11"/>
  <c r="L164" i="11"/>
  <c r="H164" i="11"/>
  <c r="AC164" i="11"/>
  <c r="Y164" i="11"/>
  <c r="U164" i="11"/>
  <c r="Q164" i="11"/>
  <c r="M164" i="11"/>
  <c r="I164" i="11"/>
  <c r="Z184" i="11"/>
  <c r="V184" i="11"/>
  <c r="R184" i="11"/>
  <c r="N184" i="11"/>
  <c r="J184" i="11"/>
  <c r="F184" i="11"/>
  <c r="AA184" i="11"/>
  <c r="W184" i="11"/>
  <c r="S184" i="11"/>
  <c r="O184" i="11"/>
  <c r="K184" i="11"/>
  <c r="AC114" i="11"/>
  <c r="Y114" i="11"/>
  <c r="U114" i="11"/>
  <c r="Q114" i="11"/>
  <c r="M114" i="11"/>
  <c r="I114" i="11"/>
  <c r="E114" i="11"/>
  <c r="Z114" i="11"/>
  <c r="V114" i="11"/>
  <c r="R114" i="11"/>
  <c r="N114" i="11"/>
  <c r="J114" i="11"/>
  <c r="AA194" i="11"/>
  <c r="W194" i="11"/>
  <c r="S194" i="11"/>
  <c r="O194" i="11"/>
  <c r="K194" i="11"/>
  <c r="G194" i="11"/>
  <c r="AB194" i="11"/>
  <c r="X194" i="11"/>
  <c r="T194" i="11"/>
  <c r="P194" i="11"/>
  <c r="L194" i="11"/>
  <c r="AB104" i="11"/>
  <c r="X104" i="11"/>
  <c r="T104" i="11"/>
  <c r="P104" i="11"/>
  <c r="L104" i="11"/>
  <c r="H104" i="11"/>
  <c r="AC104" i="11"/>
  <c r="Y104" i="11"/>
  <c r="U104" i="11"/>
  <c r="Q104" i="11"/>
  <c r="M104" i="11"/>
  <c r="I104" i="11"/>
  <c r="Z54" i="11"/>
  <c r="V54" i="11"/>
  <c r="R54" i="11"/>
  <c r="N54" i="11"/>
  <c r="J54" i="11"/>
  <c r="F54" i="11"/>
  <c r="AA54" i="11"/>
  <c r="W54" i="11"/>
  <c r="S54" i="11"/>
  <c r="O54" i="11"/>
  <c r="K54" i="11"/>
  <c r="AC134" i="11"/>
  <c r="Y134" i="11"/>
  <c r="U134" i="11"/>
  <c r="Q134" i="11"/>
  <c r="M134" i="11"/>
  <c r="I134" i="11"/>
  <c r="E134" i="11"/>
  <c r="Z134" i="11"/>
  <c r="V134" i="11"/>
  <c r="R134" i="11"/>
  <c r="N134" i="11"/>
  <c r="J134" i="11"/>
  <c r="Z44" i="11"/>
  <c r="V44" i="11"/>
  <c r="R44" i="11"/>
  <c r="N44" i="11"/>
  <c r="J44" i="11"/>
  <c r="F44" i="11"/>
  <c r="AA44" i="11"/>
  <c r="W44" i="11"/>
  <c r="S44" i="11"/>
  <c r="O44" i="11"/>
  <c r="K44" i="11"/>
  <c r="AC124" i="11"/>
  <c r="Y124" i="11"/>
  <c r="U124" i="11"/>
  <c r="Q124" i="11"/>
  <c r="M124" i="11"/>
  <c r="I124" i="11"/>
  <c r="E124" i="11"/>
  <c r="Z124" i="11"/>
  <c r="V124" i="11"/>
  <c r="R124" i="11"/>
  <c r="N124" i="11"/>
  <c r="J124" i="11"/>
  <c r="AC303" i="10"/>
  <c r="AG303" i="10"/>
  <c r="AK303" i="10"/>
  <c r="AO303" i="10"/>
  <c r="AD303" i="10"/>
  <c r="AH303" i="10"/>
  <c r="AL303" i="10"/>
  <c r="AF303" i="10"/>
  <c r="AN303" i="10"/>
  <c r="AP303" i="10"/>
  <c r="AA303" i="10"/>
  <c r="AE303" i="10"/>
  <c r="AI303" i="10"/>
  <c r="AM303" i="10"/>
  <c r="AB303" i="10"/>
  <c r="AJ303" i="10"/>
  <c r="AP302" i="10"/>
  <c r="AC302" i="10"/>
  <c r="AG302" i="10"/>
  <c r="AK302" i="10"/>
  <c r="AO302" i="10"/>
  <c r="AB302" i="10"/>
  <c r="AF302" i="10"/>
  <c r="AJ302" i="10"/>
  <c r="AN302" i="10"/>
  <c r="AD302" i="10"/>
  <c r="AL302" i="10"/>
  <c r="AA302" i="10"/>
  <c r="AE302" i="10"/>
  <c r="AI302" i="10"/>
  <c r="AM302" i="10"/>
  <c r="AH302" i="10"/>
  <c r="AP301" i="10"/>
  <c r="AC301" i="10"/>
  <c r="AG301" i="10"/>
  <c r="AK301" i="10"/>
  <c r="AO301" i="10"/>
  <c r="AD301" i="10"/>
  <c r="AH301" i="10"/>
  <c r="AL301" i="10"/>
  <c r="AB301" i="10"/>
  <c r="AJ301" i="10"/>
  <c r="AN301" i="10"/>
  <c r="AA301" i="10"/>
  <c r="AE301" i="10"/>
  <c r="AI301" i="10"/>
  <c r="AM301" i="10"/>
  <c r="AF301" i="10"/>
  <c r="AA300" i="10"/>
  <c r="AE300" i="10"/>
  <c r="AI300" i="10"/>
  <c r="AM300" i="10"/>
  <c r="AB300" i="10"/>
  <c r="AF300" i="10"/>
  <c r="AJ300" i="10"/>
  <c r="AN300" i="10"/>
  <c r="AC300" i="10"/>
  <c r="AG300" i="10"/>
  <c r="AK300" i="10"/>
  <c r="AO300" i="10"/>
  <c r="AD300" i="10"/>
  <c r="AL300" i="10"/>
  <c r="AP300" i="10"/>
  <c r="AH300" i="10"/>
  <c r="B300" i="19"/>
  <c r="F128" i="19"/>
  <c r="F131" i="19"/>
  <c r="F108" i="19"/>
  <c r="B306" i="19" s="1"/>
  <c r="C306" i="19" s="1"/>
  <c r="H109" i="3"/>
  <c r="H114" i="3"/>
  <c r="AF144" i="11"/>
  <c r="AS144" i="11"/>
  <c r="AN144" i="11"/>
  <c r="AI144" i="11"/>
  <c r="AY144" i="11"/>
  <c r="AT144" i="11"/>
  <c r="D144" i="11"/>
  <c r="AO144" i="11"/>
  <c r="AJ144" i="11"/>
  <c r="AZ144" i="11"/>
  <c r="AU144" i="11"/>
  <c r="AP144" i="11"/>
  <c r="AD144" i="11"/>
  <c r="AK144" i="11"/>
  <c r="BA144" i="11"/>
  <c r="AV144" i="11"/>
  <c r="AQ144" i="11"/>
  <c r="AL144" i="11"/>
  <c r="AE144" i="11"/>
  <c r="AG144" i="11"/>
  <c r="AW144" i="11"/>
  <c r="AR144" i="11"/>
  <c r="AM144" i="11"/>
  <c r="AH144" i="11"/>
  <c r="AX144" i="11"/>
  <c r="AD154" i="11"/>
  <c r="D154" i="11"/>
  <c r="AU154" i="11"/>
  <c r="AP154" i="11"/>
  <c r="AK154" i="11"/>
  <c r="BA154" i="11"/>
  <c r="AV154" i="11"/>
  <c r="AE154" i="11"/>
  <c r="AM154" i="11"/>
  <c r="AH154" i="11"/>
  <c r="AX154" i="11"/>
  <c r="AS154" i="11"/>
  <c r="AN154" i="11"/>
  <c r="AF154" i="11"/>
  <c r="AI154" i="11"/>
  <c r="AY154" i="11"/>
  <c r="AT154" i="11"/>
  <c r="AQ164" i="11"/>
  <c r="AL164" i="11"/>
  <c r="D164" i="11"/>
  <c r="AO164" i="11"/>
  <c r="AJ164" i="11"/>
  <c r="AZ164" i="11"/>
  <c r="AD164" i="11"/>
  <c r="AU164" i="11"/>
  <c r="AP164" i="11"/>
  <c r="AS164" i="11"/>
  <c r="AN164" i="11"/>
  <c r="AI164" i="11"/>
  <c r="AY164" i="11"/>
  <c r="AT164" i="11"/>
  <c r="AE164" i="11"/>
  <c r="AG164" i="11"/>
  <c r="AW164" i="11"/>
  <c r="AR164" i="11"/>
  <c r="AF164" i="11"/>
  <c r="AM164" i="11"/>
  <c r="AH164" i="11"/>
  <c r="AX164" i="11"/>
  <c r="AK164" i="11"/>
  <c r="BA164" i="11"/>
  <c r="AV164" i="11"/>
  <c r="AR84" i="11"/>
  <c r="AM84" i="11"/>
  <c r="AF84" i="11"/>
  <c r="D84" i="11"/>
  <c r="AH84" i="11"/>
  <c r="AX84" i="11"/>
  <c r="AU84" i="11"/>
  <c r="BA84" i="11"/>
  <c r="AD84" i="11"/>
  <c r="AE84" i="11"/>
  <c r="AV84" i="11"/>
  <c r="AQ84" i="11"/>
  <c r="AL84" i="11"/>
  <c r="AG84" i="11"/>
  <c r="AY84" i="11"/>
  <c r="AJ84" i="11"/>
  <c r="AZ84" i="11"/>
  <c r="AP84" i="11"/>
  <c r="AK84" i="11"/>
  <c r="AS84" i="11"/>
  <c r="AN84" i="11"/>
  <c r="AI84" i="11"/>
  <c r="AT84" i="11"/>
  <c r="AO84" i="11"/>
  <c r="AW84" i="11"/>
  <c r="AZ184" i="11"/>
  <c r="AJ184" i="11"/>
  <c r="AO184" i="11"/>
  <c r="AT184" i="11"/>
  <c r="AY184" i="11"/>
  <c r="AI184" i="11"/>
  <c r="D184" i="11"/>
  <c r="AF184" i="11"/>
  <c r="AN184" i="11"/>
  <c r="AS184" i="11"/>
  <c r="AX184" i="11"/>
  <c r="AH184" i="11"/>
  <c r="AM184" i="11"/>
  <c r="AE184" i="11"/>
  <c r="AD184" i="11"/>
  <c r="AY114" i="11"/>
  <c r="AI114" i="11"/>
  <c r="AN114" i="11"/>
  <c r="AS114" i="11"/>
  <c r="AX114" i="11"/>
  <c r="AH114" i="11"/>
  <c r="AM114" i="11"/>
  <c r="AR114" i="11"/>
  <c r="AW114" i="11"/>
  <c r="AG114" i="11"/>
  <c r="AL114" i="11"/>
  <c r="AF114" i="11"/>
  <c r="AZ194" i="11"/>
  <c r="AJ194" i="11"/>
  <c r="AO194" i="11"/>
  <c r="AT194" i="11"/>
  <c r="AY194" i="11"/>
  <c r="AI194" i="11"/>
  <c r="AF194" i="11"/>
  <c r="AN194" i="11"/>
  <c r="AS194" i="11"/>
  <c r="AX194" i="11"/>
  <c r="AH194" i="11"/>
  <c r="AM194" i="11"/>
  <c r="D194" i="11"/>
  <c r="AE194" i="11"/>
  <c r="AD194" i="11"/>
  <c r="BA104" i="11"/>
  <c r="AK104" i="11"/>
  <c r="AP104" i="11"/>
  <c r="AU104" i="11"/>
  <c r="AZ104" i="11"/>
  <c r="AJ104" i="11"/>
  <c r="AO104" i="11"/>
  <c r="AT104" i="11"/>
  <c r="AY104" i="11"/>
  <c r="AI104" i="11"/>
  <c r="AN104" i="11"/>
  <c r="D104" i="11"/>
  <c r="AF104" i="11"/>
  <c r="AY54" i="11"/>
  <c r="AI54" i="11"/>
  <c r="AN54" i="11"/>
  <c r="AS54" i="11"/>
  <c r="AX54" i="11"/>
  <c r="AH54" i="11"/>
  <c r="AE54" i="11"/>
  <c r="AF54" i="11"/>
  <c r="AU54" i="11"/>
  <c r="AZ54" i="11"/>
  <c r="AJ54" i="11"/>
  <c r="AO54" i="11"/>
  <c r="AT54" i="11"/>
  <c r="D54" i="11"/>
  <c r="AD54" i="11"/>
  <c r="AV134" i="11"/>
  <c r="BA134" i="11"/>
  <c r="AK134" i="11"/>
  <c r="AP134" i="11"/>
  <c r="AU134" i="11"/>
  <c r="AF134" i="11"/>
  <c r="AR134" i="11"/>
  <c r="AW134" i="11"/>
  <c r="AG134" i="11"/>
  <c r="AL134" i="11"/>
  <c r="AQ134" i="11"/>
  <c r="AX44" i="11"/>
  <c r="AH44" i="11"/>
  <c r="AM44" i="11"/>
  <c r="AR44" i="11"/>
  <c r="AW44" i="11"/>
  <c r="AG44" i="11"/>
  <c r="AL44" i="11"/>
  <c r="AQ44" i="11"/>
  <c r="AV44" i="11"/>
  <c r="BA44" i="11"/>
  <c r="AK44" i="11"/>
  <c r="D44" i="11"/>
  <c r="AF44" i="11"/>
  <c r="AX124" i="11"/>
  <c r="AH124" i="11"/>
  <c r="AM124" i="11"/>
  <c r="AF124" i="11"/>
  <c r="AN124" i="11"/>
  <c r="AS124" i="11"/>
  <c r="AL124" i="11"/>
  <c r="AQ124" i="11"/>
  <c r="AR124" i="11"/>
  <c r="AW124" i="11"/>
  <c r="AG124" i="11"/>
  <c r="AE124" i="11"/>
  <c r="AY74" i="11"/>
  <c r="AI74" i="11"/>
  <c r="AN74" i="11"/>
  <c r="AS74" i="11"/>
  <c r="AX74" i="11"/>
  <c r="AH74" i="11"/>
  <c r="AF74" i="11"/>
  <c r="AM74" i="11"/>
  <c r="AR74" i="11"/>
  <c r="AW74" i="11"/>
  <c r="AG74" i="11"/>
  <c r="AL74" i="11"/>
  <c r="AD74" i="11"/>
  <c r="AZ154" i="11"/>
  <c r="AJ154" i="11"/>
  <c r="AO154" i="11"/>
  <c r="AL154" i="11"/>
  <c r="AT94" i="11"/>
  <c r="AO94" i="11"/>
  <c r="AJ94" i="11"/>
  <c r="AZ94" i="11"/>
  <c r="AU94" i="11"/>
  <c r="AP94" i="11"/>
  <c r="AK94" i="11"/>
  <c r="BA94" i="11"/>
  <c r="AV94" i="11"/>
  <c r="AQ94" i="11"/>
  <c r="AD94" i="11"/>
  <c r="AE94" i="11"/>
  <c r="D94" i="11"/>
  <c r="AL94" i="11"/>
  <c r="AG94" i="11"/>
  <c r="AW94" i="11"/>
  <c r="AR94" i="11"/>
  <c r="AM94" i="11"/>
  <c r="AF94" i="11"/>
  <c r="AH94" i="11"/>
  <c r="AX94" i="11"/>
  <c r="AS94" i="11"/>
  <c r="AN94" i="11"/>
  <c r="AI94" i="11"/>
  <c r="AY94" i="11"/>
  <c r="AD174" i="11"/>
  <c r="D174" i="11"/>
  <c r="AU174" i="11"/>
  <c r="AP174" i="11"/>
  <c r="AK174" i="11"/>
  <c r="BA174" i="11"/>
  <c r="AV174" i="11"/>
  <c r="AQ174" i="11"/>
  <c r="AL174" i="11"/>
  <c r="AG174" i="11"/>
  <c r="AW174" i="11"/>
  <c r="AR174" i="11"/>
  <c r="AE174" i="11"/>
  <c r="AM174" i="11"/>
  <c r="AH174" i="11"/>
  <c r="AX174" i="11"/>
  <c r="AS174" i="11"/>
  <c r="AN174" i="11"/>
  <c r="AF174" i="11"/>
  <c r="AI174" i="11"/>
  <c r="AY174" i="11"/>
  <c r="AT174" i="11"/>
  <c r="AO174" i="11"/>
  <c r="AJ174" i="11"/>
  <c r="AZ174" i="11"/>
  <c r="AG64" i="11"/>
  <c r="AW64" i="11"/>
  <c r="AJ64" i="11"/>
  <c r="AM64" i="11"/>
  <c r="AZ64" i="11"/>
  <c r="AP64" i="11"/>
  <c r="AS64" i="11"/>
  <c r="BA64" i="11"/>
  <c r="AI64" i="11"/>
  <c r="AT64" i="11"/>
  <c r="AD64" i="11"/>
  <c r="AE64" i="11"/>
  <c r="AL64" i="11"/>
  <c r="AO64" i="11"/>
  <c r="AV64" i="11"/>
  <c r="AR64" i="11"/>
  <c r="AU64" i="11"/>
  <c r="AF64" i="11"/>
  <c r="D64" i="11"/>
  <c r="AH64" i="11"/>
  <c r="AK64" i="11"/>
  <c r="AX64" i="11"/>
  <c r="AN64" i="11"/>
  <c r="AQ64" i="11"/>
  <c r="AY64" i="11"/>
  <c r="AR184" i="11"/>
  <c r="AW184" i="11"/>
  <c r="AG184" i="11"/>
  <c r="AL184" i="11"/>
  <c r="AQ184" i="11"/>
  <c r="AV184" i="11"/>
  <c r="BA184" i="11"/>
  <c r="AK184" i="11"/>
  <c r="AP184" i="11"/>
  <c r="AU184" i="11"/>
  <c r="AQ114" i="11"/>
  <c r="AV114" i="11"/>
  <c r="BA114" i="11"/>
  <c r="AK114" i="11"/>
  <c r="AP114" i="11"/>
  <c r="AU114" i="11"/>
  <c r="AZ114" i="11"/>
  <c r="AJ114" i="11"/>
  <c r="AO114" i="11"/>
  <c r="AT114" i="11"/>
  <c r="D114" i="11"/>
  <c r="AE114" i="11"/>
  <c r="AD114" i="11"/>
  <c r="AR194" i="11"/>
  <c r="AW194" i="11"/>
  <c r="AG194" i="11"/>
  <c r="AL194" i="11"/>
  <c r="AQ194" i="11"/>
  <c r="AV194" i="11"/>
  <c r="BA194" i="11"/>
  <c r="AK194" i="11"/>
  <c r="AP194" i="11"/>
  <c r="AU194" i="11"/>
  <c r="AS104" i="11"/>
  <c r="AX104" i="11"/>
  <c r="AH104" i="11"/>
  <c r="AM104" i="11"/>
  <c r="AR104" i="11"/>
  <c r="AW104" i="11"/>
  <c r="AG104" i="11"/>
  <c r="AL104" i="11"/>
  <c r="AQ104" i="11"/>
  <c r="AV104" i="11"/>
  <c r="AE104" i="11"/>
  <c r="AD104" i="11"/>
  <c r="AQ54" i="11"/>
  <c r="AV54" i="11"/>
  <c r="BA54" i="11"/>
  <c r="AK54" i="11"/>
  <c r="AP54" i="11"/>
  <c r="AM54" i="11"/>
  <c r="AR54" i="11"/>
  <c r="AW54" i="11"/>
  <c r="AG54" i="11"/>
  <c r="AL54" i="11"/>
  <c r="AN134" i="11"/>
  <c r="AS134" i="11"/>
  <c r="AX134" i="11"/>
  <c r="AH134" i="11"/>
  <c r="AM134" i="11"/>
  <c r="D134" i="11"/>
  <c r="AD134" i="11"/>
  <c r="AZ134" i="11"/>
  <c r="AJ134" i="11"/>
  <c r="AO134" i="11"/>
  <c r="AT134" i="11"/>
  <c r="AY134" i="11"/>
  <c r="AI134" i="11"/>
  <c r="AE134" i="11"/>
  <c r="AP44" i="11"/>
  <c r="AU44" i="11"/>
  <c r="AZ44" i="11"/>
  <c r="AJ44" i="11"/>
  <c r="AO44" i="11"/>
  <c r="AT44" i="11"/>
  <c r="AY44" i="11"/>
  <c r="AI44" i="11"/>
  <c r="AN44" i="11"/>
  <c r="AS44" i="11"/>
  <c r="AE44" i="11"/>
  <c r="AD44" i="11"/>
  <c r="AP124" i="11"/>
  <c r="AU124" i="11"/>
  <c r="AD124" i="11"/>
  <c r="AV124" i="11"/>
  <c r="BA124" i="11"/>
  <c r="AK124" i="11"/>
  <c r="AT124" i="11"/>
  <c r="AY124" i="11"/>
  <c r="AI124" i="11"/>
  <c r="AZ124" i="11"/>
  <c r="AJ124" i="11"/>
  <c r="AO124" i="11"/>
  <c r="D124" i="11"/>
  <c r="AQ74" i="11"/>
  <c r="AV74" i="11"/>
  <c r="BA74" i="11"/>
  <c r="AK74" i="11"/>
  <c r="AP74" i="11"/>
  <c r="D74" i="11"/>
  <c r="AE74" i="11"/>
  <c r="AU74" i="11"/>
  <c r="AZ74" i="11"/>
  <c r="AJ74" i="11"/>
  <c r="AO74" i="11"/>
  <c r="AT74" i="11"/>
  <c r="AR154" i="11"/>
  <c r="AW154" i="11"/>
  <c r="AG154" i="11"/>
  <c r="AQ154" i="11"/>
  <c r="E123" i="11" l="1"/>
  <c r="G123" i="11"/>
  <c r="I123" i="11"/>
  <c r="K123" i="11"/>
  <c r="M123" i="11"/>
  <c r="O123" i="11"/>
  <c r="Q123" i="11"/>
  <c r="S123" i="11"/>
  <c r="U123" i="11"/>
  <c r="W123" i="11"/>
  <c r="Y123" i="11"/>
  <c r="AA123" i="11"/>
  <c r="AC123" i="11"/>
  <c r="F123" i="11"/>
  <c r="H123" i="11"/>
  <c r="J123" i="11"/>
  <c r="L123" i="11"/>
  <c r="N123" i="11"/>
  <c r="P123" i="11"/>
  <c r="R123" i="11"/>
  <c r="T123" i="11"/>
  <c r="V123" i="11"/>
  <c r="X123" i="11"/>
  <c r="Z123" i="11"/>
  <c r="AB123" i="11"/>
  <c r="F163" i="11"/>
  <c r="H163" i="11"/>
  <c r="J163" i="11"/>
  <c r="L163" i="11"/>
  <c r="N163" i="11"/>
  <c r="P163" i="11"/>
  <c r="R163" i="11"/>
  <c r="T163" i="11"/>
  <c r="V163" i="11"/>
  <c r="X163" i="11"/>
  <c r="Z163" i="11"/>
  <c r="AB163" i="11"/>
  <c r="E163" i="11"/>
  <c r="G163" i="11"/>
  <c r="I163" i="11"/>
  <c r="K163" i="11"/>
  <c r="M163" i="11"/>
  <c r="O163" i="11"/>
  <c r="Q163" i="11"/>
  <c r="S163" i="11"/>
  <c r="U163" i="11"/>
  <c r="W163" i="11"/>
  <c r="Y163" i="11"/>
  <c r="AA163" i="11"/>
  <c r="AC163" i="11"/>
  <c r="F193" i="11"/>
  <c r="H193" i="11"/>
  <c r="J193" i="11"/>
  <c r="L193" i="11"/>
  <c r="N193" i="11"/>
  <c r="P193" i="11"/>
  <c r="R193" i="11"/>
  <c r="T193" i="11"/>
  <c r="V193" i="11"/>
  <c r="X193" i="11"/>
  <c r="Z193" i="11"/>
  <c r="E193" i="11"/>
  <c r="G193" i="11"/>
  <c r="I193" i="11"/>
  <c r="K193" i="11"/>
  <c r="M193" i="11"/>
  <c r="O193" i="11"/>
  <c r="Q193" i="11"/>
  <c r="S193" i="11"/>
  <c r="U193" i="11"/>
  <c r="W193" i="11"/>
  <c r="Y193" i="11"/>
  <c r="AA193" i="11"/>
  <c r="AC193" i="11"/>
  <c r="AB193" i="11"/>
  <c r="E113" i="11"/>
  <c r="G113" i="11"/>
  <c r="I113" i="11"/>
  <c r="K113" i="11"/>
  <c r="M113" i="11"/>
  <c r="O113" i="11"/>
  <c r="Q113" i="11"/>
  <c r="S113" i="11"/>
  <c r="U113" i="11"/>
  <c r="W113" i="11"/>
  <c r="Y113" i="11"/>
  <c r="AA113" i="11"/>
  <c r="AC113" i="11"/>
  <c r="F113" i="11"/>
  <c r="H113" i="11"/>
  <c r="J113" i="11"/>
  <c r="L113" i="11"/>
  <c r="N113" i="11"/>
  <c r="P113" i="11"/>
  <c r="R113" i="11"/>
  <c r="T113" i="11"/>
  <c r="V113" i="11"/>
  <c r="X113" i="11"/>
  <c r="Z113" i="11"/>
  <c r="AB113" i="11"/>
  <c r="F183" i="11"/>
  <c r="H183" i="11"/>
  <c r="J183" i="11"/>
  <c r="L183" i="11"/>
  <c r="N183" i="11"/>
  <c r="P183" i="11"/>
  <c r="R183" i="11"/>
  <c r="T183" i="11"/>
  <c r="V183" i="11"/>
  <c r="X183" i="11"/>
  <c r="Z183" i="11"/>
  <c r="AB183" i="11"/>
  <c r="E183" i="11"/>
  <c r="G183" i="11"/>
  <c r="I183" i="11"/>
  <c r="K183" i="11"/>
  <c r="M183" i="11"/>
  <c r="O183" i="11"/>
  <c r="Q183" i="11"/>
  <c r="S183" i="11"/>
  <c r="U183" i="11"/>
  <c r="W183" i="11"/>
  <c r="Y183" i="11"/>
  <c r="AA183" i="11"/>
  <c r="AC183" i="11"/>
  <c r="F103" i="11"/>
  <c r="H103" i="11"/>
  <c r="J103" i="11"/>
  <c r="L103" i="11"/>
  <c r="N103" i="11"/>
  <c r="P103" i="11"/>
  <c r="R103" i="11"/>
  <c r="T103" i="11"/>
  <c r="V103" i="11"/>
  <c r="X103" i="11"/>
  <c r="Z103" i="11"/>
  <c r="AB103" i="11"/>
  <c r="E103" i="11"/>
  <c r="G103" i="11"/>
  <c r="I103" i="11"/>
  <c r="K103" i="11"/>
  <c r="M103" i="11"/>
  <c r="O103" i="11"/>
  <c r="Q103" i="11"/>
  <c r="S103" i="11"/>
  <c r="U103" i="11"/>
  <c r="W103" i="11"/>
  <c r="Y103" i="11"/>
  <c r="AA103" i="11"/>
  <c r="AC103" i="11"/>
  <c r="F173" i="11"/>
  <c r="H173" i="11"/>
  <c r="J173" i="11"/>
  <c r="L173" i="11"/>
  <c r="N173" i="11"/>
  <c r="P173" i="11"/>
  <c r="R173" i="11"/>
  <c r="T173" i="11"/>
  <c r="V173" i="11"/>
  <c r="X173" i="11"/>
  <c r="Z173" i="11"/>
  <c r="AB173" i="11"/>
  <c r="E173" i="11"/>
  <c r="G173" i="11"/>
  <c r="I173" i="11"/>
  <c r="K173" i="11"/>
  <c r="M173" i="11"/>
  <c r="O173" i="11"/>
  <c r="Q173" i="11"/>
  <c r="S173" i="11"/>
  <c r="U173" i="11"/>
  <c r="W173" i="11"/>
  <c r="Y173" i="11"/>
  <c r="AA173" i="11"/>
  <c r="AC173" i="11"/>
  <c r="F93" i="11"/>
  <c r="H93" i="11"/>
  <c r="J93" i="11"/>
  <c r="L93" i="11"/>
  <c r="N93" i="11"/>
  <c r="P93" i="11"/>
  <c r="R93" i="11"/>
  <c r="T93" i="11"/>
  <c r="V93" i="11"/>
  <c r="X93" i="11"/>
  <c r="Z93" i="11"/>
  <c r="AB93" i="11"/>
  <c r="E93" i="11"/>
  <c r="G93" i="11"/>
  <c r="I93" i="11"/>
  <c r="K93" i="11"/>
  <c r="M93" i="11"/>
  <c r="O93" i="11"/>
  <c r="Q93" i="11"/>
  <c r="S93" i="11"/>
  <c r="U93" i="11"/>
  <c r="W93" i="11"/>
  <c r="Y93" i="11"/>
  <c r="AA93" i="11"/>
  <c r="AC93" i="11"/>
  <c r="E203" i="11"/>
  <c r="G203" i="11"/>
  <c r="I203" i="11"/>
  <c r="K203" i="11"/>
  <c r="M203" i="11"/>
  <c r="O203" i="11"/>
  <c r="Q203" i="11"/>
  <c r="S203" i="11"/>
  <c r="U203" i="11"/>
  <c r="W203" i="11"/>
  <c r="Y203" i="11"/>
  <c r="AA203" i="11"/>
  <c r="AC203" i="11"/>
  <c r="F203" i="11"/>
  <c r="H203" i="11"/>
  <c r="J203" i="11"/>
  <c r="L203" i="11"/>
  <c r="N203" i="11"/>
  <c r="P203" i="11"/>
  <c r="R203" i="11"/>
  <c r="T203" i="11"/>
  <c r="V203" i="11"/>
  <c r="X203" i="11"/>
  <c r="Z203" i="11"/>
  <c r="AB203" i="11"/>
  <c r="E83" i="11"/>
  <c r="G83" i="11"/>
  <c r="I83" i="11"/>
  <c r="K83" i="11"/>
  <c r="M83" i="11"/>
  <c r="O83" i="11"/>
  <c r="Q83" i="11"/>
  <c r="S83" i="11"/>
  <c r="U83" i="11"/>
  <c r="W83" i="11"/>
  <c r="Y83" i="11"/>
  <c r="AA83" i="11"/>
  <c r="AC83" i="11"/>
  <c r="F83" i="11"/>
  <c r="H83" i="11"/>
  <c r="J83" i="11"/>
  <c r="L83" i="11"/>
  <c r="N83" i="11"/>
  <c r="P83" i="11"/>
  <c r="R83" i="11"/>
  <c r="T83" i="11"/>
  <c r="V83" i="11"/>
  <c r="X83" i="11"/>
  <c r="Z83" i="11"/>
  <c r="AB83" i="11"/>
  <c r="F153" i="11"/>
  <c r="H153" i="11"/>
  <c r="J153" i="11"/>
  <c r="L153" i="11"/>
  <c r="N153" i="11"/>
  <c r="P153" i="11"/>
  <c r="R153" i="11"/>
  <c r="T153" i="11"/>
  <c r="V153" i="11"/>
  <c r="X153" i="11"/>
  <c r="Z153" i="11"/>
  <c r="AB153" i="11"/>
  <c r="E153" i="11"/>
  <c r="G153" i="11"/>
  <c r="I153" i="11"/>
  <c r="K153" i="11"/>
  <c r="M153" i="11"/>
  <c r="O153" i="11"/>
  <c r="Q153" i="11"/>
  <c r="S153" i="11"/>
  <c r="U153" i="11"/>
  <c r="W153" i="11"/>
  <c r="Y153" i="11"/>
  <c r="AA153" i="11"/>
  <c r="AC153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F143" i="11"/>
  <c r="H143" i="11"/>
  <c r="J143" i="11"/>
  <c r="L143" i="11"/>
  <c r="N143" i="11"/>
  <c r="P143" i="11"/>
  <c r="R143" i="11"/>
  <c r="T143" i="11"/>
  <c r="V143" i="11"/>
  <c r="X143" i="11"/>
  <c r="Z143" i="11"/>
  <c r="AB143" i="11"/>
  <c r="E143" i="11"/>
  <c r="G143" i="11"/>
  <c r="I143" i="11"/>
  <c r="K143" i="11"/>
  <c r="M143" i="11"/>
  <c r="O143" i="11"/>
  <c r="Q143" i="11"/>
  <c r="S143" i="11"/>
  <c r="U143" i="11"/>
  <c r="W143" i="11"/>
  <c r="Y143" i="11"/>
  <c r="AA143" i="11"/>
  <c r="AC14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E133" i="11"/>
  <c r="G133" i="11"/>
  <c r="I133" i="11"/>
  <c r="K133" i="11"/>
  <c r="M133" i="11"/>
  <c r="O133" i="11"/>
  <c r="Q133" i="11"/>
  <c r="S133" i="11"/>
  <c r="U133" i="11"/>
  <c r="W133" i="11"/>
  <c r="Y133" i="11"/>
  <c r="AA133" i="11"/>
  <c r="AC133" i="11"/>
  <c r="F133" i="11"/>
  <c r="H133" i="11"/>
  <c r="J133" i="11"/>
  <c r="L133" i="11"/>
  <c r="N133" i="11"/>
  <c r="P133" i="11"/>
  <c r="R133" i="11"/>
  <c r="T133" i="11"/>
  <c r="V133" i="11"/>
  <c r="X133" i="11"/>
  <c r="Z133" i="11"/>
  <c r="AB133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D123" i="11"/>
  <c r="AF123" i="11"/>
  <c r="AE123" i="11"/>
  <c r="AD123" i="11"/>
  <c r="AJ123" i="11"/>
  <c r="AN123" i="11"/>
  <c r="AR123" i="11"/>
  <c r="AV123" i="11"/>
  <c r="AZ123" i="11"/>
  <c r="AI123" i="11"/>
  <c r="AM123" i="11"/>
  <c r="AQ123" i="11"/>
  <c r="AU123" i="11"/>
  <c r="AY123" i="11"/>
  <c r="AH123" i="11"/>
  <c r="AL123" i="11"/>
  <c r="AP123" i="11"/>
  <c r="AT123" i="11"/>
  <c r="AX123" i="11"/>
  <c r="AG123" i="11"/>
  <c r="AK123" i="11"/>
  <c r="AO123" i="11"/>
  <c r="AS123" i="11"/>
  <c r="AW123" i="11"/>
  <c r="BA123" i="11"/>
  <c r="AE163" i="11"/>
  <c r="AF163" i="11"/>
  <c r="AD163" i="11"/>
  <c r="D163" i="11"/>
  <c r="AJ163" i="11"/>
  <c r="AN163" i="11"/>
  <c r="AR163" i="11"/>
  <c r="AV163" i="11"/>
  <c r="AZ163" i="11"/>
  <c r="AI163" i="11"/>
  <c r="AM163" i="11"/>
  <c r="AQ163" i="11"/>
  <c r="AU163" i="11"/>
  <c r="AY163" i="11"/>
  <c r="AH163" i="11"/>
  <c r="AL163" i="11"/>
  <c r="AP163" i="11"/>
  <c r="AT163" i="11"/>
  <c r="AX163" i="11"/>
  <c r="AG163" i="11"/>
  <c r="AK163" i="11"/>
  <c r="AO163" i="11"/>
  <c r="AS163" i="11"/>
  <c r="AW163" i="11"/>
  <c r="BA163" i="11"/>
  <c r="AE193" i="11"/>
  <c r="D193" i="11"/>
  <c r="AF193" i="11"/>
  <c r="AH193" i="11"/>
  <c r="AL193" i="11"/>
  <c r="AP193" i="11"/>
  <c r="AT193" i="11"/>
  <c r="AX193" i="11"/>
  <c r="AG193" i="11"/>
  <c r="AK193" i="11"/>
  <c r="AO193" i="11"/>
  <c r="AS193" i="11"/>
  <c r="AW193" i="11"/>
  <c r="BA193" i="11"/>
  <c r="AD193" i="11"/>
  <c r="AJ193" i="11"/>
  <c r="AN193" i="11"/>
  <c r="AR193" i="11"/>
  <c r="AV193" i="11"/>
  <c r="AZ193" i="11"/>
  <c r="AI193" i="11"/>
  <c r="AM193" i="11"/>
  <c r="AQ193" i="11"/>
  <c r="AU193" i="11"/>
  <c r="AY193" i="11"/>
  <c r="D113" i="11"/>
  <c r="AF113" i="11"/>
  <c r="AG113" i="11"/>
  <c r="AK113" i="11"/>
  <c r="AO113" i="11"/>
  <c r="AS113" i="11"/>
  <c r="AW113" i="11"/>
  <c r="BA113" i="11"/>
  <c r="AJ113" i="11"/>
  <c r="AN113" i="11"/>
  <c r="AR113" i="11"/>
  <c r="AV113" i="11"/>
  <c r="AZ113" i="11"/>
  <c r="AE113" i="11"/>
  <c r="AD113" i="11"/>
  <c r="AI113" i="11"/>
  <c r="AM113" i="11"/>
  <c r="AQ113" i="11"/>
  <c r="AU113" i="11"/>
  <c r="AY113" i="11"/>
  <c r="AH113" i="11"/>
  <c r="AL113" i="11"/>
  <c r="AP113" i="11"/>
  <c r="AT113" i="11"/>
  <c r="AX113" i="11"/>
  <c r="AD183" i="11"/>
  <c r="D183" i="11"/>
  <c r="AE183" i="11"/>
  <c r="AF183" i="11"/>
  <c r="AH183" i="11"/>
  <c r="AL183" i="11"/>
  <c r="AP183" i="11"/>
  <c r="AT183" i="11"/>
  <c r="AX183" i="11"/>
  <c r="AG183" i="11"/>
  <c r="AK183" i="11"/>
  <c r="AO183" i="11"/>
  <c r="AS183" i="11"/>
  <c r="AW183" i="11"/>
  <c r="BA183" i="11"/>
  <c r="AJ183" i="11"/>
  <c r="AN183" i="11"/>
  <c r="AR183" i="11"/>
  <c r="AV183" i="11"/>
  <c r="AZ183" i="11"/>
  <c r="AI183" i="11"/>
  <c r="AM183" i="11"/>
  <c r="AQ183" i="11"/>
  <c r="AU183" i="11"/>
  <c r="AY183" i="11"/>
  <c r="D103" i="11"/>
  <c r="AF103" i="11"/>
  <c r="AE103" i="11"/>
  <c r="AD103" i="11"/>
  <c r="AG103" i="11"/>
  <c r="AK103" i="11"/>
  <c r="AO103" i="11"/>
  <c r="AS103" i="11"/>
  <c r="AW103" i="11"/>
  <c r="BA103" i="11"/>
  <c r="AJ103" i="11"/>
  <c r="AN103" i="11"/>
  <c r="AR103" i="11"/>
  <c r="AV103" i="11"/>
  <c r="AZ103" i="11"/>
  <c r="AI103" i="11"/>
  <c r="AM103" i="11"/>
  <c r="AQ103" i="11"/>
  <c r="AU103" i="11"/>
  <c r="AY103" i="11"/>
  <c r="AH103" i="11"/>
  <c r="AL103" i="11"/>
  <c r="AP103" i="11"/>
  <c r="AT103" i="11"/>
  <c r="AX103" i="11"/>
  <c r="AD173" i="11"/>
  <c r="D173" i="11"/>
  <c r="AE173" i="11"/>
  <c r="AF173" i="11"/>
  <c r="AH173" i="11"/>
  <c r="AL173" i="11"/>
  <c r="AP173" i="11"/>
  <c r="AT173" i="11"/>
  <c r="AX173" i="11"/>
  <c r="AG173" i="11"/>
  <c r="AK173" i="11"/>
  <c r="AO173" i="11"/>
  <c r="AS173" i="11"/>
  <c r="AW173" i="11"/>
  <c r="BA173" i="11"/>
  <c r="AJ173" i="11"/>
  <c r="AN173" i="11"/>
  <c r="AR173" i="11"/>
  <c r="AV173" i="11"/>
  <c r="AZ173" i="11"/>
  <c r="AI173" i="11"/>
  <c r="AM173" i="11"/>
  <c r="AQ173" i="11"/>
  <c r="AU173" i="11"/>
  <c r="AY173" i="11"/>
  <c r="D93" i="11"/>
  <c r="AE93" i="11"/>
  <c r="AF93" i="11"/>
  <c r="AD93" i="11"/>
  <c r="AG93" i="11"/>
  <c r="AK93" i="11"/>
  <c r="AO93" i="11"/>
  <c r="AS93" i="11"/>
  <c r="AW93" i="11"/>
  <c r="BA93" i="11"/>
  <c r="AJ93" i="11"/>
  <c r="AN93" i="11"/>
  <c r="AR93" i="11"/>
  <c r="AV93" i="11"/>
  <c r="AZ93" i="11"/>
  <c r="AI93" i="11"/>
  <c r="AM93" i="11"/>
  <c r="AQ93" i="11"/>
  <c r="AU93" i="11"/>
  <c r="AY93" i="11"/>
  <c r="AH93" i="11"/>
  <c r="AL93" i="11"/>
  <c r="AP93" i="11"/>
  <c r="AT93" i="11"/>
  <c r="AX93" i="11"/>
  <c r="D203" i="11"/>
  <c r="AF203" i="11"/>
  <c r="AE203" i="11"/>
  <c r="AD203" i="11"/>
  <c r="AG203" i="11"/>
  <c r="AK203" i="11"/>
  <c r="AO203" i="11"/>
  <c r="AJ203" i="11"/>
  <c r="AR203" i="11"/>
  <c r="AV203" i="11"/>
  <c r="AZ203" i="11"/>
  <c r="AL203" i="11"/>
  <c r="AS203" i="11"/>
  <c r="AW203" i="11"/>
  <c r="BA203" i="11"/>
  <c r="AI203" i="11"/>
  <c r="AM203" i="11"/>
  <c r="AQ203" i="11"/>
  <c r="AN203" i="11"/>
  <c r="AT203" i="11"/>
  <c r="AX203" i="11"/>
  <c r="AH203" i="11"/>
  <c r="AP203" i="11"/>
  <c r="AU203" i="11"/>
  <c r="AY203" i="11"/>
  <c r="AE83" i="11"/>
  <c r="AD83" i="11"/>
  <c r="D83" i="11"/>
  <c r="AF83" i="11"/>
  <c r="AG83" i="11"/>
  <c r="AK83" i="11"/>
  <c r="AO83" i="11"/>
  <c r="AS83" i="11"/>
  <c r="AI83" i="11"/>
  <c r="AM83" i="11"/>
  <c r="AQ83" i="11"/>
  <c r="AU83" i="11"/>
  <c r="AY83" i="11"/>
  <c r="AH83" i="11"/>
  <c r="AL83" i="11"/>
  <c r="AP83" i="11"/>
  <c r="AT83" i="11"/>
  <c r="AX83" i="11"/>
  <c r="AW83" i="11"/>
  <c r="BA83" i="11"/>
  <c r="AJ83" i="11"/>
  <c r="AN83" i="11"/>
  <c r="AR83" i="11"/>
  <c r="AV83" i="11"/>
  <c r="AZ83" i="11"/>
  <c r="AE153" i="11"/>
  <c r="AF153" i="11"/>
  <c r="AJ153" i="11"/>
  <c r="AN153" i="11"/>
  <c r="AR153" i="11"/>
  <c r="AV153" i="11"/>
  <c r="AZ153" i="11"/>
  <c r="AI153" i="11"/>
  <c r="AM153" i="11"/>
  <c r="AQ153" i="11"/>
  <c r="AU153" i="11"/>
  <c r="AY153" i="11"/>
  <c r="AD153" i="11"/>
  <c r="D153" i="11"/>
  <c r="AH153" i="11"/>
  <c r="AL153" i="11"/>
  <c r="AP153" i="11"/>
  <c r="AT153" i="11"/>
  <c r="AX153" i="11"/>
  <c r="AG153" i="11"/>
  <c r="AK153" i="11"/>
  <c r="AO153" i="11"/>
  <c r="AS153" i="11"/>
  <c r="AW153" i="11"/>
  <c r="BA153" i="11"/>
  <c r="AE73" i="11"/>
  <c r="AD73" i="11"/>
  <c r="AI73" i="11"/>
  <c r="AM73" i="11"/>
  <c r="AQ73" i="11"/>
  <c r="AU73" i="11"/>
  <c r="AY73" i="11"/>
  <c r="AH73" i="11"/>
  <c r="AL73" i="11"/>
  <c r="AP73" i="11"/>
  <c r="AT73" i="11"/>
  <c r="AX73" i="11"/>
  <c r="D73" i="11"/>
  <c r="AF73" i="11"/>
  <c r="AG73" i="11"/>
  <c r="AK73" i="11"/>
  <c r="AO73" i="11"/>
  <c r="AS73" i="11"/>
  <c r="AW73" i="11"/>
  <c r="BA73" i="11"/>
  <c r="AJ73" i="11"/>
  <c r="AN73" i="11"/>
  <c r="AR73" i="11"/>
  <c r="AV73" i="11"/>
  <c r="AZ73" i="11"/>
  <c r="AE143" i="11"/>
  <c r="AF143" i="11"/>
  <c r="AD143" i="11"/>
  <c r="D143" i="11"/>
  <c r="AJ143" i="11"/>
  <c r="AN143" i="11"/>
  <c r="AR143" i="11"/>
  <c r="AV143" i="11"/>
  <c r="AZ143" i="11"/>
  <c r="AI143" i="11"/>
  <c r="AM143" i="11"/>
  <c r="AQ143" i="11"/>
  <c r="AU143" i="11"/>
  <c r="AY143" i="11"/>
  <c r="AH143" i="11"/>
  <c r="AL143" i="11"/>
  <c r="AP143" i="11"/>
  <c r="AT143" i="11"/>
  <c r="AX143" i="11"/>
  <c r="AG143" i="11"/>
  <c r="AK143" i="11"/>
  <c r="AO143" i="11"/>
  <c r="AS143" i="11"/>
  <c r="AW143" i="11"/>
  <c r="BA143" i="11"/>
  <c r="AE63" i="11"/>
  <c r="AD63" i="11"/>
  <c r="D63" i="11"/>
  <c r="AF63" i="11"/>
  <c r="AI63" i="11"/>
  <c r="AM63" i="11"/>
  <c r="AQ63" i="11"/>
  <c r="AU63" i="11"/>
  <c r="AY63" i="11"/>
  <c r="AH63" i="11"/>
  <c r="AL63" i="11"/>
  <c r="AP63" i="11"/>
  <c r="AT63" i="11"/>
  <c r="AX63" i="11"/>
  <c r="AG63" i="11"/>
  <c r="AK63" i="11"/>
  <c r="AO63" i="11"/>
  <c r="AS63" i="11"/>
  <c r="AW63" i="11"/>
  <c r="BA63" i="11"/>
  <c r="AJ63" i="11"/>
  <c r="AN63" i="11"/>
  <c r="AR63" i="11"/>
  <c r="AV63" i="11"/>
  <c r="AZ63" i="11"/>
  <c r="AE133" i="11"/>
  <c r="AF133" i="11"/>
  <c r="AD133" i="11"/>
  <c r="D133" i="11"/>
  <c r="AJ133" i="11"/>
  <c r="AN133" i="11"/>
  <c r="AR133" i="11"/>
  <c r="AV133" i="11"/>
  <c r="AZ133" i="11"/>
  <c r="AI133" i="11"/>
  <c r="AM133" i="11"/>
  <c r="AQ133" i="11"/>
  <c r="AU133" i="11"/>
  <c r="AY133" i="11"/>
  <c r="AH133" i="11"/>
  <c r="AL133" i="11"/>
  <c r="AP133" i="11"/>
  <c r="AT133" i="11"/>
  <c r="AX133" i="11"/>
  <c r="AG133" i="11"/>
  <c r="AK133" i="11"/>
  <c r="AO133" i="11"/>
  <c r="AS133" i="11"/>
  <c r="AW133" i="11"/>
  <c r="BA133" i="11"/>
  <c r="AE53" i="11"/>
  <c r="AD53" i="11"/>
  <c r="D53" i="11"/>
  <c r="AF53" i="11"/>
  <c r="AI53" i="11"/>
  <c r="AM53" i="11"/>
  <c r="AQ53" i="11"/>
  <c r="AU53" i="11"/>
  <c r="AY53" i="11"/>
  <c r="AH53" i="11"/>
  <c r="AL53" i="11"/>
  <c r="AP53" i="11"/>
  <c r="AT53" i="11"/>
  <c r="AX53" i="11"/>
  <c r="AG53" i="11"/>
  <c r="AK53" i="11"/>
  <c r="AO53" i="11"/>
  <c r="AS53" i="11"/>
  <c r="AW53" i="11"/>
  <c r="BA53" i="11"/>
  <c r="AJ53" i="11"/>
  <c r="AN53" i="11"/>
  <c r="AR53" i="11"/>
  <c r="AV53" i="11"/>
  <c r="AZ53" i="11"/>
  <c r="B310" i="19"/>
  <c r="B301" i="19"/>
  <c r="C301" i="19" s="1"/>
  <c r="B305" i="19"/>
  <c r="C305" i="19" s="1"/>
  <c r="B304" i="19"/>
  <c r="C304" i="19" s="1"/>
  <c r="B308" i="19"/>
  <c r="C308" i="19" s="1"/>
  <c r="B309" i="19"/>
  <c r="C309" i="19" s="1"/>
  <c r="B303" i="19"/>
  <c r="C303" i="19" s="1"/>
  <c r="B307" i="19"/>
  <c r="C307" i="19" s="1"/>
  <c r="B302" i="19"/>
  <c r="C302" i="19" s="1"/>
  <c r="B302" i="3"/>
  <c r="B301" i="3"/>
  <c r="B300" i="3"/>
  <c r="B314" i="3"/>
  <c r="B312" i="3"/>
  <c r="B303" i="3"/>
  <c r="B309" i="3"/>
  <c r="B308" i="3"/>
  <c r="B315" i="3"/>
  <c r="B313" i="3"/>
  <c r="B304" i="3"/>
  <c r="B310" i="3"/>
  <c r="B306" i="3"/>
  <c r="B311" i="3"/>
  <c r="B305" i="3"/>
  <c r="B307" i="3"/>
  <c r="C315" i="3" l="1"/>
  <c r="Y315" i="3"/>
  <c r="C313" i="3"/>
  <c r="Y313" i="3"/>
  <c r="C314" i="3"/>
  <c r="Y314" i="3"/>
  <c r="C310" i="19"/>
  <c r="Y310" i="19"/>
  <c r="C308" i="3"/>
  <c r="Y308" i="3"/>
  <c r="C303" i="3"/>
  <c r="Y303" i="3"/>
  <c r="C301" i="3"/>
  <c r="Y301" i="3"/>
  <c r="Y307" i="3"/>
  <c r="C307" i="3"/>
  <c r="C311" i="3"/>
  <c r="Y311" i="3"/>
  <c r="C310" i="3"/>
  <c r="Y310" i="3"/>
  <c r="Y305" i="3"/>
  <c r="C305" i="3"/>
  <c r="C306" i="3"/>
  <c r="Y306" i="3"/>
  <c r="Y304" i="3"/>
  <c r="C304" i="3"/>
  <c r="C309" i="3"/>
  <c r="Y309" i="3"/>
  <c r="C312" i="3"/>
  <c r="Y312" i="3"/>
  <c r="C300" i="3"/>
  <c r="Y300" i="3"/>
  <c r="C302" i="3"/>
  <c r="Y302" i="3"/>
  <c r="AB314" i="3" l="1"/>
  <c r="AO314" i="3"/>
  <c r="AK314" i="3"/>
  <c r="AG314" i="3"/>
  <c r="AC314" i="3"/>
  <c r="AP314" i="3"/>
  <c r="AL314" i="3"/>
  <c r="AH314" i="3"/>
  <c r="AD314" i="3"/>
  <c r="AM314" i="3"/>
  <c r="AI314" i="3"/>
  <c r="AE314" i="3"/>
  <c r="AA314" i="3"/>
  <c r="AN314" i="3"/>
  <c r="AJ314" i="3"/>
  <c r="AF314" i="3"/>
  <c r="AB313" i="3"/>
  <c r="AA313" i="3"/>
  <c r="AE313" i="3"/>
  <c r="AI313" i="3"/>
  <c r="AM313" i="3"/>
  <c r="AC313" i="3"/>
  <c r="AG313" i="3"/>
  <c r="AK313" i="3"/>
  <c r="AO313" i="3"/>
  <c r="AN313" i="3"/>
  <c r="AJ313" i="3"/>
  <c r="AF313" i="3"/>
  <c r="AP313" i="3"/>
  <c r="AL313" i="3"/>
  <c r="AH313" i="3"/>
  <c r="AD313" i="3"/>
  <c r="AA315" i="3"/>
  <c r="AP315" i="3"/>
  <c r="AL315" i="3"/>
  <c r="AH315" i="3"/>
  <c r="AD315" i="3"/>
  <c r="AO315" i="3"/>
  <c r="AK315" i="3"/>
  <c r="AG315" i="3"/>
  <c r="AC315" i="3"/>
  <c r="AN315" i="3"/>
  <c r="AJ315" i="3"/>
  <c r="AF315" i="3"/>
  <c r="AB315" i="3"/>
  <c r="AM315" i="3"/>
  <c r="AI315" i="3"/>
  <c r="AE315" i="3"/>
  <c r="AF304" i="3"/>
  <c r="AP304" i="3"/>
  <c r="AC304" i="3"/>
  <c r="AA304" i="3"/>
  <c r="AB304" i="3"/>
  <c r="AL304" i="3"/>
  <c r="AK304" i="3"/>
  <c r="AI304" i="3"/>
  <c r="AN304" i="3"/>
  <c r="AG304" i="3"/>
  <c r="AH304" i="3"/>
  <c r="AE304" i="3"/>
  <c r="AJ304" i="3"/>
  <c r="AO304" i="3"/>
  <c r="AD304" i="3"/>
  <c r="AM304" i="3"/>
  <c r="AF302" i="3"/>
  <c r="AE302" i="3"/>
  <c r="AH302" i="3"/>
  <c r="AA302" i="3"/>
  <c r="AB302" i="3"/>
  <c r="AM302" i="3"/>
  <c r="AD302" i="3"/>
  <c r="AI302" i="3"/>
  <c r="AN302" i="3"/>
  <c r="AG302" i="3"/>
  <c r="AP302" i="3"/>
  <c r="AC302" i="3"/>
  <c r="AJ302" i="3"/>
  <c r="AO302" i="3"/>
  <c r="AL302" i="3"/>
  <c r="AK302" i="3"/>
  <c r="AF300" i="3"/>
  <c r="AE300" i="3"/>
  <c r="AH300" i="3"/>
  <c r="AA300" i="3"/>
  <c r="AB300" i="3"/>
  <c r="AM300" i="3"/>
  <c r="AD300" i="3"/>
  <c r="AI300" i="3"/>
  <c r="AN300" i="3"/>
  <c r="AG300" i="3"/>
  <c r="AP300" i="3"/>
  <c r="AC300" i="3"/>
  <c r="AJ300" i="3"/>
  <c r="AO300" i="3"/>
  <c r="AL300" i="3"/>
  <c r="AK300" i="3"/>
  <c r="AG312" i="3"/>
  <c r="AB312" i="3"/>
  <c r="AJ312" i="3"/>
  <c r="AE312" i="3"/>
  <c r="AI312" i="3"/>
  <c r="AD312" i="3"/>
  <c r="AL312" i="3"/>
  <c r="AM312" i="3"/>
  <c r="AA312" i="3"/>
  <c r="AK312" i="3"/>
  <c r="AF312" i="3"/>
  <c r="AN312" i="3"/>
  <c r="AC312" i="3"/>
  <c r="AO312" i="3"/>
  <c r="AH312" i="3"/>
  <c r="AP312" i="3"/>
  <c r="AM309" i="3"/>
  <c r="AF309" i="3"/>
  <c r="AN309" i="3"/>
  <c r="AI309" i="3"/>
  <c r="AO309" i="3"/>
  <c r="AH309" i="3"/>
  <c r="AP309" i="3"/>
  <c r="AK309" i="3"/>
  <c r="AE309" i="3"/>
  <c r="AB309" i="3"/>
  <c r="AJ309" i="3"/>
  <c r="AA309" i="3"/>
  <c r="AG309" i="3"/>
  <c r="AD309" i="3"/>
  <c r="AL309" i="3"/>
  <c r="AC309" i="3"/>
  <c r="AG306" i="3"/>
  <c r="AF306" i="3"/>
  <c r="AE306" i="3"/>
  <c r="AH306" i="3"/>
  <c r="AP306" i="3"/>
  <c r="AO306" i="3"/>
  <c r="AN306" i="3"/>
  <c r="AM306" i="3"/>
  <c r="AC306" i="3"/>
  <c r="AK306" i="3"/>
  <c r="AJ306" i="3"/>
  <c r="AI306" i="3"/>
  <c r="AL306" i="3"/>
  <c r="AB306" i="3"/>
  <c r="AA306" i="3"/>
  <c r="AD306" i="3"/>
  <c r="AJ310" i="3"/>
  <c r="AA310" i="3"/>
  <c r="AI310" i="3"/>
  <c r="AM310" i="3"/>
  <c r="AL310" i="3"/>
  <c r="AC310" i="3"/>
  <c r="AK310" i="3"/>
  <c r="AO310" i="3"/>
  <c r="AF310" i="3"/>
  <c r="AN310" i="3"/>
  <c r="AE310" i="3"/>
  <c r="AB310" i="3"/>
  <c r="AH310" i="3"/>
  <c r="AP310" i="3"/>
  <c r="AG310" i="3"/>
  <c r="AD310" i="3"/>
  <c r="AF311" i="3"/>
  <c r="AE311" i="3"/>
  <c r="AA311" i="3"/>
  <c r="AK311" i="3"/>
  <c r="AH311" i="3"/>
  <c r="AM311" i="3"/>
  <c r="AC311" i="3"/>
  <c r="AO311" i="3"/>
  <c r="AB311" i="3"/>
  <c r="AJ311" i="3"/>
  <c r="AN311" i="3"/>
  <c r="AG311" i="3"/>
  <c r="AD311" i="3"/>
  <c r="AL311" i="3"/>
  <c r="AP311" i="3"/>
  <c r="AI311" i="3"/>
  <c r="AN301" i="3"/>
  <c r="AG301" i="3"/>
  <c r="AP301" i="3"/>
  <c r="AC301" i="3"/>
  <c r="AJ301" i="3"/>
  <c r="AO301" i="3"/>
  <c r="AL301" i="3"/>
  <c r="AK301" i="3"/>
  <c r="AE301" i="3"/>
  <c r="AF301" i="3"/>
  <c r="AA301" i="3"/>
  <c r="AH301" i="3"/>
  <c r="AM301" i="3"/>
  <c r="AB301" i="3"/>
  <c r="AI301" i="3"/>
  <c r="AD301" i="3"/>
  <c r="AN303" i="3"/>
  <c r="AP303" i="3"/>
  <c r="AB303" i="3"/>
  <c r="AC303" i="3"/>
  <c r="AJ303" i="3"/>
  <c r="AL303" i="3"/>
  <c r="AG303" i="3"/>
  <c r="AK303" i="3"/>
  <c r="AA303" i="3"/>
  <c r="AE303" i="3"/>
  <c r="AH303" i="3"/>
  <c r="AO303" i="3"/>
  <c r="AI303" i="3"/>
  <c r="AM303" i="3"/>
  <c r="AD303" i="3"/>
  <c r="AF303" i="3"/>
  <c r="AH308" i="3"/>
  <c r="AP308" i="3"/>
  <c r="AO308" i="3"/>
  <c r="AE308" i="3"/>
  <c r="AJ308" i="3"/>
  <c r="AI308" i="3"/>
  <c r="AF308" i="3"/>
  <c r="AG308" i="3"/>
  <c r="AB308" i="3"/>
  <c r="AL308" i="3"/>
  <c r="AK308" i="3"/>
  <c r="AA308" i="3"/>
  <c r="AD308" i="3"/>
  <c r="AN308" i="3"/>
  <c r="AM308" i="3"/>
  <c r="AC308" i="3"/>
  <c r="AG305" i="3"/>
  <c r="AH305" i="3"/>
  <c r="AC305" i="3"/>
  <c r="AD305" i="3"/>
  <c r="AI305" i="3"/>
  <c r="AJ305" i="3"/>
  <c r="AM305" i="3"/>
  <c r="AN305" i="3"/>
  <c r="AP305" i="3"/>
  <c r="AO305" i="3"/>
  <c r="AA305" i="3"/>
  <c r="AK305" i="3"/>
  <c r="AL305" i="3"/>
  <c r="AB305" i="3"/>
  <c r="AE305" i="3"/>
  <c r="AF305" i="3"/>
  <c r="AF307" i="3"/>
  <c r="AC307" i="3"/>
  <c r="AE307" i="3"/>
  <c r="AM307" i="3"/>
  <c r="AN307" i="3"/>
  <c r="AH307" i="3"/>
  <c r="AG307" i="3"/>
  <c r="AO307" i="3"/>
  <c r="AB307" i="3"/>
  <c r="AP307" i="3"/>
  <c r="AJ307" i="3"/>
  <c r="AI307" i="3"/>
  <c r="AD307" i="3"/>
  <c r="AA307" i="3"/>
  <c r="AL307" i="3"/>
  <c r="AK307" i="3"/>
  <c r="G33" i="22"/>
  <c r="E33" i="22"/>
  <c r="E13" i="22"/>
  <c r="G13" i="22"/>
  <c r="G118" i="22"/>
  <c r="E118" i="22"/>
  <c r="G117" i="22"/>
  <c r="E117" i="22"/>
  <c r="G109" i="22"/>
  <c r="E109" i="22"/>
  <c r="G107" i="22"/>
  <c r="E107" i="22"/>
  <c r="G101" i="22"/>
  <c r="E101" i="22"/>
  <c r="G91" i="22"/>
  <c r="E91" i="22"/>
  <c r="G90" i="22"/>
  <c r="E90" i="22"/>
  <c r="E80" i="22"/>
  <c r="G76" i="22"/>
  <c r="E76" i="22"/>
  <c r="G69" i="22"/>
  <c r="E69" i="22"/>
  <c r="G64" i="22"/>
  <c r="E64" i="22"/>
  <c r="G60" i="22"/>
  <c r="E60" i="22"/>
  <c r="G57" i="22"/>
  <c r="E57" i="22"/>
  <c r="G41" i="22"/>
  <c r="E41" i="22"/>
  <c r="G39" i="22"/>
  <c r="E39" i="22"/>
  <c r="G37" i="22"/>
  <c r="E37" i="22"/>
  <c r="G30" i="22"/>
  <c r="E30" i="22"/>
  <c r="E146" i="11" l="1"/>
  <c r="G146" i="11"/>
  <c r="I146" i="11"/>
  <c r="K146" i="11"/>
  <c r="M146" i="11"/>
  <c r="O146" i="11"/>
  <c r="Q146" i="11"/>
  <c r="S146" i="11"/>
  <c r="U146" i="11"/>
  <c r="W146" i="11"/>
  <c r="Y146" i="11"/>
  <c r="AA146" i="11"/>
  <c r="AC146" i="11"/>
  <c r="F146" i="11"/>
  <c r="H146" i="11"/>
  <c r="J146" i="11"/>
  <c r="L146" i="11"/>
  <c r="N146" i="11"/>
  <c r="P146" i="11"/>
  <c r="R146" i="11"/>
  <c r="T146" i="11"/>
  <c r="V146" i="11"/>
  <c r="X146" i="11"/>
  <c r="Z146" i="11"/>
  <c r="AB146" i="11"/>
  <c r="E186" i="11"/>
  <c r="G186" i="11"/>
  <c r="I186" i="11"/>
  <c r="K186" i="11"/>
  <c r="M186" i="11"/>
  <c r="O186" i="11"/>
  <c r="Q186" i="11"/>
  <c r="S186" i="11"/>
  <c r="U186" i="11"/>
  <c r="W186" i="11"/>
  <c r="Y186" i="11"/>
  <c r="AA186" i="11"/>
  <c r="AC186" i="11"/>
  <c r="F186" i="11"/>
  <c r="H186" i="11"/>
  <c r="J186" i="11"/>
  <c r="L186" i="11"/>
  <c r="N186" i="11"/>
  <c r="P186" i="11"/>
  <c r="R186" i="11"/>
  <c r="T186" i="11"/>
  <c r="V186" i="11"/>
  <c r="X186" i="11"/>
  <c r="Z186" i="11"/>
  <c r="AB186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E66" i="11"/>
  <c r="G66" i="11"/>
  <c r="I66" i="11"/>
  <c r="K66" i="11"/>
  <c r="M66" i="11"/>
  <c r="O66" i="11"/>
  <c r="Q66" i="11"/>
  <c r="S66" i="11"/>
  <c r="U66" i="11"/>
  <c r="W66" i="11"/>
  <c r="Y66" i="11"/>
  <c r="AA66" i="11"/>
  <c r="AC66" i="11"/>
  <c r="E106" i="11"/>
  <c r="G106" i="11"/>
  <c r="I106" i="11"/>
  <c r="K106" i="11"/>
  <c r="M106" i="11"/>
  <c r="O106" i="11"/>
  <c r="Q106" i="11"/>
  <c r="S106" i="11"/>
  <c r="U106" i="11"/>
  <c r="W106" i="11"/>
  <c r="Y106" i="11"/>
  <c r="AA106" i="11"/>
  <c r="AC106" i="11"/>
  <c r="F106" i="11"/>
  <c r="H106" i="11"/>
  <c r="J106" i="11"/>
  <c r="L106" i="11"/>
  <c r="N106" i="11"/>
  <c r="P106" i="11"/>
  <c r="R106" i="11"/>
  <c r="T106" i="11"/>
  <c r="V106" i="11"/>
  <c r="X106" i="11"/>
  <c r="Z106" i="11"/>
  <c r="AB106" i="11"/>
  <c r="F126" i="11"/>
  <c r="H126" i="11"/>
  <c r="J126" i="11"/>
  <c r="L126" i="11"/>
  <c r="N126" i="11"/>
  <c r="P126" i="11"/>
  <c r="R126" i="11"/>
  <c r="T126" i="11"/>
  <c r="V126" i="11"/>
  <c r="X126" i="11"/>
  <c r="Z126" i="11"/>
  <c r="AB126" i="11"/>
  <c r="E126" i="11"/>
  <c r="G126" i="11"/>
  <c r="I126" i="11"/>
  <c r="K126" i="11"/>
  <c r="M126" i="11"/>
  <c r="O126" i="11"/>
  <c r="Q126" i="11"/>
  <c r="S126" i="11"/>
  <c r="U126" i="11"/>
  <c r="W126" i="11"/>
  <c r="Y126" i="11"/>
  <c r="AA126" i="11"/>
  <c r="AC126" i="11"/>
  <c r="E166" i="11"/>
  <c r="G166" i="11"/>
  <c r="I166" i="11"/>
  <c r="K166" i="11"/>
  <c r="M166" i="11"/>
  <c r="O166" i="11"/>
  <c r="Q166" i="11"/>
  <c r="S166" i="11"/>
  <c r="U166" i="11"/>
  <c r="W166" i="11"/>
  <c r="Y166" i="11"/>
  <c r="AA166" i="11"/>
  <c r="AC166" i="11"/>
  <c r="F166" i="11"/>
  <c r="H166" i="11"/>
  <c r="J166" i="11"/>
  <c r="L166" i="11"/>
  <c r="N166" i="11"/>
  <c r="P166" i="11"/>
  <c r="R166" i="11"/>
  <c r="T166" i="11"/>
  <c r="V166" i="11"/>
  <c r="X166" i="11"/>
  <c r="Z166" i="11"/>
  <c r="AB166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E156" i="11"/>
  <c r="G156" i="11"/>
  <c r="I156" i="11"/>
  <c r="K156" i="11"/>
  <c r="M156" i="11"/>
  <c r="O156" i="11"/>
  <c r="Q156" i="11"/>
  <c r="S156" i="11"/>
  <c r="U156" i="11"/>
  <c r="W156" i="11"/>
  <c r="Y156" i="11"/>
  <c r="AA156" i="11"/>
  <c r="AC156" i="11"/>
  <c r="F156" i="11"/>
  <c r="H156" i="11"/>
  <c r="J156" i="11"/>
  <c r="L156" i="11"/>
  <c r="N156" i="11"/>
  <c r="P156" i="11"/>
  <c r="R156" i="11"/>
  <c r="T156" i="11"/>
  <c r="V156" i="11"/>
  <c r="X156" i="11"/>
  <c r="Z156" i="11"/>
  <c r="AB156" i="11"/>
  <c r="F136" i="11"/>
  <c r="H136" i="11"/>
  <c r="J136" i="11"/>
  <c r="L136" i="11"/>
  <c r="N136" i="11"/>
  <c r="P136" i="11"/>
  <c r="R136" i="11"/>
  <c r="T136" i="11"/>
  <c r="V136" i="11"/>
  <c r="X136" i="11"/>
  <c r="Z136" i="11"/>
  <c r="AB136" i="11"/>
  <c r="E136" i="11"/>
  <c r="G136" i="11"/>
  <c r="I136" i="11"/>
  <c r="K136" i="11"/>
  <c r="M136" i="11"/>
  <c r="O136" i="11"/>
  <c r="Q136" i="11"/>
  <c r="S136" i="11"/>
  <c r="U136" i="11"/>
  <c r="W136" i="11"/>
  <c r="Y136" i="11"/>
  <c r="AA136" i="11"/>
  <c r="AC136" i="11"/>
  <c r="F196" i="11"/>
  <c r="H196" i="11"/>
  <c r="J196" i="11"/>
  <c r="L196" i="11"/>
  <c r="N196" i="11"/>
  <c r="P196" i="11"/>
  <c r="R196" i="11"/>
  <c r="T196" i="11"/>
  <c r="V196" i="11"/>
  <c r="X196" i="11"/>
  <c r="Z196" i="11"/>
  <c r="AB196" i="11"/>
  <c r="E196" i="11"/>
  <c r="G196" i="11"/>
  <c r="I196" i="11"/>
  <c r="K196" i="11"/>
  <c r="M196" i="11"/>
  <c r="O196" i="11"/>
  <c r="Q196" i="11"/>
  <c r="S196" i="11"/>
  <c r="U196" i="11"/>
  <c r="W196" i="11"/>
  <c r="Y196" i="11"/>
  <c r="AA196" i="11"/>
  <c r="AC196" i="11"/>
  <c r="E176" i="11"/>
  <c r="G176" i="11"/>
  <c r="I176" i="11"/>
  <c r="K176" i="11"/>
  <c r="M176" i="11"/>
  <c r="O176" i="11"/>
  <c r="Q176" i="11"/>
  <c r="S176" i="11"/>
  <c r="U176" i="11"/>
  <c r="W176" i="11"/>
  <c r="Y176" i="11"/>
  <c r="AA176" i="11"/>
  <c r="AC176" i="11"/>
  <c r="F176" i="11"/>
  <c r="H176" i="11"/>
  <c r="J176" i="11"/>
  <c r="L176" i="11"/>
  <c r="N176" i="11"/>
  <c r="P176" i="11"/>
  <c r="R176" i="11"/>
  <c r="T176" i="11"/>
  <c r="V176" i="11"/>
  <c r="X176" i="11"/>
  <c r="Z176" i="11"/>
  <c r="AB176" i="11"/>
  <c r="F76" i="11"/>
  <c r="H76" i="11"/>
  <c r="J76" i="11"/>
  <c r="L76" i="11"/>
  <c r="N76" i="11"/>
  <c r="P76" i="11"/>
  <c r="R76" i="11"/>
  <c r="T76" i="11"/>
  <c r="V76" i="11"/>
  <c r="X76" i="11"/>
  <c r="Z76" i="11"/>
  <c r="AB76" i="11"/>
  <c r="E76" i="11"/>
  <c r="G76" i="11"/>
  <c r="I76" i="11"/>
  <c r="K76" i="11"/>
  <c r="M76" i="11"/>
  <c r="O76" i="11"/>
  <c r="Q76" i="11"/>
  <c r="S76" i="11"/>
  <c r="U76" i="11"/>
  <c r="W76" i="11"/>
  <c r="Y76" i="11"/>
  <c r="AA76" i="11"/>
  <c r="AC76" i="11"/>
  <c r="E56" i="11"/>
  <c r="G56" i="11"/>
  <c r="I56" i="11"/>
  <c r="K56" i="11"/>
  <c r="M56" i="11"/>
  <c r="O56" i="11"/>
  <c r="Q56" i="11"/>
  <c r="S56" i="11"/>
  <c r="U56" i="11"/>
  <c r="W56" i="11"/>
  <c r="Y56" i="11"/>
  <c r="AA56" i="11"/>
  <c r="AC56" i="11"/>
  <c r="F56" i="11"/>
  <c r="H56" i="11"/>
  <c r="J56" i="11"/>
  <c r="L56" i="11"/>
  <c r="N56" i="11"/>
  <c r="P56" i="11"/>
  <c r="R56" i="11"/>
  <c r="T56" i="11"/>
  <c r="V56" i="11"/>
  <c r="X56" i="11"/>
  <c r="Z56" i="11"/>
  <c r="AB56" i="11"/>
  <c r="F116" i="11"/>
  <c r="H116" i="11"/>
  <c r="J116" i="11"/>
  <c r="L116" i="11"/>
  <c r="N116" i="11"/>
  <c r="P116" i="11"/>
  <c r="R116" i="11"/>
  <c r="T116" i="11"/>
  <c r="V116" i="11"/>
  <c r="X116" i="11"/>
  <c r="Z116" i="11"/>
  <c r="AB116" i="11"/>
  <c r="E116" i="11"/>
  <c r="G116" i="11"/>
  <c r="I116" i="11"/>
  <c r="K116" i="11"/>
  <c r="M116" i="11"/>
  <c r="O116" i="11"/>
  <c r="Q116" i="11"/>
  <c r="S116" i="11"/>
  <c r="U116" i="11"/>
  <c r="W116" i="11"/>
  <c r="Y116" i="11"/>
  <c r="AA116" i="11"/>
  <c r="AC116" i="11"/>
  <c r="E96" i="11"/>
  <c r="G96" i="11"/>
  <c r="I96" i="11"/>
  <c r="K96" i="11"/>
  <c r="M96" i="11"/>
  <c r="O96" i="11"/>
  <c r="Q96" i="11"/>
  <c r="S96" i="11"/>
  <c r="U96" i="11"/>
  <c r="W96" i="11"/>
  <c r="Y96" i="11"/>
  <c r="AA96" i="11"/>
  <c r="AC96" i="11"/>
  <c r="F96" i="11"/>
  <c r="H96" i="11"/>
  <c r="J96" i="11"/>
  <c r="L96" i="11"/>
  <c r="N96" i="11"/>
  <c r="P96" i="11"/>
  <c r="R96" i="11"/>
  <c r="T96" i="11"/>
  <c r="V96" i="11"/>
  <c r="X96" i="11"/>
  <c r="Z96" i="11"/>
  <c r="AB96" i="11"/>
  <c r="AF146" i="11"/>
  <c r="AD146" i="11"/>
  <c r="AO146" i="11"/>
  <c r="AJ146" i="11"/>
  <c r="AZ146" i="11"/>
  <c r="AH146" i="11"/>
  <c r="AX146" i="11"/>
  <c r="BA146" i="11"/>
  <c r="AY146" i="11"/>
  <c r="AS146" i="11"/>
  <c r="AQ146" i="11"/>
  <c r="AK146" i="11"/>
  <c r="AI146" i="11"/>
  <c r="AW146" i="11"/>
  <c r="AR146" i="11"/>
  <c r="AU146" i="11"/>
  <c r="AP146" i="11"/>
  <c r="AM146" i="11"/>
  <c r="AV146" i="11"/>
  <c r="AT146" i="11"/>
  <c r="AE146" i="11"/>
  <c r="AG146" i="11"/>
  <c r="D146" i="11"/>
  <c r="AN146" i="11"/>
  <c r="AL146" i="11"/>
  <c r="AD186" i="11"/>
  <c r="AE186" i="11"/>
  <c r="AI186" i="11"/>
  <c r="AY186" i="11"/>
  <c r="AT186" i="11"/>
  <c r="AO186" i="11"/>
  <c r="AJ186" i="11"/>
  <c r="AZ186" i="11"/>
  <c r="AM186" i="11"/>
  <c r="AH186" i="11"/>
  <c r="AX186" i="11"/>
  <c r="AS186" i="11"/>
  <c r="AN186" i="11"/>
  <c r="D186" i="11"/>
  <c r="AQ186" i="11"/>
  <c r="AL186" i="11"/>
  <c r="AG186" i="11"/>
  <c r="AW186" i="11"/>
  <c r="AR186" i="11"/>
  <c r="AF186" i="11"/>
  <c r="AU186" i="11"/>
  <c r="AP186" i="11"/>
  <c r="AK186" i="11"/>
  <c r="BA186" i="11"/>
  <c r="AV186" i="11"/>
  <c r="AE66" i="11"/>
  <c r="AJ66" i="11"/>
  <c r="AZ66" i="11"/>
  <c r="AU66" i="11"/>
  <c r="AP66" i="11"/>
  <c r="AK66" i="11"/>
  <c r="BA66" i="11"/>
  <c r="AF66" i="11"/>
  <c r="AN66" i="11"/>
  <c r="AI66" i="11"/>
  <c r="AY66" i="11"/>
  <c r="AT66" i="11"/>
  <c r="AO66" i="11"/>
  <c r="D66" i="11"/>
  <c r="AR66" i="11"/>
  <c r="AM66" i="11"/>
  <c r="AH66" i="11"/>
  <c r="AX66" i="11"/>
  <c r="AS66" i="11"/>
  <c r="AD66" i="11"/>
  <c r="AV66" i="11"/>
  <c r="AQ66" i="11"/>
  <c r="AL66" i="11"/>
  <c r="AG66" i="11"/>
  <c r="AW66" i="11"/>
  <c r="AE106" i="11"/>
  <c r="AH106" i="11"/>
  <c r="AX106" i="11"/>
  <c r="AS106" i="11"/>
  <c r="AN106" i="11"/>
  <c r="AI106" i="11"/>
  <c r="AY106" i="11"/>
  <c r="AF106" i="11"/>
  <c r="AL106" i="11"/>
  <c r="AG106" i="11"/>
  <c r="AW106" i="11"/>
  <c r="AR106" i="11"/>
  <c r="AM106" i="11"/>
  <c r="D106" i="11"/>
  <c r="AP106" i="11"/>
  <c r="AK106" i="11"/>
  <c r="BA106" i="11"/>
  <c r="AV106" i="11"/>
  <c r="AQ106" i="11"/>
  <c r="AD106" i="11"/>
  <c r="AT106" i="11"/>
  <c r="AO106" i="11"/>
  <c r="AJ106" i="11"/>
  <c r="AZ106" i="11"/>
  <c r="AU106" i="11"/>
  <c r="AK126" i="11"/>
  <c r="BA126" i="11"/>
  <c r="AV126" i="11"/>
  <c r="D126" i="11"/>
  <c r="AU126" i="11"/>
  <c r="AP126" i="11"/>
  <c r="AE126" i="11"/>
  <c r="AG126" i="11"/>
  <c r="AR126" i="11"/>
  <c r="AD126" i="11"/>
  <c r="AL126" i="11"/>
  <c r="AJ126" i="11"/>
  <c r="AY126" i="11"/>
  <c r="AF126" i="11"/>
  <c r="AS126" i="11"/>
  <c r="AN126" i="11"/>
  <c r="AM126" i="11"/>
  <c r="AH126" i="11"/>
  <c r="AX126" i="11"/>
  <c r="AW126" i="11"/>
  <c r="AQ126" i="11"/>
  <c r="AO126" i="11"/>
  <c r="AZ126" i="11"/>
  <c r="AI126" i="11"/>
  <c r="AT126" i="11"/>
  <c r="AF166" i="11"/>
  <c r="AI166" i="11"/>
  <c r="AY166" i="11"/>
  <c r="AT166" i="11"/>
  <c r="AO166" i="11"/>
  <c r="AJ166" i="11"/>
  <c r="AZ166" i="11"/>
  <c r="AE166" i="11"/>
  <c r="AM166" i="11"/>
  <c r="AH166" i="11"/>
  <c r="AX166" i="11"/>
  <c r="AS166" i="11"/>
  <c r="AN166" i="11"/>
  <c r="AD166" i="11"/>
  <c r="AQ166" i="11"/>
  <c r="AL166" i="11"/>
  <c r="AG166" i="11"/>
  <c r="AW166" i="11"/>
  <c r="AR166" i="11"/>
  <c r="D166" i="11"/>
  <c r="AU166" i="11"/>
  <c r="AP166" i="11"/>
  <c r="AK166" i="11"/>
  <c r="BA166" i="11"/>
  <c r="AV166" i="11"/>
  <c r="AQ46" i="11"/>
  <c r="AL46" i="11"/>
  <c r="AM46" i="11"/>
  <c r="AH46" i="11"/>
  <c r="AX46" i="11"/>
  <c r="AE46" i="11"/>
  <c r="AG46" i="11"/>
  <c r="AW46" i="11"/>
  <c r="AR46" i="11"/>
  <c r="AD46" i="11"/>
  <c r="AS46" i="11"/>
  <c r="AN46" i="11"/>
  <c r="D46" i="11"/>
  <c r="AI46" i="11"/>
  <c r="AY46" i="11"/>
  <c r="AT46" i="11"/>
  <c r="AF46" i="11"/>
  <c r="AU46" i="11"/>
  <c r="AP46" i="11"/>
  <c r="AO46" i="11"/>
  <c r="AJ46" i="11"/>
  <c r="AZ46" i="11"/>
  <c r="AK46" i="11"/>
  <c r="BA46" i="11"/>
  <c r="AV46" i="11"/>
  <c r="AE86" i="11"/>
  <c r="AH86" i="11"/>
  <c r="AX86" i="11"/>
  <c r="AS86" i="11"/>
  <c r="AN86" i="11"/>
  <c r="AI86" i="11"/>
  <c r="AY86" i="11"/>
  <c r="AF86" i="11"/>
  <c r="D86" i="11"/>
  <c r="AP86" i="11"/>
  <c r="AK86" i="11"/>
  <c r="BA86" i="11"/>
  <c r="AV86" i="11"/>
  <c r="AQ86" i="11"/>
  <c r="AD86" i="11"/>
  <c r="AL86" i="11"/>
  <c r="AG86" i="11"/>
  <c r="AW86" i="11"/>
  <c r="AR86" i="11"/>
  <c r="AM86" i="11"/>
  <c r="AT86" i="11"/>
  <c r="AO86" i="11"/>
  <c r="AJ86" i="11"/>
  <c r="AZ86" i="11"/>
  <c r="AU86" i="11"/>
  <c r="AF156" i="11"/>
  <c r="AG156" i="11"/>
  <c r="AW156" i="11"/>
  <c r="AR156" i="11"/>
  <c r="AM156" i="11"/>
  <c r="AH156" i="11"/>
  <c r="AX156" i="11"/>
  <c r="AE156" i="11"/>
  <c r="AK156" i="11"/>
  <c r="BA156" i="11"/>
  <c r="AV156" i="11"/>
  <c r="AQ156" i="11"/>
  <c r="AL156" i="11"/>
  <c r="AD156" i="11"/>
  <c r="AO156" i="11"/>
  <c r="AJ156" i="11"/>
  <c r="AZ156" i="11"/>
  <c r="AU156" i="11"/>
  <c r="AP156" i="11"/>
  <c r="D156" i="11"/>
  <c r="AS156" i="11"/>
  <c r="AN156" i="11"/>
  <c r="AI156" i="11"/>
  <c r="AY156" i="11"/>
  <c r="AT156" i="11"/>
  <c r="AF136" i="11"/>
  <c r="AI136" i="11"/>
  <c r="AY136" i="11"/>
  <c r="AT136" i="11"/>
  <c r="AO136" i="11"/>
  <c r="AJ136" i="11"/>
  <c r="AZ136" i="11"/>
  <c r="AE136" i="11"/>
  <c r="AM136" i="11"/>
  <c r="AH136" i="11"/>
  <c r="AX136" i="11"/>
  <c r="AS136" i="11"/>
  <c r="AN136" i="11"/>
  <c r="AD136" i="11"/>
  <c r="AQ136" i="11"/>
  <c r="AL136" i="11"/>
  <c r="AG136" i="11"/>
  <c r="AW136" i="11"/>
  <c r="AR136" i="11"/>
  <c r="D136" i="11"/>
  <c r="AU136" i="11"/>
  <c r="AP136" i="11"/>
  <c r="AK136" i="11"/>
  <c r="BA136" i="11"/>
  <c r="AV136" i="11"/>
  <c r="AE196" i="11"/>
  <c r="AI196" i="11"/>
  <c r="AY196" i="11"/>
  <c r="AT196" i="11"/>
  <c r="AO196" i="11"/>
  <c r="AJ196" i="11"/>
  <c r="AZ196" i="11"/>
  <c r="D196" i="11"/>
  <c r="AQ196" i="11"/>
  <c r="AL196" i="11"/>
  <c r="AG196" i="11"/>
  <c r="AW196" i="11"/>
  <c r="AR196" i="11"/>
  <c r="AF196" i="11"/>
  <c r="AM196" i="11"/>
  <c r="AH196" i="11"/>
  <c r="AX196" i="11"/>
  <c r="AS196" i="11"/>
  <c r="AN196" i="11"/>
  <c r="AD196" i="11"/>
  <c r="AU196" i="11"/>
  <c r="AP196" i="11"/>
  <c r="AK196" i="11"/>
  <c r="BA196" i="11"/>
  <c r="AV196" i="11"/>
  <c r="AD176" i="11"/>
  <c r="AF176" i="11"/>
  <c r="AS176" i="11"/>
  <c r="AN176" i="11"/>
  <c r="AI176" i="11"/>
  <c r="AY176" i="11"/>
  <c r="AT176" i="11"/>
  <c r="AO176" i="11"/>
  <c r="AJ176" i="11"/>
  <c r="AZ176" i="11"/>
  <c r="AU176" i="11"/>
  <c r="AP176" i="11"/>
  <c r="D176" i="11"/>
  <c r="AK176" i="11"/>
  <c r="BA176" i="11"/>
  <c r="AV176" i="11"/>
  <c r="AQ176" i="11"/>
  <c r="AL176" i="11"/>
  <c r="AE176" i="11"/>
  <c r="AG176" i="11"/>
  <c r="AW176" i="11"/>
  <c r="AR176" i="11"/>
  <c r="AM176" i="11"/>
  <c r="AH176" i="11"/>
  <c r="AX176" i="11"/>
  <c r="AD76" i="11"/>
  <c r="D76" i="11"/>
  <c r="AH76" i="11"/>
  <c r="AX76" i="11"/>
  <c r="AS76" i="11"/>
  <c r="AN76" i="11"/>
  <c r="AI76" i="11"/>
  <c r="AY76" i="11"/>
  <c r="AE76" i="11"/>
  <c r="AL76" i="11"/>
  <c r="AW76" i="11"/>
  <c r="AM76" i="11"/>
  <c r="AF76" i="11"/>
  <c r="AO76" i="11"/>
  <c r="AZ76" i="11"/>
  <c r="AP76" i="11"/>
  <c r="AK76" i="11"/>
  <c r="BA76" i="11"/>
  <c r="AV76" i="11"/>
  <c r="AQ76" i="11"/>
  <c r="AG76" i="11"/>
  <c r="AR76" i="11"/>
  <c r="AT76" i="11"/>
  <c r="AJ76" i="11"/>
  <c r="AU76" i="11"/>
  <c r="AD56" i="11"/>
  <c r="D56" i="11"/>
  <c r="AJ56" i="11"/>
  <c r="AZ56" i="11"/>
  <c r="AU56" i="11"/>
  <c r="AP56" i="11"/>
  <c r="AK56" i="11"/>
  <c r="BA56" i="11"/>
  <c r="AE56" i="11"/>
  <c r="AN56" i="11"/>
  <c r="AI56" i="11"/>
  <c r="AY56" i="11"/>
  <c r="AT56" i="11"/>
  <c r="AO56" i="11"/>
  <c r="AR56" i="11"/>
  <c r="AM56" i="11"/>
  <c r="AH56" i="11"/>
  <c r="AX56" i="11"/>
  <c r="AS56" i="11"/>
  <c r="AF56" i="11"/>
  <c r="AV56" i="11"/>
  <c r="AQ56" i="11"/>
  <c r="AL56" i="11"/>
  <c r="AG56" i="11"/>
  <c r="AW56" i="11"/>
  <c r="AE116" i="11"/>
  <c r="AJ116" i="11"/>
  <c r="AZ116" i="11"/>
  <c r="AU116" i="11"/>
  <c r="AP116" i="11"/>
  <c r="AK116" i="11"/>
  <c r="BA116" i="11"/>
  <c r="AF116" i="11"/>
  <c r="AN116" i="11"/>
  <c r="AI116" i="11"/>
  <c r="AY116" i="11"/>
  <c r="AT116" i="11"/>
  <c r="AO116" i="11"/>
  <c r="D116" i="11"/>
  <c r="AR116" i="11"/>
  <c r="AM116" i="11"/>
  <c r="AH116" i="11"/>
  <c r="AX116" i="11"/>
  <c r="AS116" i="11"/>
  <c r="AD116" i="11"/>
  <c r="AV116" i="11"/>
  <c r="AQ116" i="11"/>
  <c r="AL116" i="11"/>
  <c r="AG116" i="11"/>
  <c r="AW116" i="11"/>
  <c r="AH96" i="11"/>
  <c r="AX96" i="11"/>
  <c r="AS96" i="11"/>
  <c r="AN96" i="11"/>
  <c r="AI96" i="11"/>
  <c r="AY96" i="11"/>
  <c r="AF96" i="11"/>
  <c r="AL96" i="11"/>
  <c r="AG96" i="11"/>
  <c r="AW96" i="11"/>
  <c r="AR96" i="11"/>
  <c r="AM96" i="11"/>
  <c r="D96" i="11"/>
  <c r="AE96" i="11"/>
  <c r="AP96" i="11"/>
  <c r="AK96" i="11"/>
  <c r="BA96" i="11"/>
  <c r="AV96" i="11"/>
  <c r="AQ96" i="11"/>
  <c r="AD96" i="11"/>
  <c r="AT96" i="11"/>
  <c r="AO96" i="11"/>
  <c r="AJ96" i="11"/>
  <c r="AZ96" i="11"/>
  <c r="AU96" i="11"/>
  <c r="G6" i="22"/>
  <c r="C122" i="22"/>
  <c r="E35" i="11"/>
  <c r="C121" i="22" l="1"/>
  <c r="R6" i="1" l="1"/>
  <c r="P60" i="1" l="1"/>
  <c r="O60" i="1"/>
  <c r="N60" i="1"/>
  <c r="H60" i="1"/>
  <c r="Q60" i="1" s="1"/>
  <c r="P59" i="1"/>
  <c r="O59" i="1"/>
  <c r="N59" i="1"/>
  <c r="H59" i="1"/>
  <c r="Q59" i="1" s="1"/>
  <c r="P58" i="1"/>
  <c r="O58" i="1"/>
  <c r="N58" i="1"/>
  <c r="H58" i="1"/>
  <c r="Q58" i="1" s="1"/>
  <c r="P57" i="1"/>
  <c r="O57" i="1"/>
  <c r="N57" i="1"/>
  <c r="H57" i="1"/>
  <c r="Q57" i="1" s="1"/>
  <c r="P56" i="1"/>
  <c r="O56" i="1"/>
  <c r="N56" i="1"/>
  <c r="H56" i="1"/>
  <c r="Q56" i="1" s="1"/>
  <c r="R55" i="1"/>
  <c r="I59" i="1" s="1"/>
  <c r="P53" i="1"/>
  <c r="O53" i="1"/>
  <c r="N53" i="1"/>
  <c r="H53" i="1"/>
  <c r="Q53" i="1" s="1"/>
  <c r="P52" i="1"/>
  <c r="O52" i="1"/>
  <c r="N52" i="1"/>
  <c r="H52" i="1"/>
  <c r="Q52" i="1" s="1"/>
  <c r="P51" i="1"/>
  <c r="O51" i="1"/>
  <c r="N51" i="1"/>
  <c r="H51" i="1"/>
  <c r="Q51" i="1" s="1"/>
  <c r="P50" i="1"/>
  <c r="O50" i="1"/>
  <c r="N50" i="1"/>
  <c r="H50" i="1"/>
  <c r="Q50" i="1" s="1"/>
  <c r="P49" i="1"/>
  <c r="O49" i="1"/>
  <c r="N49" i="1"/>
  <c r="H49" i="1"/>
  <c r="Q49" i="1" s="1"/>
  <c r="R48" i="1"/>
  <c r="I52" i="1" s="1"/>
  <c r="P46" i="1"/>
  <c r="O46" i="1"/>
  <c r="N46" i="1"/>
  <c r="H46" i="1"/>
  <c r="Q46" i="1" s="1"/>
  <c r="P45" i="1"/>
  <c r="O45" i="1"/>
  <c r="N45" i="1"/>
  <c r="H45" i="1"/>
  <c r="Q45" i="1" s="1"/>
  <c r="P44" i="1"/>
  <c r="O44" i="1"/>
  <c r="N44" i="1"/>
  <c r="H44" i="1"/>
  <c r="Q44" i="1" s="1"/>
  <c r="P43" i="1"/>
  <c r="O43" i="1"/>
  <c r="N43" i="1"/>
  <c r="H43" i="1"/>
  <c r="Q43" i="1" s="1"/>
  <c r="P42" i="1"/>
  <c r="O42" i="1"/>
  <c r="N42" i="1"/>
  <c r="H42" i="1"/>
  <c r="Q42" i="1" s="1"/>
  <c r="R41" i="1"/>
  <c r="I45" i="1" s="1"/>
  <c r="P39" i="1"/>
  <c r="O39" i="1"/>
  <c r="N39" i="1"/>
  <c r="H39" i="1"/>
  <c r="Q39" i="1" s="1"/>
  <c r="P38" i="1"/>
  <c r="O38" i="1"/>
  <c r="N38" i="1"/>
  <c r="H38" i="1"/>
  <c r="Q38" i="1" s="1"/>
  <c r="P37" i="1"/>
  <c r="O37" i="1"/>
  <c r="N37" i="1"/>
  <c r="H37" i="1"/>
  <c r="Q37" i="1" s="1"/>
  <c r="P36" i="1"/>
  <c r="O36" i="1"/>
  <c r="N36" i="1"/>
  <c r="H36" i="1"/>
  <c r="Q36" i="1" s="1"/>
  <c r="P35" i="1"/>
  <c r="O35" i="1"/>
  <c r="N35" i="1"/>
  <c r="H35" i="1"/>
  <c r="Q35" i="1" s="1"/>
  <c r="R34" i="1"/>
  <c r="P32" i="1"/>
  <c r="O32" i="1"/>
  <c r="N32" i="1"/>
  <c r="H32" i="1"/>
  <c r="Q32" i="1" s="1"/>
  <c r="P31" i="1"/>
  <c r="O31" i="1"/>
  <c r="N31" i="1"/>
  <c r="H31" i="1"/>
  <c r="Q31" i="1" s="1"/>
  <c r="P30" i="1"/>
  <c r="O30" i="1"/>
  <c r="N30" i="1"/>
  <c r="H30" i="1"/>
  <c r="Q30" i="1" s="1"/>
  <c r="P29" i="1"/>
  <c r="O29" i="1"/>
  <c r="N29" i="1"/>
  <c r="H29" i="1"/>
  <c r="Q29" i="1" s="1"/>
  <c r="P28" i="1"/>
  <c r="O28" i="1"/>
  <c r="N28" i="1"/>
  <c r="H28" i="1"/>
  <c r="Q28" i="1" s="1"/>
  <c r="R27" i="1"/>
  <c r="P25" i="1"/>
  <c r="O25" i="1"/>
  <c r="N25" i="1"/>
  <c r="H25" i="1"/>
  <c r="Q25" i="1" s="1"/>
  <c r="P24" i="1"/>
  <c r="O24" i="1"/>
  <c r="N24" i="1"/>
  <c r="H24" i="1"/>
  <c r="Q24" i="1" s="1"/>
  <c r="P23" i="1"/>
  <c r="O23" i="1"/>
  <c r="N23" i="1"/>
  <c r="H23" i="1"/>
  <c r="Q23" i="1" s="1"/>
  <c r="P22" i="1"/>
  <c r="O22" i="1"/>
  <c r="N22" i="1"/>
  <c r="H22" i="1"/>
  <c r="Q22" i="1" s="1"/>
  <c r="P21" i="1"/>
  <c r="O21" i="1"/>
  <c r="N21" i="1"/>
  <c r="H21" i="1"/>
  <c r="Q21" i="1" s="1"/>
  <c r="R20" i="1"/>
  <c r="P18" i="1"/>
  <c r="O18" i="1"/>
  <c r="N18" i="1"/>
  <c r="H18" i="1"/>
  <c r="Q18" i="1" s="1"/>
  <c r="P17" i="1"/>
  <c r="O17" i="1"/>
  <c r="N17" i="1"/>
  <c r="H17" i="1"/>
  <c r="Q17" i="1" s="1"/>
  <c r="P16" i="1"/>
  <c r="O16" i="1"/>
  <c r="N16" i="1"/>
  <c r="H16" i="1"/>
  <c r="Q16" i="1" s="1"/>
  <c r="P15" i="1"/>
  <c r="O15" i="1"/>
  <c r="N15" i="1"/>
  <c r="H15" i="1"/>
  <c r="Q15" i="1" s="1"/>
  <c r="P14" i="1"/>
  <c r="O14" i="1"/>
  <c r="N14" i="1"/>
  <c r="H14" i="1"/>
  <c r="Q14" i="1" s="1"/>
  <c r="R13" i="1"/>
  <c r="P11" i="1"/>
  <c r="O11" i="1"/>
  <c r="N11" i="1"/>
  <c r="H11" i="1"/>
  <c r="Q11" i="1" s="1"/>
  <c r="P10" i="1"/>
  <c r="O10" i="1"/>
  <c r="N10" i="1"/>
  <c r="H10" i="1"/>
  <c r="Q10" i="1" s="1"/>
  <c r="P9" i="1"/>
  <c r="O9" i="1"/>
  <c r="N9" i="1"/>
  <c r="H9" i="1"/>
  <c r="Q9" i="1" s="1"/>
  <c r="P8" i="1"/>
  <c r="O8" i="1"/>
  <c r="N8" i="1"/>
  <c r="H8" i="1"/>
  <c r="Q8" i="1" s="1"/>
  <c r="P7" i="1"/>
  <c r="O7" i="1"/>
  <c r="N7" i="1"/>
  <c r="H7" i="1"/>
  <c r="Q7" i="1" s="1"/>
  <c r="I43" i="1" l="1"/>
  <c r="I50" i="1"/>
  <c r="I57" i="1"/>
  <c r="L8" i="1"/>
  <c r="J8" i="1"/>
  <c r="T8" i="1" s="1"/>
  <c r="L14" i="1"/>
  <c r="J14" i="1"/>
  <c r="J10" i="1"/>
  <c r="T10" i="1" s="1"/>
  <c r="L10" i="1"/>
  <c r="L11" i="1"/>
  <c r="J11" i="1"/>
  <c r="T11" i="1" s="1"/>
  <c r="L15" i="1"/>
  <c r="J15" i="1"/>
  <c r="L16" i="1"/>
  <c r="J16" i="1"/>
  <c r="L17" i="1"/>
  <c r="J17" i="1"/>
  <c r="L18" i="1"/>
  <c r="J18" i="1"/>
  <c r="L28" i="1"/>
  <c r="J28" i="1"/>
  <c r="L29" i="1"/>
  <c r="J29" i="1"/>
  <c r="L30" i="1"/>
  <c r="J30" i="1"/>
  <c r="L31" i="1"/>
  <c r="J31" i="1"/>
  <c r="L32" i="1"/>
  <c r="J32" i="1"/>
  <c r="J7" i="1"/>
  <c r="T7" i="1" s="1"/>
  <c r="L7" i="1"/>
  <c r="J9" i="1"/>
  <c r="T9" i="1" s="1"/>
  <c r="L9" i="1"/>
  <c r="L21" i="1"/>
  <c r="J21" i="1"/>
  <c r="T21" i="1" s="1"/>
  <c r="L22" i="1"/>
  <c r="J22" i="1"/>
  <c r="T22" i="1" s="1"/>
  <c r="L23" i="1"/>
  <c r="J23" i="1"/>
  <c r="T23" i="1" s="1"/>
  <c r="L24" i="1"/>
  <c r="J24" i="1"/>
  <c r="T24" i="1" s="1"/>
  <c r="L25" i="1"/>
  <c r="J25" i="1"/>
  <c r="J39" i="1"/>
  <c r="T39" i="1" s="1"/>
  <c r="L35" i="1"/>
  <c r="J35" i="1"/>
  <c r="L36" i="1"/>
  <c r="J36" i="1"/>
  <c r="I32" i="1"/>
  <c r="I39" i="1"/>
  <c r="I37" i="1"/>
  <c r="I35" i="1"/>
  <c r="J37" i="1"/>
  <c r="T37" i="1" s="1"/>
  <c r="I38" i="1"/>
  <c r="L38" i="1"/>
  <c r="J38" i="1"/>
  <c r="T38" i="1" s="1"/>
  <c r="L39" i="1"/>
  <c r="L46" i="1"/>
  <c r="J46" i="1"/>
  <c r="T46" i="1" s="1"/>
  <c r="L53" i="1"/>
  <c r="J53" i="1"/>
  <c r="L60" i="1"/>
  <c r="J60" i="1"/>
  <c r="T60" i="1" s="1"/>
  <c r="I36" i="1"/>
  <c r="L37" i="1"/>
  <c r="L42" i="1"/>
  <c r="J42" i="1"/>
  <c r="T42" i="1" s="1"/>
  <c r="L44" i="1"/>
  <c r="J44" i="1"/>
  <c r="T44" i="1" s="1"/>
  <c r="L49" i="1"/>
  <c r="J49" i="1"/>
  <c r="L51" i="1"/>
  <c r="J51" i="1"/>
  <c r="L56" i="1"/>
  <c r="J56" i="1"/>
  <c r="T56" i="1" s="1"/>
  <c r="L58" i="1"/>
  <c r="J58" i="1"/>
  <c r="T58" i="1" s="1"/>
  <c r="I42" i="1"/>
  <c r="J43" i="1"/>
  <c r="T43" i="1" s="1"/>
  <c r="L43" i="1"/>
  <c r="I44" i="1"/>
  <c r="J45" i="1"/>
  <c r="T45" i="1" s="1"/>
  <c r="L45" i="1"/>
  <c r="I46" i="1"/>
  <c r="I49" i="1"/>
  <c r="J50" i="1"/>
  <c r="T50" i="1" s="1"/>
  <c r="L50" i="1"/>
  <c r="I51" i="1"/>
  <c r="J52" i="1"/>
  <c r="T52" i="1" s="1"/>
  <c r="L52" i="1"/>
  <c r="I53" i="1"/>
  <c r="I56" i="1"/>
  <c r="J57" i="1"/>
  <c r="T57" i="1" s="1"/>
  <c r="L57" i="1"/>
  <c r="I58" i="1"/>
  <c r="J59" i="1"/>
  <c r="T59" i="1" s="1"/>
  <c r="L59" i="1"/>
  <c r="I60" i="1"/>
  <c r="K9" i="1" l="1"/>
  <c r="R9" i="1" s="1"/>
  <c r="T25" i="1"/>
  <c r="K25" i="1" s="1"/>
  <c r="R25" i="1" s="1"/>
  <c r="K57" i="1"/>
  <c r="K43" i="1"/>
  <c r="R43" i="1" s="1"/>
  <c r="K59" i="1"/>
  <c r="K45" i="1"/>
  <c r="R45" i="1" s="1"/>
  <c r="K7" i="1"/>
  <c r="R7" i="1" s="1"/>
  <c r="K11" i="1"/>
  <c r="K8" i="1"/>
  <c r="R8" i="1" s="1"/>
  <c r="K10" i="1"/>
  <c r="R10" i="1" s="1"/>
  <c r="R57" i="1"/>
  <c r="T51" i="1"/>
  <c r="T49" i="1"/>
  <c r="T53" i="1"/>
  <c r="T36" i="1"/>
  <c r="T35" i="1"/>
  <c r="T32" i="1"/>
  <c r="T31" i="1"/>
  <c r="T30" i="1"/>
  <c r="T29" i="1"/>
  <c r="T28" i="1"/>
  <c r="T18" i="1"/>
  <c r="T17" i="1"/>
  <c r="T16" i="1"/>
  <c r="T15" i="1"/>
  <c r="R11" i="1"/>
  <c r="T14" i="1"/>
  <c r="R59" i="1"/>
  <c r="K58" i="1"/>
  <c r="R58" i="1" s="1"/>
  <c r="K56" i="1"/>
  <c r="R56" i="1" s="1"/>
  <c r="K44" i="1"/>
  <c r="R44" i="1" s="1"/>
  <c r="K42" i="1"/>
  <c r="R42" i="1" s="1"/>
  <c r="K60" i="1"/>
  <c r="R60" i="1" s="1"/>
  <c r="K46" i="1"/>
  <c r="R46" i="1" s="1"/>
  <c r="K38" i="1"/>
  <c r="R38" i="1" s="1"/>
  <c r="K37" i="1"/>
  <c r="R37" i="1" s="1"/>
  <c r="K39" i="1"/>
  <c r="R39" i="1" s="1"/>
  <c r="K24" i="1"/>
  <c r="R24" i="1" s="1"/>
  <c r="K22" i="1" l="1"/>
  <c r="R22" i="1" s="1"/>
  <c r="K21" i="1"/>
  <c r="R21" i="1" s="1"/>
  <c r="K23" i="1"/>
  <c r="R23" i="1" s="1"/>
  <c r="K35" i="1"/>
  <c r="R35" i="1" s="1"/>
  <c r="K53" i="1"/>
  <c r="R53" i="1" s="1"/>
  <c r="K14" i="1"/>
  <c r="R14" i="1" s="1"/>
  <c r="K28" i="1"/>
  <c r="R28" i="1" s="1"/>
  <c r="M60" i="1"/>
  <c r="S60" i="1" s="1"/>
  <c r="M44" i="1"/>
  <c r="S44" i="1" s="1"/>
  <c r="M58" i="1"/>
  <c r="S58" i="1" s="1"/>
  <c r="M46" i="1"/>
  <c r="S46" i="1" s="1"/>
  <c r="M42" i="1"/>
  <c r="S42" i="1" s="1"/>
  <c r="M43" i="1"/>
  <c r="S43" i="1" s="1"/>
  <c r="M56" i="1"/>
  <c r="S56" i="1" s="1"/>
  <c r="M8" i="1"/>
  <c r="S8" i="1" s="1"/>
  <c r="M11" i="1"/>
  <c r="S11" i="1" s="1"/>
  <c r="K16" i="1"/>
  <c r="R16" i="1" s="1"/>
  <c r="K18" i="1"/>
  <c r="R18" i="1" s="1"/>
  <c r="K29" i="1"/>
  <c r="R29" i="1" s="1"/>
  <c r="K31" i="1"/>
  <c r="R31" i="1" s="1"/>
  <c r="K36" i="1"/>
  <c r="R36" i="1" s="1"/>
  <c r="K49" i="1"/>
  <c r="R49" i="1" s="1"/>
  <c r="M57" i="1"/>
  <c r="S57" i="1" s="1"/>
  <c r="M7" i="1"/>
  <c r="S7" i="1" s="1"/>
  <c r="M45" i="1"/>
  <c r="S45" i="1" s="1"/>
  <c r="M59" i="1"/>
  <c r="S59" i="1" s="1"/>
  <c r="K15" i="1"/>
  <c r="R15" i="1" s="1"/>
  <c r="K17" i="1"/>
  <c r="R17" i="1" s="1"/>
  <c r="K30" i="1"/>
  <c r="R30" i="1" s="1"/>
  <c r="K32" i="1"/>
  <c r="R32" i="1" s="1"/>
  <c r="K51" i="1"/>
  <c r="R51" i="1" s="1"/>
  <c r="M10" i="1"/>
  <c r="S10" i="1" s="1"/>
  <c r="M9" i="1"/>
  <c r="S9" i="1" s="1"/>
  <c r="K50" i="1"/>
  <c r="R50" i="1" s="1"/>
  <c r="K52" i="1"/>
  <c r="R52" i="1" s="1"/>
  <c r="I30" i="1" l="1"/>
  <c r="I25" i="1"/>
  <c r="I10" i="1"/>
  <c r="I9" i="1"/>
  <c r="I11" i="1"/>
  <c r="I31" i="1"/>
  <c r="I29" i="1"/>
  <c r="I28" i="1"/>
  <c r="M23" i="1"/>
  <c r="S23" i="1" s="1"/>
  <c r="I23" i="1"/>
  <c r="I22" i="1"/>
  <c r="I21" i="1"/>
  <c r="I24" i="1"/>
  <c r="M22" i="1"/>
  <c r="S22" i="1" s="1"/>
  <c r="M21" i="1"/>
  <c r="S21" i="1" s="1"/>
  <c r="M25" i="1"/>
  <c r="S25" i="1" s="1"/>
  <c r="M24" i="1"/>
  <c r="S24" i="1" s="1"/>
  <c r="I7" i="1"/>
  <c r="I8" i="1"/>
  <c r="M14" i="1"/>
  <c r="S14" i="1" s="1"/>
  <c r="M28" i="1"/>
  <c r="S28" i="1" s="1"/>
  <c r="M52" i="1"/>
  <c r="S52" i="1" s="1"/>
  <c r="M32" i="1"/>
  <c r="S32" i="1" s="1"/>
  <c r="M17" i="1"/>
  <c r="S17" i="1" s="1"/>
  <c r="M49" i="1"/>
  <c r="S49" i="1" s="1"/>
  <c r="M31" i="1"/>
  <c r="S31" i="1" s="1"/>
  <c r="M18" i="1"/>
  <c r="S18" i="1" s="1"/>
  <c r="M50" i="1"/>
  <c r="S50" i="1" s="1"/>
  <c r="M51" i="1"/>
  <c r="S51" i="1" s="1"/>
  <c r="M30" i="1"/>
  <c r="S30" i="1" s="1"/>
  <c r="M15" i="1"/>
  <c r="S15" i="1" s="1"/>
  <c r="M36" i="1"/>
  <c r="S36" i="1" s="1"/>
  <c r="M29" i="1"/>
  <c r="S29" i="1" s="1"/>
  <c r="M16" i="1"/>
  <c r="S16" i="1" s="1"/>
  <c r="I16" i="1" s="1"/>
  <c r="M37" i="1"/>
  <c r="S37" i="1" s="1"/>
  <c r="M53" i="1"/>
  <c r="S53" i="1" s="1"/>
  <c r="M35" i="1"/>
  <c r="S35" i="1" s="1"/>
  <c r="M38" i="1"/>
  <c r="S38" i="1" s="1"/>
  <c r="M39" i="1"/>
  <c r="S39" i="1" s="1"/>
  <c r="B182" i="1" l="1"/>
  <c r="B186" i="1"/>
  <c r="B178" i="1"/>
  <c r="B102" i="1"/>
  <c r="C103" i="1" s="1"/>
  <c r="E117" i="1" s="1"/>
  <c r="H118" i="1" s="1"/>
  <c r="B110" i="1"/>
  <c r="C127" i="1" s="1"/>
  <c r="E128" i="1" s="1"/>
  <c r="H129" i="1" s="1"/>
  <c r="B116" i="1"/>
  <c r="C129" i="1" s="1"/>
  <c r="E133" i="1" s="1"/>
  <c r="H132" i="1" s="1"/>
  <c r="B140" i="1"/>
  <c r="C141" i="1" s="1"/>
  <c r="E155" i="1" s="1"/>
  <c r="H159" i="1" s="1"/>
  <c r="B146" i="1"/>
  <c r="C145" i="1" s="1"/>
  <c r="E143" i="1" s="1"/>
  <c r="H152" i="1" s="1"/>
  <c r="B150" i="1"/>
  <c r="C165" i="1" s="1"/>
  <c r="E171" i="1" s="1"/>
  <c r="H170" i="1" s="1"/>
  <c r="B106" i="1"/>
  <c r="C107" i="1" s="1"/>
  <c r="E105" i="1" s="1"/>
  <c r="H114" i="1" s="1"/>
  <c r="B108" i="1"/>
  <c r="C125" i="1" s="1"/>
  <c r="E124" i="1" s="1"/>
  <c r="H126" i="1" s="1"/>
  <c r="B112" i="1"/>
  <c r="C111" i="1" s="1"/>
  <c r="E119" i="1" s="1"/>
  <c r="H121" i="1" s="1"/>
  <c r="B144" i="1"/>
  <c r="C163" i="1" s="1"/>
  <c r="E162" i="1" s="1"/>
  <c r="H164" i="1" s="1"/>
  <c r="B148" i="1"/>
  <c r="C149" i="1" s="1"/>
  <c r="E151" i="1" s="1"/>
  <c r="H147" i="1" s="1"/>
  <c r="B154" i="1"/>
  <c r="C153" i="1" s="1"/>
  <c r="E157" i="1" s="1"/>
  <c r="H156" i="1" s="1"/>
  <c r="B192" i="1"/>
  <c r="B188" i="1"/>
  <c r="B184" i="1"/>
  <c r="B180" i="1"/>
  <c r="B190" i="1"/>
  <c r="C190" i="1" s="1"/>
  <c r="B104" i="1"/>
  <c r="C123" i="1" s="1"/>
  <c r="E131" i="1" s="1"/>
  <c r="H135" i="1" s="1"/>
  <c r="B114" i="1"/>
  <c r="C115" i="1" s="1"/>
  <c r="E113" i="1" s="1"/>
  <c r="H109" i="1" s="1"/>
  <c r="B142" i="1"/>
  <c r="C161" i="1" s="1"/>
  <c r="E169" i="1" s="1"/>
  <c r="H173" i="1" s="1"/>
  <c r="B152" i="1"/>
  <c r="C167" i="1" s="1"/>
  <c r="E166" i="1" s="1"/>
  <c r="H167" i="1" s="1"/>
  <c r="I15" i="1"/>
  <c r="I18" i="1"/>
  <c r="I14" i="1"/>
  <c r="I17" i="1"/>
  <c r="C192" i="1" l="1"/>
  <c r="C191" i="1" s="1"/>
  <c r="B24" i="11"/>
  <c r="B14" i="11"/>
  <c r="B16" i="11"/>
  <c r="B13" i="11"/>
  <c r="B11" i="11"/>
  <c r="B19" i="11"/>
  <c r="B23" i="11"/>
  <c r="B22" i="11"/>
  <c r="B20" i="11"/>
  <c r="B12" i="11"/>
  <c r="B18" i="11"/>
  <c r="B10" i="11"/>
  <c r="B15" i="11"/>
  <c r="B9" i="11"/>
  <c r="B21" i="11"/>
  <c r="B17" i="11"/>
  <c r="BD21" i="11" l="1"/>
  <c r="BB21" i="11"/>
  <c r="BC21" i="11"/>
  <c r="BD15" i="11"/>
  <c r="BB15" i="11"/>
  <c r="BC15" i="11"/>
  <c r="BD18" i="11"/>
  <c r="BB18" i="11"/>
  <c r="BC18" i="11"/>
  <c r="BD20" i="11"/>
  <c r="BB20" i="11"/>
  <c r="BC20" i="11"/>
  <c r="BD23" i="11"/>
  <c r="BB23" i="11"/>
  <c r="BC23" i="11"/>
  <c r="BD11" i="11"/>
  <c r="BC11" i="11"/>
  <c r="BB11" i="11"/>
  <c r="BD16" i="11"/>
  <c r="BB16" i="11"/>
  <c r="BC16" i="11"/>
  <c r="BD24" i="11"/>
  <c r="BB24" i="11"/>
  <c r="BC24" i="11"/>
  <c r="BD17" i="11"/>
  <c r="BB17" i="11"/>
  <c r="BC17" i="11"/>
  <c r="BD9" i="11"/>
  <c r="BC9" i="11"/>
  <c r="BB9" i="11"/>
  <c r="BD10" i="11"/>
  <c r="BB10" i="11"/>
  <c r="BC10" i="11"/>
  <c r="BD22" i="11"/>
  <c r="BC22" i="11"/>
  <c r="BB22" i="11"/>
  <c r="BD19" i="11"/>
  <c r="BB19" i="11"/>
  <c r="BC19" i="11"/>
  <c r="BD13" i="11"/>
  <c r="BB13" i="11"/>
  <c r="BC13" i="11"/>
  <c r="BD14" i="11"/>
  <c r="BB14" i="11"/>
  <c r="BC14" i="11"/>
  <c r="C183" i="1"/>
  <c r="E193" i="1" s="1"/>
  <c r="H194" i="1" s="1"/>
  <c r="C179" i="1"/>
  <c r="E181" i="1" s="1"/>
  <c r="H190" i="1" s="1"/>
  <c r="C187" i="1"/>
  <c r="E195" i="1" s="1"/>
  <c r="H197" i="1" s="1"/>
  <c r="BB12" i="11"/>
  <c r="BD12" i="11"/>
  <c r="BC12" i="11"/>
  <c r="E36" i="11"/>
  <c r="D302" i="7"/>
  <c r="D301" i="7"/>
  <c r="D300" i="7"/>
  <c r="D309" i="19"/>
  <c r="D308" i="19"/>
  <c r="D307" i="19"/>
  <c r="D306" i="19"/>
  <c r="D305" i="19"/>
  <c r="D304" i="19"/>
  <c r="D303" i="19"/>
  <c r="D302" i="19"/>
  <c r="D301" i="19"/>
  <c r="D300" i="19"/>
  <c r="E30" i="11" s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E28" i="11" l="1"/>
  <c r="E189" i="1"/>
  <c r="H185" i="1" s="1"/>
  <c r="E32" i="11"/>
  <c r="E37" i="11" s="1"/>
  <c r="AP299" i="7"/>
  <c r="AO299" i="7"/>
  <c r="AN299" i="7"/>
  <c r="AM299" i="7"/>
  <c r="AL299" i="7"/>
  <c r="AK299" i="7"/>
  <c r="AJ299" i="7"/>
  <c r="AI299" i="7"/>
  <c r="AH299" i="7"/>
  <c r="AG299" i="7"/>
  <c r="AF299" i="7"/>
  <c r="AE299" i="7"/>
  <c r="AD299" i="7"/>
  <c r="AC299" i="7"/>
  <c r="AB299" i="7"/>
  <c r="AA299" i="7"/>
  <c r="AP299" i="19"/>
  <c r="AP310" i="19" s="1"/>
  <c r="AO299" i="19"/>
  <c r="AO310" i="19" s="1"/>
  <c r="AN299" i="19"/>
  <c r="AN310" i="19" s="1"/>
  <c r="AM299" i="19"/>
  <c r="AM310" i="19" s="1"/>
  <c r="AL299" i="19"/>
  <c r="AL310" i="19" s="1"/>
  <c r="AK299" i="19"/>
  <c r="AK310" i="19" s="1"/>
  <c r="AJ299" i="19"/>
  <c r="AJ310" i="19" s="1"/>
  <c r="AI299" i="19"/>
  <c r="AI310" i="19" s="1"/>
  <c r="AH299" i="19"/>
  <c r="AG299" i="19"/>
  <c r="AF299" i="19"/>
  <c r="AE299" i="19"/>
  <c r="AE310" i="19" s="1"/>
  <c r="AD299" i="19"/>
  <c r="AD310" i="19" s="1"/>
  <c r="AC299" i="19"/>
  <c r="AC310" i="19" s="1"/>
  <c r="AB299" i="19"/>
  <c r="AB310" i="19" s="1"/>
  <c r="AA299" i="19"/>
  <c r="AA310" i="19" s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AH310" i="19" l="1"/>
  <c r="AG310" i="19"/>
  <c r="AF310" i="19"/>
  <c r="AB307" i="7"/>
  <c r="AB304" i="7"/>
  <c r="AB306" i="7"/>
  <c r="AB305" i="7"/>
  <c r="AB308" i="7"/>
  <c r="AB303" i="7"/>
  <c r="AD307" i="7"/>
  <c r="AD304" i="7"/>
  <c r="AD305" i="7"/>
  <c r="AD308" i="7"/>
  <c r="AD306" i="7"/>
  <c r="AD303" i="7"/>
  <c r="AF307" i="7"/>
  <c r="AF304" i="7"/>
  <c r="AF306" i="7"/>
  <c r="AF308" i="7"/>
  <c r="AF303" i="7"/>
  <c r="AF305" i="7"/>
  <c r="AH307" i="7"/>
  <c r="AH306" i="7"/>
  <c r="AH304" i="7"/>
  <c r="AH305" i="7"/>
  <c r="AH308" i="7"/>
  <c r="AH303" i="7"/>
  <c r="AJ307" i="7"/>
  <c r="AJ305" i="7"/>
  <c r="AJ304" i="7"/>
  <c r="AJ306" i="7"/>
  <c r="AJ308" i="7"/>
  <c r="AJ303" i="7"/>
  <c r="AL307" i="7"/>
  <c r="AL304" i="7"/>
  <c r="AL305" i="7"/>
  <c r="AL308" i="7"/>
  <c r="AL306" i="7"/>
  <c r="AL303" i="7"/>
  <c r="AN307" i="7"/>
  <c r="AN304" i="7"/>
  <c r="AN306" i="7"/>
  <c r="AN308" i="7"/>
  <c r="AN303" i="7"/>
  <c r="AN305" i="7"/>
  <c r="AP307" i="7"/>
  <c r="AP306" i="7"/>
  <c r="AP304" i="7"/>
  <c r="AP305" i="7"/>
  <c r="AP308" i="7"/>
  <c r="AP303" i="7"/>
  <c r="AA307" i="7"/>
  <c r="AA304" i="7"/>
  <c r="AA306" i="7"/>
  <c r="AA305" i="7"/>
  <c r="AA308" i="7"/>
  <c r="AA303" i="7"/>
  <c r="AC307" i="7"/>
  <c r="AC305" i="7"/>
  <c r="AC304" i="7"/>
  <c r="AC306" i="7"/>
  <c r="AC308" i="7"/>
  <c r="AC303" i="7"/>
  <c r="AE307" i="7"/>
  <c r="AE305" i="7"/>
  <c r="AE304" i="7"/>
  <c r="AE306" i="7"/>
  <c r="AE308" i="7"/>
  <c r="AE303" i="7"/>
  <c r="AG307" i="7"/>
  <c r="AG304" i="7"/>
  <c r="AG305" i="7"/>
  <c r="AG308" i="7"/>
  <c r="AG303" i="7"/>
  <c r="AG306" i="7"/>
  <c r="AI307" i="7"/>
  <c r="AI306" i="7"/>
  <c r="AI303" i="7"/>
  <c r="AI304" i="7"/>
  <c r="AI305" i="7"/>
  <c r="AI308" i="7"/>
  <c r="AK307" i="7"/>
  <c r="AK304" i="7"/>
  <c r="AK306" i="7"/>
  <c r="AK308" i="7"/>
  <c r="AK305" i="7"/>
  <c r="AK303" i="7"/>
  <c r="AM307" i="7"/>
  <c r="AM304" i="7"/>
  <c r="AM305" i="7"/>
  <c r="AM308" i="7"/>
  <c r="AM306" i="7"/>
  <c r="AM303" i="7"/>
  <c r="AO307" i="7"/>
  <c r="AO306" i="7"/>
  <c r="AO303" i="7"/>
  <c r="AO304" i="7"/>
  <c r="AO305" i="7"/>
  <c r="AO308" i="7"/>
  <c r="A3" i="20"/>
  <c r="A2" i="20"/>
  <c r="A1" i="20"/>
  <c r="B300" i="1" l="1"/>
  <c r="B301" i="1"/>
  <c r="C301" i="1" s="1"/>
  <c r="BD25" i="11"/>
  <c r="B303" i="1" l="1"/>
  <c r="C303" i="1" s="1"/>
  <c r="B302" i="1"/>
  <c r="C302" i="1" s="1"/>
  <c r="B311" i="1"/>
  <c r="C311" i="1" s="1"/>
  <c r="B316" i="1"/>
  <c r="Z303" i="19"/>
  <c r="Z304" i="19"/>
  <c r="Z305" i="19"/>
  <c r="Z306" i="19"/>
  <c r="Z307" i="19"/>
  <c r="Z308" i="19"/>
  <c r="Z309" i="19"/>
  <c r="B309" i="1" l="1"/>
  <c r="C309" i="1" s="1"/>
  <c r="C316" i="1"/>
  <c r="Y316" i="1"/>
  <c r="B310" i="1"/>
  <c r="C310" i="1" s="1"/>
  <c r="B315" i="1"/>
  <c r="C315" i="1" s="1"/>
  <c r="B314" i="1"/>
  <c r="C314" i="1" s="1"/>
  <c r="B313" i="1"/>
  <c r="B312" i="1"/>
  <c r="C312" i="1" s="1"/>
  <c r="B306" i="1"/>
  <c r="C306" i="1" s="1"/>
  <c r="B318" i="1"/>
  <c r="B317" i="1"/>
  <c r="B307" i="1"/>
  <c r="C307" i="1" s="1"/>
  <c r="B308" i="1"/>
  <c r="C308" i="1" s="1"/>
  <c r="B305" i="1"/>
  <c r="C305" i="1" s="1"/>
  <c r="B304" i="1"/>
  <c r="C304" i="1" s="1"/>
  <c r="Y315" i="1"/>
  <c r="AB315" i="1" s="1"/>
  <c r="C313" i="1"/>
  <c r="Y313" i="1"/>
  <c r="BC25" i="11"/>
  <c r="BB25" i="11"/>
  <c r="Y314" i="1" l="1"/>
  <c r="C318" i="1"/>
  <c r="Y318" i="1"/>
  <c r="C317" i="1"/>
  <c r="Y317" i="1"/>
  <c r="AB316" i="1"/>
  <c r="AA316" i="1"/>
  <c r="AE316" i="1"/>
  <c r="AI316" i="1"/>
  <c r="AM316" i="1"/>
  <c r="AC316" i="1"/>
  <c r="AG316" i="1"/>
  <c r="AK316" i="1"/>
  <c r="AO316" i="1"/>
  <c r="AN316" i="1"/>
  <c r="AJ316" i="1"/>
  <c r="AP316" i="1"/>
  <c r="AL316" i="1"/>
  <c r="AH316" i="1"/>
  <c r="AD316" i="1"/>
  <c r="AF316" i="1"/>
  <c r="AM315" i="1"/>
  <c r="AP315" i="1"/>
  <c r="AO315" i="1"/>
  <c r="AH315" i="1"/>
  <c r="AE315" i="1"/>
  <c r="AG315" i="1"/>
  <c r="AL315" i="1"/>
  <c r="AD315" i="1"/>
  <c r="AI315" i="1"/>
  <c r="AA315" i="1"/>
  <c r="AK315" i="1"/>
  <c r="AC315" i="1"/>
  <c r="AN315" i="1"/>
  <c r="AJ315" i="1"/>
  <c r="AF315" i="1"/>
  <c r="AD313" i="1"/>
  <c r="AH313" i="1"/>
  <c r="AL313" i="1"/>
  <c r="AP313" i="1"/>
  <c r="AC313" i="1"/>
  <c r="AG313" i="1"/>
  <c r="AK313" i="1"/>
  <c r="AB313" i="1"/>
  <c r="AF313" i="1"/>
  <c r="AJ313" i="1"/>
  <c r="AN313" i="1"/>
  <c r="AA313" i="1"/>
  <c r="AE313" i="1"/>
  <c r="AI313" i="1"/>
  <c r="AM313" i="1"/>
  <c r="AO313" i="1"/>
  <c r="AA314" i="1"/>
  <c r="AE314" i="1"/>
  <c r="AI314" i="1"/>
  <c r="AM314" i="1"/>
  <c r="AB314" i="1"/>
  <c r="AD314" i="1"/>
  <c r="AF314" i="1"/>
  <c r="AH314" i="1"/>
  <c r="AJ314" i="1"/>
  <c r="AL314" i="1"/>
  <c r="AN314" i="1"/>
  <c r="AP314" i="1"/>
  <c r="AC314" i="1"/>
  <c r="AG314" i="1"/>
  <c r="AK314" i="1"/>
  <c r="AO314" i="1"/>
  <c r="Z300" i="19"/>
  <c r="A3" i="19"/>
  <c r="A2" i="19"/>
  <c r="A1" i="19"/>
  <c r="AB317" i="1" l="1"/>
  <c r="AA317" i="1"/>
  <c r="AE317" i="1"/>
  <c r="AI317" i="1"/>
  <c r="AM317" i="1"/>
  <c r="AC317" i="1"/>
  <c r="AG317" i="1"/>
  <c r="AK317" i="1"/>
  <c r="AO317" i="1"/>
  <c r="AP317" i="1"/>
  <c r="AH317" i="1"/>
  <c r="AD317" i="1"/>
  <c r="AN317" i="1"/>
  <c r="AJ317" i="1"/>
  <c r="AF317" i="1"/>
  <c r="AL317" i="1"/>
  <c r="AA318" i="1"/>
  <c r="AP318" i="1"/>
  <c r="AL318" i="1"/>
  <c r="AH318" i="1"/>
  <c r="AD318" i="1"/>
  <c r="AO318" i="1"/>
  <c r="AG318" i="1"/>
  <c r="AN318" i="1"/>
  <c r="AJ318" i="1"/>
  <c r="AF318" i="1"/>
  <c r="AB318" i="1"/>
  <c r="AM318" i="1"/>
  <c r="AI318" i="1"/>
  <c r="AE318" i="1"/>
  <c r="AK318" i="1"/>
  <c r="AC318" i="1"/>
  <c r="Z301" i="19"/>
  <c r="Z302" i="19" l="1"/>
  <c r="C300" i="19" l="1"/>
  <c r="Y301" i="19" l="1"/>
  <c r="AH301" i="19" s="1"/>
  <c r="Y302" i="19"/>
  <c r="AH302" i="19" s="1"/>
  <c r="Y304" i="19"/>
  <c r="AH304" i="19" s="1"/>
  <c r="Y300" i="19"/>
  <c r="AH300" i="19" s="1"/>
  <c r="Y307" i="19"/>
  <c r="AH307" i="19" s="1"/>
  <c r="AP307" i="19" l="1"/>
  <c r="AP300" i="19"/>
  <c r="AP302" i="19"/>
  <c r="AP304" i="19"/>
  <c r="AP301" i="19"/>
  <c r="Y303" i="19"/>
  <c r="AH303" i="19" s="1"/>
  <c r="Y306" i="19"/>
  <c r="AH306" i="19" s="1"/>
  <c r="Y309" i="19"/>
  <c r="AH309" i="19" s="1"/>
  <c r="Y305" i="19"/>
  <c r="Y308" i="19"/>
  <c r="AH308" i="19" s="1"/>
  <c r="AO300" i="19"/>
  <c r="AI300" i="19"/>
  <c r="AA300" i="19"/>
  <c r="AL300" i="19"/>
  <c r="AM300" i="19"/>
  <c r="AG300" i="19"/>
  <c r="AN300" i="19"/>
  <c r="AF300" i="19"/>
  <c r="AD300" i="19"/>
  <c r="AE300" i="19"/>
  <c r="AB300" i="19"/>
  <c r="AJ300" i="19"/>
  <c r="AC300" i="19"/>
  <c r="AK300" i="19"/>
  <c r="AD304" i="19"/>
  <c r="AL304" i="19"/>
  <c r="AK304" i="19"/>
  <c r="AM304" i="19"/>
  <c r="AG304" i="19"/>
  <c r="AN304" i="19"/>
  <c r="AO304" i="19"/>
  <c r="AE304" i="19"/>
  <c r="AJ304" i="19"/>
  <c r="AI304" i="19"/>
  <c r="AB304" i="19"/>
  <c r="AC304" i="19"/>
  <c r="AA304" i="19"/>
  <c r="AF304" i="19"/>
  <c r="AM302" i="19"/>
  <c r="AK302" i="19"/>
  <c r="AA302" i="19"/>
  <c r="AD302" i="19"/>
  <c r="AF302" i="19"/>
  <c r="AG302" i="19"/>
  <c r="AN302" i="19"/>
  <c r="AI302" i="19"/>
  <c r="AL302" i="19"/>
  <c r="AO302" i="19"/>
  <c r="AB302" i="19"/>
  <c r="AJ302" i="19"/>
  <c r="AE302" i="19"/>
  <c r="AC302" i="19"/>
  <c r="AJ307" i="19"/>
  <c r="AG307" i="19"/>
  <c r="AA307" i="19"/>
  <c r="AF307" i="19"/>
  <c r="AB307" i="19"/>
  <c r="AO307" i="19"/>
  <c r="AL307" i="19"/>
  <c r="AN307" i="19"/>
  <c r="AD307" i="19"/>
  <c r="AI307" i="19"/>
  <c r="AC307" i="19"/>
  <c r="AE307" i="19"/>
  <c r="AK307" i="19"/>
  <c r="AM307" i="19"/>
  <c r="AM301" i="19"/>
  <c r="AO301" i="19"/>
  <c r="AF301" i="19"/>
  <c r="AD301" i="19"/>
  <c r="AL301" i="19"/>
  <c r="AC301" i="19"/>
  <c r="AK301" i="19"/>
  <c r="AG301" i="19"/>
  <c r="AN301" i="19"/>
  <c r="AI301" i="19"/>
  <c r="AA301" i="19"/>
  <c r="AB301" i="19"/>
  <c r="AJ301" i="19"/>
  <c r="AE301" i="19"/>
  <c r="C300" i="7"/>
  <c r="AH305" i="19" l="1"/>
  <c r="AG305" i="19"/>
  <c r="AP306" i="19"/>
  <c r="AA308" i="19"/>
  <c r="AP309" i="19"/>
  <c r="AP303" i="19"/>
  <c r="G117" i="11"/>
  <c r="AJ308" i="19"/>
  <c r="AG303" i="19"/>
  <c r="AN303" i="19"/>
  <c r="AI305" i="19"/>
  <c r="AD303" i="19"/>
  <c r="AJ303" i="19"/>
  <c r="AE305" i="19"/>
  <c r="AI303" i="19"/>
  <c r="AF303" i="19"/>
  <c r="AE303" i="19"/>
  <c r="AC303" i="19"/>
  <c r="AN308" i="19"/>
  <c r="AF305" i="19"/>
  <c r="AC305" i="19"/>
  <c r="AL308" i="19"/>
  <c r="AC309" i="19"/>
  <c r="AA306" i="19"/>
  <c r="AC306" i="19"/>
  <c r="AA305" i="19"/>
  <c r="AL305" i="19"/>
  <c r="AB303" i="19"/>
  <c r="AA303" i="19"/>
  <c r="AO303" i="19"/>
  <c r="AL303" i="19"/>
  <c r="AM303" i="19"/>
  <c r="AK303" i="19"/>
  <c r="AM308" i="19"/>
  <c r="AI308" i="19"/>
  <c r="AE308" i="19"/>
  <c r="AI309" i="19"/>
  <c r="AB306" i="19"/>
  <c r="AE306" i="19"/>
  <c r="AN309" i="19"/>
  <c r="AD309" i="19"/>
  <c r="AG306" i="19"/>
  <c r="AN306" i="19"/>
  <c r="AL306" i="19"/>
  <c r="AF309" i="19"/>
  <c r="AA309" i="19"/>
  <c r="AB309" i="19"/>
  <c r="AI306" i="19"/>
  <c r="AF306" i="19"/>
  <c r="AD306" i="19"/>
  <c r="AO306" i="19"/>
  <c r="AM306" i="19"/>
  <c r="AJ306" i="19"/>
  <c r="AK306" i="19"/>
  <c r="AP308" i="19"/>
  <c r="AC308" i="19"/>
  <c r="AB308" i="19"/>
  <c r="AF308" i="19"/>
  <c r="AD308" i="19"/>
  <c r="AK308" i="19"/>
  <c r="AG308" i="19"/>
  <c r="AO308" i="19"/>
  <c r="AP305" i="19"/>
  <c r="AK305" i="19"/>
  <c r="AJ305" i="19"/>
  <c r="AM305" i="19"/>
  <c r="AN305" i="19"/>
  <c r="AO305" i="19"/>
  <c r="AB305" i="19"/>
  <c r="AD305" i="19"/>
  <c r="AE309" i="19"/>
  <c r="AM309" i="19"/>
  <c r="AG309" i="19"/>
  <c r="AK309" i="19"/>
  <c r="AO309" i="19"/>
  <c r="AJ309" i="19"/>
  <c r="AL309" i="19"/>
  <c r="Y300" i="7"/>
  <c r="AP300" i="7" s="1"/>
  <c r="F167" i="11" l="1"/>
  <c r="F187" i="11"/>
  <c r="H57" i="11"/>
  <c r="F87" i="11"/>
  <c r="E127" i="11"/>
  <c r="G137" i="11"/>
  <c r="F107" i="11"/>
  <c r="F147" i="11"/>
  <c r="H157" i="11"/>
  <c r="H47" i="11"/>
  <c r="E67" i="11"/>
  <c r="H97" i="11"/>
  <c r="E77" i="11"/>
  <c r="H177" i="11"/>
  <c r="G197" i="11"/>
  <c r="AB197" i="11"/>
  <c r="X197" i="11"/>
  <c r="T197" i="11"/>
  <c r="P197" i="11"/>
  <c r="L197" i="11"/>
  <c r="H197" i="11"/>
  <c r="AC197" i="11"/>
  <c r="Y197" i="11"/>
  <c r="U197" i="11"/>
  <c r="Q197" i="11"/>
  <c r="M197" i="11"/>
  <c r="I197" i="11"/>
  <c r="E197" i="11"/>
  <c r="Z127" i="11"/>
  <c r="V127" i="11"/>
  <c r="R127" i="11"/>
  <c r="N127" i="11"/>
  <c r="J127" i="11"/>
  <c r="F127" i="11"/>
  <c r="AA127" i="11"/>
  <c r="W127" i="11"/>
  <c r="S127" i="11"/>
  <c r="O127" i="11"/>
  <c r="K127" i="11"/>
  <c r="G127" i="11"/>
  <c r="AC157" i="11"/>
  <c r="Y157" i="11"/>
  <c r="U157" i="11"/>
  <c r="Q157" i="11"/>
  <c r="M157" i="11"/>
  <c r="I157" i="11"/>
  <c r="E157" i="11"/>
  <c r="Z157" i="11"/>
  <c r="V157" i="11"/>
  <c r="R157" i="11"/>
  <c r="N157" i="11"/>
  <c r="J157" i="11"/>
  <c r="F157" i="11"/>
  <c r="AA107" i="11"/>
  <c r="W107" i="11"/>
  <c r="S107" i="11"/>
  <c r="O107" i="11"/>
  <c r="K107" i="11"/>
  <c r="G107" i="11"/>
  <c r="AB107" i="11"/>
  <c r="X107" i="11"/>
  <c r="T107" i="11"/>
  <c r="P107" i="11"/>
  <c r="L107" i="11"/>
  <c r="H107" i="11"/>
  <c r="AC97" i="11"/>
  <c r="Y97" i="11"/>
  <c r="U97" i="11"/>
  <c r="Q97" i="11"/>
  <c r="M97" i="11"/>
  <c r="I97" i="11"/>
  <c r="E97" i="11"/>
  <c r="Z97" i="11"/>
  <c r="V97" i="11"/>
  <c r="R97" i="11"/>
  <c r="N97" i="11"/>
  <c r="J97" i="11"/>
  <c r="F97" i="11"/>
  <c r="AA87" i="11"/>
  <c r="W87" i="11"/>
  <c r="S87" i="11"/>
  <c r="O87" i="11"/>
  <c r="K87" i="11"/>
  <c r="G87" i="11"/>
  <c r="AB87" i="11"/>
  <c r="X87" i="11"/>
  <c r="T87" i="11"/>
  <c r="P87" i="11"/>
  <c r="L87" i="11"/>
  <c r="H87" i="11"/>
  <c r="AB137" i="11"/>
  <c r="X137" i="11"/>
  <c r="T137" i="11"/>
  <c r="P137" i="11"/>
  <c r="L137" i="11"/>
  <c r="H137" i="11"/>
  <c r="AC137" i="11"/>
  <c r="Y137" i="11"/>
  <c r="U137" i="11"/>
  <c r="Q137" i="11"/>
  <c r="M137" i="11"/>
  <c r="I137" i="11"/>
  <c r="E137" i="11"/>
  <c r="AA147" i="11"/>
  <c r="W147" i="11"/>
  <c r="S147" i="11"/>
  <c r="O147" i="11"/>
  <c r="K147" i="11"/>
  <c r="G147" i="11"/>
  <c r="AB147" i="11"/>
  <c r="X147" i="11"/>
  <c r="T147" i="11"/>
  <c r="P147" i="11"/>
  <c r="L147" i="11"/>
  <c r="H147" i="11"/>
  <c r="AB117" i="11"/>
  <c r="X117" i="11"/>
  <c r="T117" i="11"/>
  <c r="P117" i="11"/>
  <c r="L117" i="11"/>
  <c r="H117" i="11"/>
  <c r="AC117" i="11"/>
  <c r="Y117" i="11"/>
  <c r="U117" i="11"/>
  <c r="Q117" i="11"/>
  <c r="M117" i="11"/>
  <c r="I117" i="11"/>
  <c r="E117" i="11"/>
  <c r="AA187" i="11"/>
  <c r="W187" i="11"/>
  <c r="S187" i="11"/>
  <c r="O187" i="11"/>
  <c r="K187" i="11"/>
  <c r="G187" i="11"/>
  <c r="AB187" i="11"/>
  <c r="X187" i="11"/>
  <c r="T187" i="11"/>
  <c r="P187" i="11"/>
  <c r="L187" i="11"/>
  <c r="H187" i="11"/>
  <c r="AC47" i="11"/>
  <c r="Y47" i="11"/>
  <c r="U47" i="11"/>
  <c r="Q47" i="11"/>
  <c r="M47" i="11"/>
  <c r="I47" i="11"/>
  <c r="E47" i="11"/>
  <c r="Z47" i="11"/>
  <c r="V47" i="11"/>
  <c r="R47" i="11"/>
  <c r="N47" i="11"/>
  <c r="J47" i="11"/>
  <c r="F47" i="11"/>
  <c r="AA167" i="11"/>
  <c r="W167" i="11"/>
  <c r="S167" i="11"/>
  <c r="O167" i="11"/>
  <c r="K167" i="11"/>
  <c r="G167" i="11"/>
  <c r="AB167" i="11"/>
  <c r="X167" i="11"/>
  <c r="T167" i="11"/>
  <c r="P167" i="11"/>
  <c r="L167" i="11"/>
  <c r="H167" i="11"/>
  <c r="AC177" i="11"/>
  <c r="Y177" i="11"/>
  <c r="U177" i="11"/>
  <c r="Q177" i="11"/>
  <c r="M177" i="11"/>
  <c r="I177" i="11"/>
  <c r="E177" i="11"/>
  <c r="Z177" i="11"/>
  <c r="V177" i="11"/>
  <c r="R177" i="11"/>
  <c r="N177" i="11"/>
  <c r="J177" i="11"/>
  <c r="F177" i="11"/>
  <c r="Z77" i="11"/>
  <c r="V77" i="11"/>
  <c r="R77" i="11"/>
  <c r="N77" i="11"/>
  <c r="J77" i="11"/>
  <c r="F77" i="11"/>
  <c r="AA77" i="11"/>
  <c r="W77" i="11"/>
  <c r="S77" i="11"/>
  <c r="O77" i="11"/>
  <c r="K77" i="11"/>
  <c r="G77" i="11"/>
  <c r="AB57" i="11"/>
  <c r="X57" i="11"/>
  <c r="AC57" i="11"/>
  <c r="Y57" i="11"/>
  <c r="U57" i="11"/>
  <c r="Q57" i="11"/>
  <c r="M57" i="11"/>
  <c r="I57" i="11"/>
  <c r="E57" i="11"/>
  <c r="R57" i="11"/>
  <c r="N57" i="11"/>
  <c r="J57" i="11"/>
  <c r="F57" i="11"/>
  <c r="Z67" i="11"/>
  <c r="V67" i="11"/>
  <c r="R67" i="11"/>
  <c r="N67" i="11"/>
  <c r="J67" i="11"/>
  <c r="F67" i="11"/>
  <c r="AA67" i="11"/>
  <c r="W67" i="11"/>
  <c r="S67" i="11"/>
  <c r="O67" i="11"/>
  <c r="K67" i="11"/>
  <c r="G67" i="11"/>
  <c r="Z197" i="11"/>
  <c r="V197" i="11"/>
  <c r="R197" i="11"/>
  <c r="N197" i="11"/>
  <c r="J197" i="11"/>
  <c r="F197" i="11"/>
  <c r="AA197" i="11"/>
  <c r="W197" i="11"/>
  <c r="S197" i="11"/>
  <c r="O197" i="11"/>
  <c r="K197" i="11"/>
  <c r="AB127" i="11"/>
  <c r="X127" i="11"/>
  <c r="T127" i="11"/>
  <c r="P127" i="11"/>
  <c r="L127" i="11"/>
  <c r="H127" i="11"/>
  <c r="AC127" i="11"/>
  <c r="Y127" i="11"/>
  <c r="U127" i="11"/>
  <c r="Q127" i="11"/>
  <c r="M127" i="11"/>
  <c r="I127" i="11"/>
  <c r="AA157" i="11"/>
  <c r="W157" i="11"/>
  <c r="S157" i="11"/>
  <c r="O157" i="11"/>
  <c r="K157" i="11"/>
  <c r="G157" i="11"/>
  <c r="AB157" i="11"/>
  <c r="X157" i="11"/>
  <c r="T157" i="11"/>
  <c r="P157" i="11"/>
  <c r="L157" i="11"/>
  <c r="AC107" i="11"/>
  <c r="Y107" i="11"/>
  <c r="U107" i="11"/>
  <c r="Q107" i="11"/>
  <c r="M107" i="11"/>
  <c r="I107" i="11"/>
  <c r="E107" i="11"/>
  <c r="Z107" i="11"/>
  <c r="V107" i="11"/>
  <c r="R107" i="11"/>
  <c r="N107" i="11"/>
  <c r="J107" i="11"/>
  <c r="AA97" i="11"/>
  <c r="W97" i="11"/>
  <c r="S97" i="11"/>
  <c r="O97" i="11"/>
  <c r="K97" i="11"/>
  <c r="G97" i="11"/>
  <c r="AB97" i="11"/>
  <c r="X97" i="11"/>
  <c r="T97" i="11"/>
  <c r="P97" i="11"/>
  <c r="L97" i="11"/>
  <c r="AC87" i="11"/>
  <c r="Y87" i="11"/>
  <c r="U87" i="11"/>
  <c r="Q87" i="11"/>
  <c r="M87" i="11"/>
  <c r="I87" i="11"/>
  <c r="E87" i="11"/>
  <c r="Z87" i="11"/>
  <c r="V87" i="11"/>
  <c r="R87" i="11"/>
  <c r="N87" i="11"/>
  <c r="J87" i="11"/>
  <c r="Z137" i="11"/>
  <c r="V137" i="11"/>
  <c r="R137" i="11"/>
  <c r="N137" i="11"/>
  <c r="J137" i="11"/>
  <c r="F137" i="11"/>
  <c r="AA137" i="11"/>
  <c r="W137" i="11"/>
  <c r="S137" i="11"/>
  <c r="O137" i="11"/>
  <c r="K137" i="11"/>
  <c r="AC147" i="11"/>
  <c r="Y147" i="11"/>
  <c r="U147" i="11"/>
  <c r="Q147" i="11"/>
  <c r="M147" i="11"/>
  <c r="I147" i="11"/>
  <c r="E147" i="11"/>
  <c r="Z147" i="11"/>
  <c r="V147" i="11"/>
  <c r="R147" i="11"/>
  <c r="N147" i="11"/>
  <c r="J147" i="11"/>
  <c r="Z117" i="11"/>
  <c r="V117" i="11"/>
  <c r="R117" i="11"/>
  <c r="N117" i="11"/>
  <c r="J117" i="11"/>
  <c r="F117" i="11"/>
  <c r="AA117" i="11"/>
  <c r="W117" i="11"/>
  <c r="S117" i="11"/>
  <c r="O117" i="11"/>
  <c r="K117" i="11"/>
  <c r="AC187" i="11"/>
  <c r="Y187" i="11"/>
  <c r="U187" i="11"/>
  <c r="Q187" i="11"/>
  <c r="M187" i="11"/>
  <c r="I187" i="11"/>
  <c r="E187" i="11"/>
  <c r="Z187" i="11"/>
  <c r="V187" i="11"/>
  <c r="R187" i="11"/>
  <c r="N187" i="11"/>
  <c r="J187" i="11"/>
  <c r="AA47" i="11"/>
  <c r="W47" i="11"/>
  <c r="S47" i="11"/>
  <c r="O47" i="11"/>
  <c r="K47" i="11"/>
  <c r="G47" i="11"/>
  <c r="AB47" i="11"/>
  <c r="X47" i="11"/>
  <c r="T47" i="11"/>
  <c r="P47" i="11"/>
  <c r="L47" i="11"/>
  <c r="AC167" i="11"/>
  <c r="Y167" i="11"/>
  <c r="U167" i="11"/>
  <c r="Q167" i="11"/>
  <c r="M167" i="11"/>
  <c r="I167" i="11"/>
  <c r="E167" i="11"/>
  <c r="Z167" i="11"/>
  <c r="V167" i="11"/>
  <c r="R167" i="11"/>
  <c r="N167" i="11"/>
  <c r="J167" i="11"/>
  <c r="AA177" i="11"/>
  <c r="W177" i="11"/>
  <c r="S177" i="11"/>
  <c r="O177" i="11"/>
  <c r="K177" i="11"/>
  <c r="G177" i="11"/>
  <c r="AB177" i="11"/>
  <c r="X177" i="11"/>
  <c r="T177" i="11"/>
  <c r="P177" i="11"/>
  <c r="L177" i="11"/>
  <c r="AB77" i="11"/>
  <c r="X77" i="11"/>
  <c r="T77" i="11"/>
  <c r="P77" i="11"/>
  <c r="L77" i="11"/>
  <c r="H77" i="11"/>
  <c r="AC77" i="11"/>
  <c r="Y77" i="11"/>
  <c r="U77" i="11"/>
  <c r="Q77" i="11"/>
  <c r="M77" i="11"/>
  <c r="I77" i="11"/>
  <c r="Z57" i="11"/>
  <c r="V57" i="11"/>
  <c r="AA57" i="11"/>
  <c r="W57" i="11"/>
  <c r="S57" i="11"/>
  <c r="O57" i="11"/>
  <c r="K57" i="11"/>
  <c r="G57" i="11"/>
  <c r="T57" i="11"/>
  <c r="P57" i="11"/>
  <c r="L57" i="11"/>
  <c r="AB67" i="11"/>
  <c r="X67" i="11"/>
  <c r="T67" i="11"/>
  <c r="P67" i="11"/>
  <c r="L67" i="11"/>
  <c r="H67" i="11"/>
  <c r="AC67" i="11"/>
  <c r="Y67" i="11"/>
  <c r="U67" i="11"/>
  <c r="Q67" i="11"/>
  <c r="M67" i="11"/>
  <c r="I67" i="11"/>
  <c r="AD197" i="11"/>
  <c r="D187" i="11"/>
  <c r="AD187" i="11"/>
  <c r="AF117" i="11"/>
  <c r="D157" i="11"/>
  <c r="AD157" i="11"/>
  <c r="AF107" i="11"/>
  <c r="AE107" i="11"/>
  <c r="D97" i="11"/>
  <c r="AD97" i="11"/>
  <c r="AE87" i="11"/>
  <c r="AF87" i="11"/>
  <c r="D137" i="11"/>
  <c r="AD137" i="11"/>
  <c r="AF147" i="11"/>
  <c r="AE147" i="11"/>
  <c r="AE197" i="11"/>
  <c r="D127" i="11"/>
  <c r="AD127" i="11"/>
  <c r="AE47" i="11"/>
  <c r="AF47" i="11"/>
  <c r="D167" i="11"/>
  <c r="AD167" i="11"/>
  <c r="AF177" i="11"/>
  <c r="AE177" i="11"/>
  <c r="AE77" i="11"/>
  <c r="D77" i="11"/>
  <c r="AD77" i="11"/>
  <c r="AF57" i="11"/>
  <c r="D67" i="11"/>
  <c r="AD67" i="11"/>
  <c r="D197" i="11"/>
  <c r="AF187" i="11"/>
  <c r="AE187" i="11"/>
  <c r="AE117" i="11"/>
  <c r="D117" i="11"/>
  <c r="AD117" i="11"/>
  <c r="AF157" i="11"/>
  <c r="AE157" i="11"/>
  <c r="D107" i="11"/>
  <c r="AD107" i="11"/>
  <c r="AF97" i="11"/>
  <c r="AE97" i="11"/>
  <c r="D87" i="11"/>
  <c r="AD87" i="11"/>
  <c r="AF137" i="11"/>
  <c r="AE137" i="11"/>
  <c r="D147" i="11"/>
  <c r="AD147" i="11"/>
  <c r="AF197" i="11"/>
  <c r="AF127" i="11"/>
  <c r="AE127" i="11"/>
  <c r="D47" i="11"/>
  <c r="AD47" i="11"/>
  <c r="AF167" i="11"/>
  <c r="AE167" i="11"/>
  <c r="D177" i="11"/>
  <c r="AD177" i="11"/>
  <c r="AF77" i="11"/>
  <c r="AE57" i="11"/>
  <c r="D57" i="11"/>
  <c r="AD57" i="11"/>
  <c r="AE67" i="11"/>
  <c r="AF67" i="11"/>
  <c r="AH197" i="11"/>
  <c r="AP197" i="11"/>
  <c r="AX197" i="11"/>
  <c r="AG197" i="11"/>
  <c r="AO197" i="11"/>
  <c r="AW197" i="11"/>
  <c r="BA127" i="11"/>
  <c r="AW127" i="11"/>
  <c r="AS127" i="11"/>
  <c r="AO127" i="11"/>
  <c r="AK127" i="11"/>
  <c r="AG127" i="11"/>
  <c r="AX127" i="11"/>
  <c r="AT127" i="11"/>
  <c r="AP127" i="11"/>
  <c r="AL127" i="11"/>
  <c r="AH127" i="11"/>
  <c r="AY47" i="11"/>
  <c r="AU47" i="11"/>
  <c r="AQ47" i="11"/>
  <c r="AM47" i="11"/>
  <c r="AI47" i="11"/>
  <c r="AZ47" i="11"/>
  <c r="AV47" i="11"/>
  <c r="AR47" i="11"/>
  <c r="AN47" i="11"/>
  <c r="AJ47" i="11"/>
  <c r="BA167" i="11"/>
  <c r="AW167" i="11"/>
  <c r="AS167" i="11"/>
  <c r="AO167" i="11"/>
  <c r="AK167" i="11"/>
  <c r="AG167" i="11"/>
  <c r="AX167" i="11"/>
  <c r="AT167" i="11"/>
  <c r="AP167" i="11"/>
  <c r="AL167" i="11"/>
  <c r="AH167" i="11"/>
  <c r="AY177" i="11"/>
  <c r="AU177" i="11"/>
  <c r="AQ177" i="11"/>
  <c r="AM177" i="11"/>
  <c r="AI177" i="11"/>
  <c r="AZ177" i="11"/>
  <c r="AV177" i="11"/>
  <c r="AR177" i="11"/>
  <c r="AN177" i="11"/>
  <c r="AJ177" i="11"/>
  <c r="AZ77" i="11"/>
  <c r="AV77" i="11"/>
  <c r="AR77" i="11"/>
  <c r="AN77" i="11"/>
  <c r="AJ77" i="11"/>
  <c r="BA77" i="11"/>
  <c r="AW77" i="11"/>
  <c r="AS77" i="11"/>
  <c r="AO77" i="11"/>
  <c r="AK77" i="11"/>
  <c r="AG77" i="11"/>
  <c r="AX57" i="11"/>
  <c r="AY57" i="11"/>
  <c r="AV57" i="11"/>
  <c r="AR57" i="11"/>
  <c r="AN57" i="11"/>
  <c r="AJ57" i="11"/>
  <c r="AU57" i="11"/>
  <c r="AQ57" i="11"/>
  <c r="AM57" i="11"/>
  <c r="AI57" i="11"/>
  <c r="AZ67" i="11"/>
  <c r="AV67" i="11"/>
  <c r="AR67" i="11"/>
  <c r="AN67" i="11"/>
  <c r="AJ67" i="11"/>
  <c r="BA67" i="11"/>
  <c r="AW67" i="11"/>
  <c r="AS67" i="11"/>
  <c r="AO67" i="11"/>
  <c r="AK67" i="11"/>
  <c r="AG67" i="11"/>
  <c r="AJ197" i="11"/>
  <c r="AR197" i="11"/>
  <c r="AZ197" i="11"/>
  <c r="AI197" i="11"/>
  <c r="AQ197" i="11"/>
  <c r="AY197" i="11"/>
  <c r="AY187" i="11"/>
  <c r="AU187" i="11"/>
  <c r="AQ187" i="11"/>
  <c r="AM187" i="11"/>
  <c r="AI187" i="11"/>
  <c r="AZ187" i="11"/>
  <c r="AV187" i="11"/>
  <c r="AR187" i="11"/>
  <c r="AN187" i="11"/>
  <c r="AJ187" i="11"/>
  <c r="AZ117" i="11"/>
  <c r="AV117" i="11"/>
  <c r="AR117" i="11"/>
  <c r="AN117" i="11"/>
  <c r="AJ117" i="11"/>
  <c r="BA117" i="11"/>
  <c r="AW117" i="11"/>
  <c r="AS117" i="11"/>
  <c r="AO117" i="11"/>
  <c r="AK117" i="11"/>
  <c r="AG117" i="11"/>
  <c r="AY157" i="11"/>
  <c r="AU157" i="11"/>
  <c r="AQ157" i="11"/>
  <c r="AM157" i="11"/>
  <c r="AI157" i="11"/>
  <c r="AZ157" i="11"/>
  <c r="AV157" i="11"/>
  <c r="AR157" i="11"/>
  <c r="AN157" i="11"/>
  <c r="AJ157" i="11"/>
  <c r="AZ107" i="11"/>
  <c r="AV107" i="11"/>
  <c r="AR107" i="11"/>
  <c r="AN107" i="11"/>
  <c r="AJ107" i="11"/>
  <c r="BA107" i="11"/>
  <c r="AW107" i="11"/>
  <c r="AS107" i="11"/>
  <c r="AO107" i="11"/>
  <c r="AK107" i="11"/>
  <c r="AG107" i="11"/>
  <c r="AX97" i="11"/>
  <c r="AT97" i="11"/>
  <c r="AP97" i="11"/>
  <c r="AL97" i="11"/>
  <c r="AH97" i="11"/>
  <c r="AY97" i="11"/>
  <c r="AU97" i="11"/>
  <c r="AQ97" i="11"/>
  <c r="AM97" i="11"/>
  <c r="AI97" i="11"/>
  <c r="AZ87" i="11"/>
  <c r="AV87" i="11"/>
  <c r="AR87" i="11"/>
  <c r="AN87" i="11"/>
  <c r="AJ87" i="11"/>
  <c r="BA87" i="11"/>
  <c r="AW87" i="11"/>
  <c r="AS87" i="11"/>
  <c r="AO87" i="11"/>
  <c r="AK87" i="11"/>
  <c r="AG87" i="11"/>
  <c r="AY137" i="11"/>
  <c r="AU137" i="11"/>
  <c r="AQ137" i="11"/>
  <c r="AM137" i="11"/>
  <c r="AI137" i="11"/>
  <c r="AZ137" i="11"/>
  <c r="AV137" i="11"/>
  <c r="AR137" i="11"/>
  <c r="AN137" i="11"/>
  <c r="AJ137" i="11"/>
  <c r="AZ147" i="11"/>
  <c r="AY147" i="11"/>
  <c r="AU147" i="11"/>
  <c r="AQ147" i="11"/>
  <c r="AM147" i="11"/>
  <c r="AI147" i="11"/>
  <c r="AX147" i="11"/>
  <c r="AT147" i="11"/>
  <c r="AP147" i="11"/>
  <c r="AL147" i="11"/>
  <c r="AH147" i="11"/>
  <c r="AL197" i="11"/>
  <c r="AT197" i="11"/>
  <c r="AK197" i="11"/>
  <c r="AS197" i="11"/>
  <c r="BA197" i="11"/>
  <c r="AY127" i="11"/>
  <c r="AU127" i="11"/>
  <c r="AQ127" i="11"/>
  <c r="AM127" i="11"/>
  <c r="AI127" i="11"/>
  <c r="AZ127" i="11"/>
  <c r="AV127" i="11"/>
  <c r="AR127" i="11"/>
  <c r="AN127" i="11"/>
  <c r="AJ127" i="11"/>
  <c r="BA47" i="11"/>
  <c r="AW47" i="11"/>
  <c r="AS47" i="11"/>
  <c r="AO47" i="11"/>
  <c r="AK47" i="11"/>
  <c r="AG47" i="11"/>
  <c r="AX47" i="11"/>
  <c r="AT47" i="11"/>
  <c r="AP47" i="11"/>
  <c r="AL47" i="11"/>
  <c r="AH47" i="11"/>
  <c r="AY167" i="11"/>
  <c r="AU167" i="11"/>
  <c r="AQ167" i="11"/>
  <c r="AM167" i="11"/>
  <c r="AI167" i="11"/>
  <c r="AZ167" i="11"/>
  <c r="AV167" i="11"/>
  <c r="AR167" i="11"/>
  <c r="AN167" i="11"/>
  <c r="AJ167" i="11"/>
  <c r="BA177" i="11"/>
  <c r="AW177" i="11"/>
  <c r="AS177" i="11"/>
  <c r="AO177" i="11"/>
  <c r="AK177" i="11"/>
  <c r="AG177" i="11"/>
  <c r="AX177" i="11"/>
  <c r="AT177" i="11"/>
  <c r="AP177" i="11"/>
  <c r="AL177" i="11"/>
  <c r="AH177" i="11"/>
  <c r="AX77" i="11"/>
  <c r="AT77" i="11"/>
  <c r="AP77" i="11"/>
  <c r="AL77" i="11"/>
  <c r="AH77" i="11"/>
  <c r="AY77" i="11"/>
  <c r="AU77" i="11"/>
  <c r="AQ77" i="11"/>
  <c r="AM77" i="11"/>
  <c r="AI77" i="11"/>
  <c r="AZ57" i="11"/>
  <c r="BA57" i="11"/>
  <c r="AW57" i="11"/>
  <c r="AT57" i="11"/>
  <c r="AP57" i="11"/>
  <c r="AL57" i="11"/>
  <c r="AH57" i="11"/>
  <c r="AS57" i="11"/>
  <c r="AO57" i="11"/>
  <c r="AK57" i="11"/>
  <c r="AG57" i="11"/>
  <c r="AX67" i="11"/>
  <c r="AT67" i="11"/>
  <c r="AP67" i="11"/>
  <c r="AL67" i="11"/>
  <c r="AH67" i="11"/>
  <c r="AY67" i="11"/>
  <c r="AU67" i="11"/>
  <c r="AQ67" i="11"/>
  <c r="AM67" i="11"/>
  <c r="AI67" i="11"/>
  <c r="AN197" i="11"/>
  <c r="AV197" i="11"/>
  <c r="AM197" i="11"/>
  <c r="AU197" i="11"/>
  <c r="BA187" i="11"/>
  <c r="AW187" i="11"/>
  <c r="AS187" i="11"/>
  <c r="AO187" i="11"/>
  <c r="AK187" i="11"/>
  <c r="AG187" i="11"/>
  <c r="AX187" i="11"/>
  <c r="AT187" i="11"/>
  <c r="AP187" i="11"/>
  <c r="AL187" i="11"/>
  <c r="AH187" i="11"/>
  <c r="AX117" i="11"/>
  <c r="AT117" i="11"/>
  <c r="AP117" i="11"/>
  <c r="AL117" i="11"/>
  <c r="AH117" i="11"/>
  <c r="AY117" i="11"/>
  <c r="AU117" i="11"/>
  <c r="AQ117" i="11"/>
  <c r="AM117" i="11"/>
  <c r="AI117" i="11"/>
  <c r="BA157" i="11"/>
  <c r="AW157" i="11"/>
  <c r="AS157" i="11"/>
  <c r="AO157" i="11"/>
  <c r="AK157" i="11"/>
  <c r="AG157" i="11"/>
  <c r="AX157" i="11"/>
  <c r="AT157" i="11"/>
  <c r="AP157" i="11"/>
  <c r="AL157" i="11"/>
  <c r="AH157" i="11"/>
  <c r="AX107" i="11"/>
  <c r="AT107" i="11"/>
  <c r="AP107" i="11"/>
  <c r="AL107" i="11"/>
  <c r="AH107" i="11"/>
  <c r="AY107" i="11"/>
  <c r="AU107" i="11"/>
  <c r="AQ107" i="11"/>
  <c r="AM107" i="11"/>
  <c r="AI107" i="11"/>
  <c r="AZ97" i="11"/>
  <c r="AV97" i="11"/>
  <c r="AR97" i="11"/>
  <c r="AN97" i="11"/>
  <c r="AJ97" i="11"/>
  <c r="BA97" i="11"/>
  <c r="AW97" i="11"/>
  <c r="AS97" i="11"/>
  <c r="AO97" i="11"/>
  <c r="AK97" i="11"/>
  <c r="AG97" i="11"/>
  <c r="AX87" i="11"/>
  <c r="AT87" i="11"/>
  <c r="AP87" i="11"/>
  <c r="AL87" i="11"/>
  <c r="AH87" i="11"/>
  <c r="AY87" i="11"/>
  <c r="AU87" i="11"/>
  <c r="AQ87" i="11"/>
  <c r="AM87" i="11"/>
  <c r="AI87" i="11"/>
  <c r="BA137" i="11"/>
  <c r="AW137" i="11"/>
  <c r="AS137" i="11"/>
  <c r="AO137" i="11"/>
  <c r="AK137" i="11"/>
  <c r="AG137" i="11"/>
  <c r="AX137" i="11"/>
  <c r="AT137" i="11"/>
  <c r="AP137" i="11"/>
  <c r="AL137" i="11"/>
  <c r="AH137" i="11"/>
  <c r="BA147" i="11"/>
  <c r="AW147" i="11"/>
  <c r="AS147" i="11"/>
  <c r="AO147" i="11"/>
  <c r="AK147" i="11"/>
  <c r="AG147" i="11"/>
  <c r="AV147" i="11"/>
  <c r="AR147" i="11"/>
  <c r="AN147" i="11"/>
  <c r="AJ147" i="11"/>
  <c r="C300" i="1" l="1"/>
  <c r="Y300" i="1" l="1"/>
  <c r="AP300" i="1" s="1"/>
  <c r="Y301" i="1"/>
  <c r="AP301" i="1" s="1"/>
  <c r="Y312" i="1"/>
  <c r="AP312" i="1" s="1"/>
  <c r="Z312" i="1"/>
  <c r="Y308" i="1"/>
  <c r="AP308" i="1" s="1"/>
  <c r="Z308" i="1"/>
  <c r="Y310" i="1"/>
  <c r="AP310" i="1" s="1"/>
  <c r="Z310" i="1"/>
  <c r="Y311" i="1"/>
  <c r="AP311" i="1" s="1"/>
  <c r="Z311" i="1"/>
  <c r="Y307" i="1"/>
  <c r="AP307" i="1" s="1"/>
  <c r="Z307" i="1"/>
  <c r="Y309" i="1"/>
  <c r="AP309" i="1" s="1"/>
  <c r="Z309" i="1"/>
  <c r="AB311" i="1" l="1"/>
  <c r="AC311" i="1"/>
  <c r="AF311" i="1"/>
  <c r="AK311" i="1"/>
  <c r="AO311" i="1"/>
  <c r="AA311" i="1"/>
  <c r="AE311" i="1"/>
  <c r="AI311" i="1"/>
  <c r="AM311" i="1"/>
  <c r="AN311" i="1"/>
  <c r="AJ311" i="1"/>
  <c r="AG311" i="1"/>
  <c r="AL311" i="1"/>
  <c r="AH311" i="1"/>
  <c r="AD311" i="1"/>
  <c r="AA310" i="1"/>
  <c r="AC310" i="1"/>
  <c r="AE310" i="1"/>
  <c r="AF310" i="1"/>
  <c r="AI310" i="1"/>
  <c r="AK310" i="1"/>
  <c r="AM310" i="1"/>
  <c r="AO310" i="1"/>
  <c r="AB310" i="1"/>
  <c r="AD310" i="1"/>
  <c r="AG310" i="1"/>
  <c r="AH310" i="1"/>
  <c r="AJ310" i="1"/>
  <c r="AL310" i="1"/>
  <c r="AN310" i="1"/>
  <c r="AB308" i="1"/>
  <c r="AC308" i="1"/>
  <c r="AE308" i="1"/>
  <c r="AF308" i="1"/>
  <c r="AI308" i="1"/>
  <c r="AK308" i="1"/>
  <c r="AM308" i="1"/>
  <c r="AO308" i="1"/>
  <c r="AA308" i="1"/>
  <c r="AD308" i="1"/>
  <c r="AG308" i="1"/>
  <c r="AH308" i="1"/>
  <c r="AJ308" i="1"/>
  <c r="AL308" i="1"/>
  <c r="AN308" i="1"/>
  <c r="AB309" i="1"/>
  <c r="AD309" i="1"/>
  <c r="AG309" i="1"/>
  <c r="AH309" i="1"/>
  <c r="AJ309" i="1"/>
  <c r="AL309" i="1"/>
  <c r="AN309" i="1"/>
  <c r="AA309" i="1"/>
  <c r="AC309" i="1"/>
  <c r="AE309" i="1"/>
  <c r="AF309" i="1"/>
  <c r="AI309" i="1"/>
  <c r="AK309" i="1"/>
  <c r="AM309" i="1"/>
  <c r="AO309" i="1"/>
  <c r="AA307" i="1"/>
  <c r="AC307" i="1"/>
  <c r="AE307" i="1"/>
  <c r="AF307" i="1"/>
  <c r="AI307" i="1"/>
  <c r="AK307" i="1"/>
  <c r="AM307" i="1"/>
  <c r="AO307" i="1"/>
  <c r="AB307" i="1"/>
  <c r="AD307" i="1"/>
  <c r="AG307" i="1"/>
  <c r="AH307" i="1"/>
  <c r="AJ307" i="1"/>
  <c r="AL307" i="1"/>
  <c r="AN307" i="1"/>
  <c r="AB312" i="1"/>
  <c r="AD312" i="1"/>
  <c r="AG312" i="1"/>
  <c r="AH312" i="1"/>
  <c r="AJ312" i="1"/>
  <c r="AL312" i="1"/>
  <c r="AN312" i="1"/>
  <c r="AA312" i="1"/>
  <c r="AC312" i="1"/>
  <c r="AE312" i="1"/>
  <c r="AF312" i="1"/>
  <c r="AI312" i="1"/>
  <c r="AK312" i="1"/>
  <c r="AM312" i="1"/>
  <c r="AO312" i="1"/>
  <c r="Z302" i="7" l="1"/>
  <c r="Y302" i="7"/>
  <c r="Z301" i="7"/>
  <c r="Y301" i="7"/>
  <c r="Z300" i="7"/>
  <c r="AO300" i="7"/>
  <c r="Z306" i="1"/>
  <c r="Y306" i="1"/>
  <c r="Z305" i="1"/>
  <c r="Y305" i="1"/>
  <c r="Z304" i="1"/>
  <c r="Y304" i="1"/>
  <c r="Z303" i="1"/>
  <c r="Y303" i="1"/>
  <c r="Z302" i="1"/>
  <c r="Y302" i="1"/>
  <c r="Z301" i="1"/>
  <c r="AN301" i="1"/>
  <c r="Z300" i="1"/>
  <c r="AO300" i="1"/>
  <c r="AO302" i="7" l="1"/>
  <c r="AP302" i="7"/>
  <c r="AO301" i="7"/>
  <c r="H189" i="11" s="1"/>
  <c r="AP301" i="7"/>
  <c r="AO304" i="1"/>
  <c r="AP304" i="1"/>
  <c r="AO306" i="1"/>
  <c r="AP306" i="1"/>
  <c r="AO302" i="1"/>
  <c r="AP302" i="1"/>
  <c r="AN303" i="1"/>
  <c r="AP303" i="1"/>
  <c r="AN305" i="1"/>
  <c r="AP305" i="1"/>
  <c r="AH302" i="1"/>
  <c r="AD302" i="1"/>
  <c r="AL302" i="1"/>
  <c r="AH306" i="1"/>
  <c r="AD306" i="1"/>
  <c r="AL306" i="1"/>
  <c r="AB301" i="7"/>
  <c r="AG301" i="7"/>
  <c r="AJ301" i="7"/>
  <c r="AL301" i="7"/>
  <c r="AD301" i="7"/>
  <c r="AH301" i="7"/>
  <c r="AN301" i="7"/>
  <c r="AJ300" i="1"/>
  <c r="AB304" i="1"/>
  <c r="AG304" i="1"/>
  <c r="AJ304" i="1"/>
  <c r="AN304" i="1"/>
  <c r="AB300" i="1"/>
  <c r="AG300" i="1"/>
  <c r="AN300" i="1"/>
  <c r="AD300" i="1"/>
  <c r="AH300" i="1"/>
  <c r="AL300" i="1"/>
  <c r="AB302" i="1"/>
  <c r="AG302" i="1"/>
  <c r="AJ302" i="1"/>
  <c r="AN302" i="1"/>
  <c r="AD304" i="1"/>
  <c r="AH304" i="1"/>
  <c r="AL304" i="1"/>
  <c r="AB306" i="1"/>
  <c r="AG306" i="1"/>
  <c r="AJ306" i="1"/>
  <c r="AN306" i="1"/>
  <c r="AB300" i="7"/>
  <c r="AD300" i="7"/>
  <c r="AG300" i="7"/>
  <c r="AH300" i="7"/>
  <c r="AJ300" i="7"/>
  <c r="AL300" i="7"/>
  <c r="AN300" i="7"/>
  <c r="AA301" i="7"/>
  <c r="AC301" i="7"/>
  <c r="AE301" i="7"/>
  <c r="AF301" i="7"/>
  <c r="AI301" i="7"/>
  <c r="AK301" i="7"/>
  <c r="AM301" i="7"/>
  <c r="AB302" i="7"/>
  <c r="AD302" i="7"/>
  <c r="AG302" i="7"/>
  <c r="AH302" i="7"/>
  <c r="AJ302" i="7"/>
  <c r="AL302" i="7"/>
  <c r="AN302" i="7"/>
  <c r="AA300" i="7"/>
  <c r="AC300" i="7"/>
  <c r="AE300" i="7"/>
  <c r="AF300" i="7"/>
  <c r="AI300" i="7"/>
  <c r="AK300" i="7"/>
  <c r="AM300" i="7"/>
  <c r="AA302" i="7"/>
  <c r="AC302" i="7"/>
  <c r="AE302" i="7"/>
  <c r="AF302" i="7"/>
  <c r="AI302" i="7"/>
  <c r="AK302" i="7"/>
  <c r="AM302" i="7"/>
  <c r="AA301" i="1"/>
  <c r="AC301" i="1"/>
  <c r="AE301" i="1"/>
  <c r="AF301" i="1"/>
  <c r="AI301" i="1"/>
  <c r="AK301" i="1"/>
  <c r="AM301" i="1"/>
  <c r="AO301" i="1"/>
  <c r="AA303" i="1"/>
  <c r="AC303" i="1"/>
  <c r="AE303" i="1"/>
  <c r="AF303" i="1"/>
  <c r="AI303" i="1"/>
  <c r="AK303" i="1"/>
  <c r="AM303" i="1"/>
  <c r="AO303" i="1"/>
  <c r="AA305" i="1"/>
  <c r="AC305" i="1"/>
  <c r="AE305" i="1"/>
  <c r="AF305" i="1"/>
  <c r="AI305" i="1"/>
  <c r="AK305" i="1"/>
  <c r="AM305" i="1"/>
  <c r="AO305" i="1"/>
  <c r="AA300" i="1"/>
  <c r="AC300" i="1"/>
  <c r="AE300" i="1"/>
  <c r="AF300" i="1"/>
  <c r="AI300" i="1"/>
  <c r="AK300" i="1"/>
  <c r="AM300" i="1"/>
  <c r="AB301" i="1"/>
  <c r="AD301" i="1"/>
  <c r="AG301" i="1"/>
  <c r="AH301" i="1"/>
  <c r="AJ301" i="1"/>
  <c r="AL301" i="1"/>
  <c r="AA302" i="1"/>
  <c r="AC302" i="1"/>
  <c r="AE302" i="1"/>
  <c r="AF302" i="1"/>
  <c r="AI302" i="1"/>
  <c r="AK302" i="1"/>
  <c r="AM302" i="1"/>
  <c r="AB303" i="1"/>
  <c r="AD303" i="1"/>
  <c r="AG303" i="1"/>
  <c r="AH303" i="1"/>
  <c r="AJ303" i="1"/>
  <c r="AL303" i="1"/>
  <c r="AA304" i="1"/>
  <c r="AC304" i="1"/>
  <c r="AE304" i="1"/>
  <c r="AF304" i="1"/>
  <c r="AI304" i="1"/>
  <c r="AK304" i="1"/>
  <c r="AM304" i="1"/>
  <c r="AB305" i="1"/>
  <c r="AD305" i="1"/>
  <c r="AG305" i="1"/>
  <c r="AH305" i="1"/>
  <c r="AJ305" i="1"/>
  <c r="AL305" i="1"/>
  <c r="AA306" i="1"/>
  <c r="AC306" i="1"/>
  <c r="AE306" i="1"/>
  <c r="AF306" i="1"/>
  <c r="AI306" i="1"/>
  <c r="AK306" i="1"/>
  <c r="AM306" i="1"/>
  <c r="F185" i="11" l="1"/>
  <c r="F145" i="11"/>
  <c r="H145" i="11"/>
  <c r="J145" i="11"/>
  <c r="L145" i="11"/>
  <c r="N145" i="11"/>
  <c r="P145" i="11"/>
  <c r="R145" i="11"/>
  <c r="T145" i="11"/>
  <c r="V145" i="11"/>
  <c r="X145" i="11"/>
  <c r="Z145" i="11"/>
  <c r="AB145" i="11"/>
  <c r="E145" i="11"/>
  <c r="G145" i="11"/>
  <c r="I145" i="11"/>
  <c r="K145" i="11"/>
  <c r="M145" i="11"/>
  <c r="O145" i="11"/>
  <c r="Q145" i="11"/>
  <c r="S145" i="11"/>
  <c r="U145" i="11"/>
  <c r="W145" i="11"/>
  <c r="Y145" i="11"/>
  <c r="AA145" i="11"/>
  <c r="AC145" i="11"/>
  <c r="F95" i="11"/>
  <c r="H95" i="11"/>
  <c r="J95" i="11"/>
  <c r="L95" i="11"/>
  <c r="N95" i="11"/>
  <c r="P95" i="11"/>
  <c r="R95" i="11"/>
  <c r="T95" i="11"/>
  <c r="V95" i="11"/>
  <c r="X95" i="11"/>
  <c r="Z95" i="11"/>
  <c r="AB95" i="11"/>
  <c r="E95" i="11"/>
  <c r="G95" i="11"/>
  <c r="I95" i="11"/>
  <c r="K95" i="11"/>
  <c r="M95" i="11"/>
  <c r="O95" i="11"/>
  <c r="Q95" i="11"/>
  <c r="S95" i="11"/>
  <c r="U95" i="11"/>
  <c r="W95" i="11"/>
  <c r="Y95" i="11"/>
  <c r="AA95" i="11"/>
  <c r="AC95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F149" i="11"/>
  <c r="H149" i="11"/>
  <c r="J149" i="11"/>
  <c r="L149" i="11"/>
  <c r="N149" i="11"/>
  <c r="P149" i="11"/>
  <c r="R149" i="11"/>
  <c r="T149" i="11"/>
  <c r="V149" i="11"/>
  <c r="X149" i="11"/>
  <c r="Z149" i="11"/>
  <c r="AB149" i="11"/>
  <c r="E149" i="11"/>
  <c r="G149" i="11"/>
  <c r="I149" i="11"/>
  <c r="K149" i="11"/>
  <c r="M149" i="11"/>
  <c r="O149" i="11"/>
  <c r="Q149" i="11"/>
  <c r="S149" i="11"/>
  <c r="U149" i="11"/>
  <c r="W149" i="11"/>
  <c r="Y149" i="11"/>
  <c r="AA149" i="11"/>
  <c r="AC149" i="11"/>
  <c r="F99" i="11"/>
  <c r="H99" i="11"/>
  <c r="J99" i="11"/>
  <c r="L99" i="11"/>
  <c r="N99" i="11"/>
  <c r="P99" i="11"/>
  <c r="R99" i="11"/>
  <c r="T99" i="11"/>
  <c r="V99" i="11"/>
  <c r="X99" i="11"/>
  <c r="Z99" i="11"/>
  <c r="AB99" i="11"/>
  <c r="E99" i="11"/>
  <c r="G99" i="11"/>
  <c r="I99" i="11"/>
  <c r="K99" i="11"/>
  <c r="M99" i="11"/>
  <c r="O99" i="11"/>
  <c r="Q99" i="11"/>
  <c r="S99" i="11"/>
  <c r="U99" i="11"/>
  <c r="W99" i="11"/>
  <c r="Y99" i="11"/>
  <c r="AA99" i="11"/>
  <c r="AC9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F179" i="11"/>
  <c r="H179" i="11"/>
  <c r="J179" i="11"/>
  <c r="L179" i="11"/>
  <c r="N179" i="11"/>
  <c r="P179" i="11"/>
  <c r="R179" i="11"/>
  <c r="T179" i="11"/>
  <c r="V179" i="11"/>
  <c r="X179" i="11"/>
  <c r="Z179" i="11"/>
  <c r="AB179" i="11"/>
  <c r="E179" i="11"/>
  <c r="G179" i="11"/>
  <c r="I179" i="11"/>
  <c r="K179" i="11"/>
  <c r="M179" i="11"/>
  <c r="O179" i="11"/>
  <c r="Q179" i="11"/>
  <c r="S179" i="11"/>
  <c r="U179" i="11"/>
  <c r="W179" i="11"/>
  <c r="Y179" i="11"/>
  <c r="AA179" i="11"/>
  <c r="AC179" i="11"/>
  <c r="E139" i="11"/>
  <c r="G139" i="11"/>
  <c r="I139" i="11"/>
  <c r="K139" i="11"/>
  <c r="F139" i="11"/>
  <c r="H139" i="11"/>
  <c r="J139" i="11"/>
  <c r="L139" i="11"/>
  <c r="N139" i="11"/>
  <c r="M139" i="11"/>
  <c r="P139" i="11"/>
  <c r="R139" i="11"/>
  <c r="T139" i="11"/>
  <c r="V139" i="11"/>
  <c r="X139" i="11"/>
  <c r="Z139" i="11"/>
  <c r="AB139" i="11"/>
  <c r="O139" i="11"/>
  <c r="Q139" i="11"/>
  <c r="S139" i="11"/>
  <c r="U139" i="11"/>
  <c r="W139" i="11"/>
  <c r="Y139" i="11"/>
  <c r="AA139" i="11"/>
  <c r="AC139" i="11"/>
  <c r="F109" i="11"/>
  <c r="H109" i="11"/>
  <c r="J109" i="11"/>
  <c r="L109" i="11"/>
  <c r="N109" i="11"/>
  <c r="P109" i="11"/>
  <c r="R109" i="11"/>
  <c r="T109" i="11"/>
  <c r="V109" i="11"/>
  <c r="X109" i="11"/>
  <c r="Z109" i="11"/>
  <c r="AB109" i="11"/>
  <c r="E109" i="11"/>
  <c r="G109" i="11"/>
  <c r="I109" i="11"/>
  <c r="K109" i="11"/>
  <c r="M109" i="11"/>
  <c r="O109" i="11"/>
  <c r="Q109" i="11"/>
  <c r="S109" i="11"/>
  <c r="U109" i="11"/>
  <c r="W109" i="11"/>
  <c r="Y109" i="11"/>
  <c r="AA109" i="11"/>
  <c r="AC10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F155" i="11"/>
  <c r="H155" i="11"/>
  <c r="J155" i="11"/>
  <c r="L155" i="11"/>
  <c r="N155" i="11"/>
  <c r="P155" i="11"/>
  <c r="R155" i="11"/>
  <c r="T155" i="11"/>
  <c r="V155" i="11"/>
  <c r="X155" i="11"/>
  <c r="Z155" i="11"/>
  <c r="AB155" i="11"/>
  <c r="E155" i="11"/>
  <c r="G155" i="11"/>
  <c r="I155" i="11"/>
  <c r="K155" i="11"/>
  <c r="M155" i="11"/>
  <c r="O155" i="11"/>
  <c r="Q155" i="11"/>
  <c r="S155" i="11"/>
  <c r="U155" i="11"/>
  <c r="W155" i="11"/>
  <c r="Y155" i="11"/>
  <c r="AA155" i="11"/>
  <c r="AC1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F105" i="11"/>
  <c r="H105" i="11"/>
  <c r="J105" i="11"/>
  <c r="L105" i="11"/>
  <c r="N105" i="11"/>
  <c r="P105" i="11"/>
  <c r="R105" i="11"/>
  <c r="T105" i="11"/>
  <c r="V105" i="11"/>
  <c r="X105" i="11"/>
  <c r="Z105" i="11"/>
  <c r="AB105" i="11"/>
  <c r="E105" i="11"/>
  <c r="G105" i="11"/>
  <c r="I105" i="11"/>
  <c r="K105" i="11"/>
  <c r="M105" i="11"/>
  <c r="O105" i="11"/>
  <c r="Q105" i="11"/>
  <c r="S105" i="11"/>
  <c r="U105" i="11"/>
  <c r="W105" i="11"/>
  <c r="Y105" i="11"/>
  <c r="AA105" i="11"/>
  <c r="AC105" i="11"/>
  <c r="E135" i="11"/>
  <c r="G135" i="11"/>
  <c r="I135" i="11"/>
  <c r="K135" i="11"/>
  <c r="M135" i="11"/>
  <c r="O135" i="11"/>
  <c r="Q135" i="11"/>
  <c r="S135" i="11"/>
  <c r="U135" i="11"/>
  <c r="W135" i="11"/>
  <c r="Y135" i="11"/>
  <c r="AA135" i="11"/>
  <c r="AC135" i="11"/>
  <c r="F135" i="11"/>
  <c r="H135" i="11"/>
  <c r="J135" i="11"/>
  <c r="L135" i="11"/>
  <c r="N135" i="11"/>
  <c r="P135" i="11"/>
  <c r="R135" i="11"/>
  <c r="T135" i="11"/>
  <c r="V135" i="11"/>
  <c r="X135" i="11"/>
  <c r="Z135" i="11"/>
  <c r="AB135" i="11"/>
  <c r="E195" i="11"/>
  <c r="I195" i="11"/>
  <c r="M195" i="11"/>
  <c r="Q195" i="11"/>
  <c r="U195" i="11"/>
  <c r="Y195" i="11"/>
  <c r="AC195" i="11"/>
  <c r="H195" i="11"/>
  <c r="L195" i="11"/>
  <c r="P195" i="11"/>
  <c r="T195" i="11"/>
  <c r="X195" i="11"/>
  <c r="AB195" i="11"/>
  <c r="G195" i="11"/>
  <c r="K195" i="11"/>
  <c r="O195" i="11"/>
  <c r="S195" i="11"/>
  <c r="W195" i="11"/>
  <c r="AA195" i="11"/>
  <c r="F195" i="11"/>
  <c r="J195" i="11"/>
  <c r="N195" i="11"/>
  <c r="R195" i="11"/>
  <c r="V195" i="11"/>
  <c r="Z195" i="11"/>
  <c r="E199" i="11"/>
  <c r="I199" i="11"/>
  <c r="M199" i="11"/>
  <c r="Q199" i="11"/>
  <c r="U199" i="11"/>
  <c r="Y199" i="11"/>
  <c r="AC199" i="11"/>
  <c r="H199" i="11"/>
  <c r="L199" i="11"/>
  <c r="P199" i="11"/>
  <c r="T199" i="11"/>
  <c r="X199" i="11"/>
  <c r="AB199" i="11"/>
  <c r="G199" i="11"/>
  <c r="K199" i="11"/>
  <c r="O199" i="11"/>
  <c r="S199" i="11"/>
  <c r="W199" i="11"/>
  <c r="AA199" i="11"/>
  <c r="F199" i="11"/>
  <c r="J199" i="11"/>
  <c r="N199" i="11"/>
  <c r="R199" i="11"/>
  <c r="V199" i="11"/>
  <c r="Z199" i="11"/>
  <c r="AC189" i="11"/>
  <c r="Y189" i="11"/>
  <c r="U189" i="11"/>
  <c r="Q189" i="11"/>
  <c r="M189" i="11"/>
  <c r="I189" i="11"/>
  <c r="E189" i="11"/>
  <c r="Z189" i="11"/>
  <c r="V189" i="11"/>
  <c r="R189" i="11"/>
  <c r="N189" i="11"/>
  <c r="J189" i="11"/>
  <c r="F189" i="11"/>
  <c r="AA185" i="11"/>
  <c r="W185" i="11"/>
  <c r="S185" i="11"/>
  <c r="O185" i="11"/>
  <c r="K185" i="11"/>
  <c r="G185" i="11"/>
  <c r="AB185" i="11"/>
  <c r="X185" i="11"/>
  <c r="T185" i="11"/>
  <c r="P185" i="11"/>
  <c r="L185" i="11"/>
  <c r="H185" i="11"/>
  <c r="F165" i="11"/>
  <c r="H165" i="11"/>
  <c r="J165" i="11"/>
  <c r="L165" i="11"/>
  <c r="N165" i="11"/>
  <c r="P165" i="11"/>
  <c r="R165" i="11"/>
  <c r="T165" i="11"/>
  <c r="V165" i="11"/>
  <c r="X165" i="11"/>
  <c r="Z165" i="11"/>
  <c r="AB165" i="11"/>
  <c r="E165" i="11"/>
  <c r="G165" i="11"/>
  <c r="I165" i="11"/>
  <c r="K165" i="11"/>
  <c r="M165" i="11"/>
  <c r="O165" i="11"/>
  <c r="Q165" i="11"/>
  <c r="S165" i="11"/>
  <c r="U165" i="11"/>
  <c r="W165" i="11"/>
  <c r="Y165" i="11"/>
  <c r="AA165" i="11"/>
  <c r="AC165" i="11"/>
  <c r="E125" i="11"/>
  <c r="G125" i="11"/>
  <c r="I125" i="11"/>
  <c r="K125" i="11"/>
  <c r="M125" i="11"/>
  <c r="O125" i="11"/>
  <c r="Q125" i="11"/>
  <c r="S125" i="11"/>
  <c r="U125" i="11"/>
  <c r="W125" i="11"/>
  <c r="Y125" i="11"/>
  <c r="AA125" i="11"/>
  <c r="AC125" i="11"/>
  <c r="F125" i="11"/>
  <c r="H125" i="11"/>
  <c r="J125" i="11"/>
  <c r="L125" i="11"/>
  <c r="N125" i="11"/>
  <c r="P125" i="11"/>
  <c r="R125" i="11"/>
  <c r="T125" i="11"/>
  <c r="V125" i="11"/>
  <c r="X125" i="11"/>
  <c r="Z125" i="11"/>
  <c r="AB125" i="11"/>
  <c r="F85" i="11"/>
  <c r="H85" i="11"/>
  <c r="J85" i="11"/>
  <c r="L85" i="11"/>
  <c r="N85" i="11"/>
  <c r="P85" i="11"/>
  <c r="R85" i="11"/>
  <c r="T85" i="11"/>
  <c r="V85" i="11"/>
  <c r="X85" i="11"/>
  <c r="Z85" i="11"/>
  <c r="AB8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F169" i="11"/>
  <c r="H169" i="11"/>
  <c r="J169" i="11"/>
  <c r="L169" i="11"/>
  <c r="N169" i="11"/>
  <c r="P169" i="11"/>
  <c r="R169" i="11"/>
  <c r="T169" i="11"/>
  <c r="V169" i="11"/>
  <c r="X169" i="11"/>
  <c r="Z169" i="11"/>
  <c r="AB169" i="11"/>
  <c r="E169" i="11"/>
  <c r="G169" i="11"/>
  <c r="I169" i="11"/>
  <c r="K169" i="11"/>
  <c r="M169" i="11"/>
  <c r="O169" i="11"/>
  <c r="Q169" i="11"/>
  <c r="S169" i="11"/>
  <c r="U169" i="11"/>
  <c r="W169" i="11"/>
  <c r="Y169" i="11"/>
  <c r="AA169" i="11"/>
  <c r="AC169" i="11"/>
  <c r="E129" i="11"/>
  <c r="G129" i="11"/>
  <c r="I129" i="11"/>
  <c r="K129" i="11"/>
  <c r="M129" i="11"/>
  <c r="O129" i="11"/>
  <c r="Q129" i="11"/>
  <c r="S129" i="11"/>
  <c r="U129" i="11"/>
  <c r="W129" i="11"/>
  <c r="Y129" i="11"/>
  <c r="AA129" i="11"/>
  <c r="AC129" i="11"/>
  <c r="F129" i="11"/>
  <c r="H129" i="11"/>
  <c r="J129" i="11"/>
  <c r="L129" i="11"/>
  <c r="N129" i="11"/>
  <c r="P129" i="11"/>
  <c r="R129" i="11"/>
  <c r="T129" i="11"/>
  <c r="V129" i="11"/>
  <c r="X129" i="11"/>
  <c r="Z129" i="11"/>
  <c r="AB129" i="11"/>
  <c r="F89" i="11"/>
  <c r="H89" i="11"/>
  <c r="J89" i="11"/>
  <c r="L89" i="11"/>
  <c r="N89" i="11"/>
  <c r="P89" i="11"/>
  <c r="R89" i="11"/>
  <c r="T89" i="11"/>
  <c r="V89" i="11"/>
  <c r="X89" i="11"/>
  <c r="Z89" i="11"/>
  <c r="AB89" i="11"/>
  <c r="E89" i="11"/>
  <c r="G89" i="11"/>
  <c r="I89" i="11"/>
  <c r="K89" i="11"/>
  <c r="M89" i="11"/>
  <c r="O89" i="11"/>
  <c r="Q89" i="11"/>
  <c r="S89" i="11"/>
  <c r="U89" i="11"/>
  <c r="W89" i="11"/>
  <c r="Y89" i="11"/>
  <c r="AA89" i="11"/>
  <c r="AC89" i="11"/>
  <c r="F49" i="11"/>
  <c r="H49" i="11"/>
  <c r="J49" i="11"/>
  <c r="L49" i="11"/>
  <c r="N49" i="11"/>
  <c r="P49" i="11"/>
  <c r="R49" i="11"/>
  <c r="T49" i="11"/>
  <c r="V49" i="11"/>
  <c r="X49" i="11"/>
  <c r="Z49" i="11"/>
  <c r="AB49" i="11"/>
  <c r="E49" i="11"/>
  <c r="G49" i="11"/>
  <c r="I49" i="11"/>
  <c r="K49" i="11"/>
  <c r="M49" i="11"/>
  <c r="O49" i="11"/>
  <c r="Q49" i="11"/>
  <c r="S49" i="11"/>
  <c r="U49" i="11"/>
  <c r="W49" i="11"/>
  <c r="Y49" i="11"/>
  <c r="AA49" i="11"/>
  <c r="AC49" i="11"/>
  <c r="F159" i="11"/>
  <c r="H159" i="11"/>
  <c r="J159" i="11"/>
  <c r="L159" i="11"/>
  <c r="N159" i="11"/>
  <c r="P159" i="11"/>
  <c r="R159" i="11"/>
  <c r="T159" i="11"/>
  <c r="V159" i="11"/>
  <c r="X159" i="11"/>
  <c r="Z159" i="11"/>
  <c r="AB159" i="11"/>
  <c r="E159" i="11"/>
  <c r="G159" i="11"/>
  <c r="I159" i="11"/>
  <c r="K159" i="11"/>
  <c r="M159" i="11"/>
  <c r="O159" i="11"/>
  <c r="Q159" i="11"/>
  <c r="S159" i="11"/>
  <c r="U159" i="11"/>
  <c r="W159" i="11"/>
  <c r="Y159" i="11"/>
  <c r="AA159" i="11"/>
  <c r="AC159" i="11"/>
  <c r="E119" i="11"/>
  <c r="G119" i="11"/>
  <c r="I119" i="11"/>
  <c r="K119" i="11"/>
  <c r="M119" i="11"/>
  <c r="O119" i="11"/>
  <c r="Q119" i="11"/>
  <c r="S119" i="11"/>
  <c r="U119" i="11"/>
  <c r="W119" i="11"/>
  <c r="Y119" i="11"/>
  <c r="AA119" i="11"/>
  <c r="AC119" i="11"/>
  <c r="F119" i="11"/>
  <c r="H119" i="11"/>
  <c r="J119" i="11"/>
  <c r="L119" i="11"/>
  <c r="N119" i="11"/>
  <c r="P119" i="11"/>
  <c r="R119" i="11"/>
  <c r="T119" i="11"/>
  <c r="V119" i="11"/>
  <c r="X119" i="11"/>
  <c r="Z119" i="11"/>
  <c r="AB119" i="11"/>
  <c r="E79" i="11"/>
  <c r="G79" i="11"/>
  <c r="I79" i="11"/>
  <c r="K79" i="11"/>
  <c r="M79" i="11"/>
  <c r="O79" i="11"/>
  <c r="Q79" i="11"/>
  <c r="S79" i="11"/>
  <c r="U79" i="11"/>
  <c r="W79" i="11"/>
  <c r="Y79" i="11"/>
  <c r="AA79" i="11"/>
  <c r="AC79" i="11"/>
  <c r="F79" i="11"/>
  <c r="H79" i="11"/>
  <c r="J79" i="11"/>
  <c r="L79" i="11"/>
  <c r="N79" i="11"/>
  <c r="P79" i="11"/>
  <c r="R79" i="11"/>
  <c r="T79" i="11"/>
  <c r="V79" i="11"/>
  <c r="X79" i="11"/>
  <c r="Z79" i="11"/>
  <c r="AB79" i="11"/>
  <c r="E115" i="11"/>
  <c r="G115" i="11"/>
  <c r="I115" i="11"/>
  <c r="K115" i="11"/>
  <c r="M115" i="11"/>
  <c r="O115" i="11"/>
  <c r="Q115" i="11"/>
  <c r="S115" i="11"/>
  <c r="U115" i="11"/>
  <c r="W115" i="11"/>
  <c r="Y115" i="11"/>
  <c r="AA115" i="11"/>
  <c r="AC115" i="11"/>
  <c r="F115" i="11"/>
  <c r="H115" i="11"/>
  <c r="J115" i="11"/>
  <c r="L115" i="11"/>
  <c r="N115" i="11"/>
  <c r="P115" i="11"/>
  <c r="R115" i="11"/>
  <c r="T115" i="11"/>
  <c r="V115" i="11"/>
  <c r="X115" i="11"/>
  <c r="Z115" i="11"/>
  <c r="AB115" i="11"/>
  <c r="F175" i="11"/>
  <c r="H175" i="11"/>
  <c r="J175" i="11"/>
  <c r="L175" i="11"/>
  <c r="N175" i="11"/>
  <c r="P175" i="11"/>
  <c r="R175" i="11"/>
  <c r="T175" i="11"/>
  <c r="V175" i="11"/>
  <c r="X175" i="11"/>
  <c r="Z175" i="11"/>
  <c r="AB175" i="11"/>
  <c r="E175" i="11"/>
  <c r="G175" i="11"/>
  <c r="I175" i="11"/>
  <c r="K175" i="11"/>
  <c r="M175" i="11"/>
  <c r="O175" i="11"/>
  <c r="Q175" i="11"/>
  <c r="S175" i="11"/>
  <c r="U175" i="11"/>
  <c r="W175" i="11"/>
  <c r="Y175" i="11"/>
  <c r="AA175" i="11"/>
  <c r="AC175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A189" i="11"/>
  <c r="W189" i="11"/>
  <c r="S189" i="11"/>
  <c r="O189" i="11"/>
  <c r="K189" i="11"/>
  <c r="G189" i="11"/>
  <c r="AB189" i="11"/>
  <c r="X189" i="11"/>
  <c r="T189" i="11"/>
  <c r="P189" i="11"/>
  <c r="L189" i="11"/>
  <c r="AC185" i="11"/>
  <c r="Y185" i="11"/>
  <c r="U185" i="11"/>
  <c r="Q185" i="11"/>
  <c r="M185" i="11"/>
  <c r="I185" i="11"/>
  <c r="E185" i="11"/>
  <c r="Z185" i="11"/>
  <c r="V185" i="11"/>
  <c r="R185" i="11"/>
  <c r="N185" i="11"/>
  <c r="J185" i="11"/>
  <c r="AE145" i="11"/>
  <c r="AD145" i="11"/>
  <c r="AF145" i="11"/>
  <c r="D145" i="11"/>
  <c r="AE95" i="11"/>
  <c r="AD95" i="11"/>
  <c r="AF95" i="11"/>
  <c r="D95" i="11"/>
  <c r="AD65" i="11"/>
  <c r="AF65" i="11"/>
  <c r="D65" i="11"/>
  <c r="AE65" i="11"/>
  <c r="AE149" i="11"/>
  <c r="AD149" i="11"/>
  <c r="AF149" i="11"/>
  <c r="D149" i="11"/>
  <c r="AE99" i="11"/>
  <c r="AD99" i="11"/>
  <c r="AF99" i="11"/>
  <c r="D99" i="11"/>
  <c r="AD69" i="11"/>
  <c r="AF69" i="11"/>
  <c r="D69" i="11"/>
  <c r="AE69" i="11"/>
  <c r="AE159" i="11"/>
  <c r="AD159" i="11"/>
  <c r="AF159" i="11"/>
  <c r="D159" i="11"/>
  <c r="AD119" i="11"/>
  <c r="AF119" i="11"/>
  <c r="AE119" i="11"/>
  <c r="D119" i="11"/>
  <c r="AD79" i="11"/>
  <c r="AF79" i="11"/>
  <c r="AE79" i="11"/>
  <c r="D79" i="11"/>
  <c r="AD115" i="11"/>
  <c r="AF115" i="11"/>
  <c r="AE115" i="11"/>
  <c r="D115" i="11"/>
  <c r="AE175" i="11"/>
  <c r="AD175" i="11"/>
  <c r="AF175" i="11"/>
  <c r="D175" i="11"/>
  <c r="AD55" i="11"/>
  <c r="AF55" i="11"/>
  <c r="AE55" i="11"/>
  <c r="D55" i="11"/>
  <c r="AD195" i="11"/>
  <c r="D195" i="11"/>
  <c r="AE195" i="11"/>
  <c r="AF195" i="11"/>
  <c r="AD199" i="11"/>
  <c r="D199" i="11"/>
  <c r="AE199" i="11"/>
  <c r="AF199" i="11"/>
  <c r="D189" i="11"/>
  <c r="AD189" i="11"/>
  <c r="AF185" i="11"/>
  <c r="AE165" i="11"/>
  <c r="AD165" i="11"/>
  <c r="AF165" i="11"/>
  <c r="D165" i="11"/>
  <c r="AE125" i="11"/>
  <c r="AD125" i="11"/>
  <c r="AF125" i="11"/>
  <c r="D125" i="11"/>
  <c r="AD85" i="11"/>
  <c r="AF85" i="11"/>
  <c r="D85" i="11"/>
  <c r="AE85" i="11"/>
  <c r="AD45" i="11"/>
  <c r="AF45" i="11"/>
  <c r="D45" i="11"/>
  <c r="AE45" i="11"/>
  <c r="AE169" i="11"/>
  <c r="AD169" i="11"/>
  <c r="AF169" i="11"/>
  <c r="D169" i="11"/>
  <c r="AE129" i="11"/>
  <c r="AD129" i="11"/>
  <c r="AF129" i="11"/>
  <c r="D129" i="11"/>
  <c r="AD89" i="11"/>
  <c r="AF89" i="11"/>
  <c r="D89" i="11"/>
  <c r="AE89" i="11"/>
  <c r="AD49" i="11"/>
  <c r="AF49" i="11"/>
  <c r="D49" i="11"/>
  <c r="AE49" i="11"/>
  <c r="AE179" i="11"/>
  <c r="AD179" i="11"/>
  <c r="AF179" i="11"/>
  <c r="D179" i="11"/>
  <c r="AE139" i="11"/>
  <c r="AD139" i="11"/>
  <c r="AF139" i="11"/>
  <c r="D139" i="11"/>
  <c r="AE109" i="11"/>
  <c r="AD109" i="11"/>
  <c r="AF109" i="11"/>
  <c r="D109" i="11"/>
  <c r="AD59" i="11"/>
  <c r="AF59" i="11"/>
  <c r="AE59" i="11"/>
  <c r="D59" i="11"/>
  <c r="AE155" i="11"/>
  <c r="AD155" i="11"/>
  <c r="AF155" i="11"/>
  <c r="D155" i="11"/>
  <c r="AD75" i="11"/>
  <c r="AF75" i="11"/>
  <c r="AE75" i="11"/>
  <c r="D75" i="11"/>
  <c r="AE105" i="11"/>
  <c r="AD105" i="11"/>
  <c r="AF105" i="11"/>
  <c r="D105" i="11"/>
  <c r="AE135" i="11"/>
  <c r="AD135" i="11"/>
  <c r="AF135" i="11"/>
  <c r="D135" i="11"/>
  <c r="AF189" i="11"/>
  <c r="AE189" i="11"/>
  <c r="D185" i="11"/>
  <c r="AD185" i="11"/>
  <c r="AE185" i="11"/>
  <c r="AH165" i="11"/>
  <c r="AJ165" i="11"/>
  <c r="AL165" i="11"/>
  <c r="AN165" i="11"/>
  <c r="AP165" i="11"/>
  <c r="AR165" i="11"/>
  <c r="AT165" i="11"/>
  <c r="AV165" i="11"/>
  <c r="AX165" i="11"/>
  <c r="AZ165" i="11"/>
  <c r="AG165" i="11"/>
  <c r="AI165" i="11"/>
  <c r="AK165" i="11"/>
  <c r="AM165" i="11"/>
  <c r="AO165" i="11"/>
  <c r="AQ165" i="11"/>
  <c r="AS165" i="11"/>
  <c r="AU165" i="11"/>
  <c r="AW165" i="11"/>
  <c r="AY165" i="11"/>
  <c r="BA165" i="11"/>
  <c r="AH125" i="11"/>
  <c r="AJ125" i="11"/>
  <c r="AL125" i="11"/>
  <c r="AN125" i="11"/>
  <c r="AP125" i="11"/>
  <c r="AR125" i="11"/>
  <c r="AT125" i="11"/>
  <c r="AV125" i="11"/>
  <c r="AX125" i="11"/>
  <c r="AZ125" i="11"/>
  <c r="AG125" i="11"/>
  <c r="AI125" i="11"/>
  <c r="AK125" i="11"/>
  <c r="AM125" i="11"/>
  <c r="AO125" i="11"/>
  <c r="AQ125" i="11"/>
  <c r="AS125" i="11"/>
  <c r="AU125" i="11"/>
  <c r="AW125" i="11"/>
  <c r="AY125" i="11"/>
  <c r="BA125" i="11"/>
  <c r="AG85" i="11"/>
  <c r="AI85" i="11"/>
  <c r="AK85" i="11"/>
  <c r="AM85" i="11"/>
  <c r="AO85" i="11"/>
  <c r="AQ85" i="11"/>
  <c r="AS85" i="11"/>
  <c r="AU85" i="11"/>
  <c r="AW85" i="11"/>
  <c r="AY85" i="11"/>
  <c r="BA85" i="11"/>
  <c r="AH85" i="11"/>
  <c r="AJ85" i="11"/>
  <c r="AL85" i="11"/>
  <c r="AN85" i="11"/>
  <c r="AP85" i="11"/>
  <c r="AR85" i="11"/>
  <c r="AT85" i="11"/>
  <c r="AV85" i="11"/>
  <c r="AX85" i="11"/>
  <c r="AZ85" i="11"/>
  <c r="AH45" i="11"/>
  <c r="AJ45" i="11"/>
  <c r="AL45" i="11"/>
  <c r="AN45" i="11"/>
  <c r="AP45" i="11"/>
  <c r="AR45" i="11"/>
  <c r="AT45" i="11"/>
  <c r="AV45" i="11"/>
  <c r="AX45" i="11"/>
  <c r="AZ45" i="11"/>
  <c r="AG45" i="11"/>
  <c r="AI45" i="11"/>
  <c r="AK45" i="11"/>
  <c r="AM45" i="11"/>
  <c r="AO45" i="11"/>
  <c r="AQ45" i="11"/>
  <c r="AS45" i="11"/>
  <c r="AU45" i="11"/>
  <c r="AW45" i="11"/>
  <c r="AY45" i="11"/>
  <c r="BA45" i="11"/>
  <c r="AH169" i="11"/>
  <c r="AJ169" i="11"/>
  <c r="AL169" i="11"/>
  <c r="AN169" i="11"/>
  <c r="AP169" i="11"/>
  <c r="AR169" i="11"/>
  <c r="AT169" i="11"/>
  <c r="AV169" i="11"/>
  <c r="AX169" i="11"/>
  <c r="AZ169" i="11"/>
  <c r="AG169" i="11"/>
  <c r="AI169" i="11"/>
  <c r="AK169" i="11"/>
  <c r="AM169" i="11"/>
  <c r="AO169" i="11"/>
  <c r="AQ169" i="11"/>
  <c r="AS169" i="11"/>
  <c r="AU169" i="11"/>
  <c r="AW169" i="11"/>
  <c r="AY169" i="11"/>
  <c r="BA169" i="11"/>
  <c r="AH129" i="11"/>
  <c r="AJ129" i="11"/>
  <c r="AL129" i="11"/>
  <c r="AN129" i="11"/>
  <c r="AP129" i="11"/>
  <c r="AR129" i="11"/>
  <c r="AT129" i="11"/>
  <c r="AV129" i="11"/>
  <c r="AX129" i="11"/>
  <c r="AZ129" i="11"/>
  <c r="AG129" i="11"/>
  <c r="AI129" i="11"/>
  <c r="AK129" i="11"/>
  <c r="AM129" i="11"/>
  <c r="AO129" i="11"/>
  <c r="AQ129" i="11"/>
  <c r="AS129" i="11"/>
  <c r="AU129" i="11"/>
  <c r="AW129" i="11"/>
  <c r="AY129" i="11"/>
  <c r="BA129" i="11"/>
  <c r="AG89" i="11"/>
  <c r="AI89" i="11"/>
  <c r="AK89" i="11"/>
  <c r="AM89" i="11"/>
  <c r="AO89" i="11"/>
  <c r="AQ89" i="11"/>
  <c r="AS89" i="11"/>
  <c r="AU89" i="11"/>
  <c r="AW89" i="11"/>
  <c r="AY89" i="11"/>
  <c r="BA89" i="11"/>
  <c r="AH89" i="11"/>
  <c r="AJ89" i="11"/>
  <c r="AL89" i="11"/>
  <c r="AN89" i="11"/>
  <c r="AP89" i="11"/>
  <c r="AR89" i="11"/>
  <c r="AT89" i="11"/>
  <c r="AV89" i="11"/>
  <c r="AX89" i="11"/>
  <c r="AZ89" i="11"/>
  <c r="AH49" i="11"/>
  <c r="AJ49" i="11"/>
  <c r="AL49" i="11"/>
  <c r="AN49" i="11"/>
  <c r="AP49" i="11"/>
  <c r="AR49" i="11"/>
  <c r="AT49" i="11"/>
  <c r="AV49" i="11"/>
  <c r="AX49" i="11"/>
  <c r="AZ49" i="11"/>
  <c r="AG49" i="11"/>
  <c r="AI49" i="11"/>
  <c r="AK49" i="11"/>
  <c r="AM49" i="11"/>
  <c r="AO49" i="11"/>
  <c r="AQ49" i="11"/>
  <c r="AS49" i="11"/>
  <c r="AU49" i="11"/>
  <c r="AW49" i="11"/>
  <c r="AY49" i="11"/>
  <c r="BA49" i="11"/>
  <c r="AH179" i="11"/>
  <c r="AJ179" i="11"/>
  <c r="AL179" i="11"/>
  <c r="AN179" i="11"/>
  <c r="AP179" i="11"/>
  <c r="AR179" i="11"/>
  <c r="AT179" i="11"/>
  <c r="AV179" i="11"/>
  <c r="AX179" i="11"/>
  <c r="AZ179" i="11"/>
  <c r="AG179" i="11"/>
  <c r="AI179" i="11"/>
  <c r="AK179" i="11"/>
  <c r="AM179" i="11"/>
  <c r="AO179" i="11"/>
  <c r="AQ179" i="11"/>
  <c r="AS179" i="11"/>
  <c r="AU179" i="11"/>
  <c r="AW179" i="11"/>
  <c r="AY179" i="11"/>
  <c r="BA179" i="11"/>
  <c r="AH139" i="11"/>
  <c r="AJ139" i="11"/>
  <c r="AL139" i="11"/>
  <c r="AN139" i="11"/>
  <c r="AP139" i="11"/>
  <c r="AR139" i="11"/>
  <c r="AT139" i="11"/>
  <c r="AV139" i="11"/>
  <c r="AX139" i="11"/>
  <c r="AZ139" i="11"/>
  <c r="AG139" i="11"/>
  <c r="AI139" i="11"/>
  <c r="AK139" i="11"/>
  <c r="AM139" i="11"/>
  <c r="AO139" i="11"/>
  <c r="AQ139" i="11"/>
  <c r="AS139" i="11"/>
  <c r="AU139" i="11"/>
  <c r="AW139" i="11"/>
  <c r="AY139" i="11"/>
  <c r="BA139" i="11"/>
  <c r="AG109" i="11"/>
  <c r="AI109" i="11"/>
  <c r="AK109" i="11"/>
  <c r="AM109" i="11"/>
  <c r="AO109" i="11"/>
  <c r="AQ109" i="11"/>
  <c r="AS109" i="11"/>
  <c r="AU109" i="11"/>
  <c r="AW109" i="11"/>
  <c r="AY109" i="11"/>
  <c r="BA109" i="11"/>
  <c r="AH109" i="11"/>
  <c r="AJ109" i="11"/>
  <c r="AL109" i="11"/>
  <c r="AN109" i="11"/>
  <c r="AP109" i="11"/>
  <c r="AR109" i="11"/>
  <c r="AT109" i="11"/>
  <c r="AV109" i="11"/>
  <c r="AX109" i="11"/>
  <c r="AZ109" i="11"/>
  <c r="AG59" i="11"/>
  <c r="AI59" i="11"/>
  <c r="AK59" i="11"/>
  <c r="AM59" i="11"/>
  <c r="AO59" i="11"/>
  <c r="AQ59" i="11"/>
  <c r="AS59" i="11"/>
  <c r="AU59" i="11"/>
  <c r="AW59" i="11"/>
  <c r="AY59" i="11"/>
  <c r="BA59" i="11"/>
  <c r="AH59" i="11"/>
  <c r="AJ59" i="11"/>
  <c r="AL59" i="11"/>
  <c r="AN59" i="11"/>
  <c r="AP59" i="11"/>
  <c r="AR59" i="11"/>
  <c r="AT59" i="11"/>
  <c r="AV59" i="11"/>
  <c r="AX59" i="11"/>
  <c r="AZ59" i="11"/>
  <c r="AH155" i="11"/>
  <c r="AJ155" i="11"/>
  <c r="AL155" i="11"/>
  <c r="AN155" i="11"/>
  <c r="AP155" i="11"/>
  <c r="AR155" i="11"/>
  <c r="AT155" i="11"/>
  <c r="AV155" i="11"/>
  <c r="AX155" i="11"/>
  <c r="AZ155" i="11"/>
  <c r="AG155" i="11"/>
  <c r="AI155" i="11"/>
  <c r="AK155" i="11"/>
  <c r="AM155" i="11"/>
  <c r="AO155" i="11"/>
  <c r="AQ155" i="11"/>
  <c r="AS155" i="11"/>
  <c r="AU155" i="11"/>
  <c r="AW155" i="11"/>
  <c r="AY155" i="11"/>
  <c r="BA155" i="11"/>
  <c r="AG75" i="11"/>
  <c r="AI75" i="11"/>
  <c r="AK75" i="11"/>
  <c r="AM75" i="11"/>
  <c r="AO75" i="11"/>
  <c r="AQ75" i="11"/>
  <c r="AS75" i="11"/>
  <c r="AU75" i="11"/>
  <c r="AW75" i="11"/>
  <c r="AY75" i="11"/>
  <c r="BA75" i="11"/>
  <c r="AH75" i="11"/>
  <c r="AJ75" i="11"/>
  <c r="AL75" i="11"/>
  <c r="AN75" i="11"/>
  <c r="AP75" i="11"/>
  <c r="AR75" i="11"/>
  <c r="AT75" i="11"/>
  <c r="AV75" i="11"/>
  <c r="AX75" i="11"/>
  <c r="AZ75" i="11"/>
  <c r="AG105" i="11"/>
  <c r="AI105" i="11"/>
  <c r="AK105" i="11"/>
  <c r="AM105" i="11"/>
  <c r="AO105" i="11"/>
  <c r="AQ105" i="11"/>
  <c r="AS105" i="11"/>
  <c r="AU105" i="11"/>
  <c r="AW105" i="11"/>
  <c r="AY105" i="11"/>
  <c r="BA105" i="11"/>
  <c r="AH105" i="11"/>
  <c r="AJ105" i="11"/>
  <c r="AL105" i="11"/>
  <c r="AN105" i="11"/>
  <c r="AP105" i="11"/>
  <c r="AR105" i="11"/>
  <c r="AT105" i="11"/>
  <c r="AV105" i="11"/>
  <c r="AX105" i="11"/>
  <c r="AZ105" i="11"/>
  <c r="AH135" i="11"/>
  <c r="AJ135" i="11"/>
  <c r="AL135" i="11"/>
  <c r="AN135" i="11"/>
  <c r="AP135" i="11"/>
  <c r="AR135" i="11"/>
  <c r="AT135" i="11"/>
  <c r="AV135" i="11"/>
  <c r="AX135" i="11"/>
  <c r="AZ135" i="11"/>
  <c r="AG135" i="11"/>
  <c r="AI135" i="11"/>
  <c r="AK135" i="11"/>
  <c r="AM135" i="11"/>
  <c r="AO135" i="11"/>
  <c r="AQ135" i="11"/>
  <c r="AS135" i="11"/>
  <c r="AU135" i="11"/>
  <c r="AW135" i="11"/>
  <c r="AY135" i="11"/>
  <c r="BA135" i="11"/>
  <c r="AY185" i="11"/>
  <c r="AU185" i="11"/>
  <c r="AQ185" i="11"/>
  <c r="AM185" i="11"/>
  <c r="AI185" i="11"/>
  <c r="AZ185" i="11"/>
  <c r="AV185" i="11"/>
  <c r="AR185" i="11"/>
  <c r="AN185" i="11"/>
  <c r="AJ185" i="11"/>
  <c r="AY189" i="11"/>
  <c r="AU189" i="11"/>
  <c r="AQ189" i="11"/>
  <c r="AM189" i="11"/>
  <c r="AI189" i="11"/>
  <c r="AZ189" i="11"/>
  <c r="AV189" i="11"/>
  <c r="AR189" i="11"/>
  <c r="AN189" i="11"/>
  <c r="AJ189" i="11"/>
  <c r="AH145" i="11"/>
  <c r="AJ145" i="11"/>
  <c r="AL145" i="11"/>
  <c r="AN145" i="11"/>
  <c r="AP145" i="11"/>
  <c r="AR145" i="11"/>
  <c r="AT145" i="11"/>
  <c r="AV145" i="11"/>
  <c r="AX145" i="11"/>
  <c r="AZ145" i="11"/>
  <c r="AG145" i="11"/>
  <c r="AI145" i="11"/>
  <c r="AK145" i="11"/>
  <c r="AM145" i="11"/>
  <c r="AO145" i="11"/>
  <c r="AQ145" i="11"/>
  <c r="AS145" i="11"/>
  <c r="AU145" i="11"/>
  <c r="AW145" i="11"/>
  <c r="AY145" i="11"/>
  <c r="BA145" i="11"/>
  <c r="AG95" i="11"/>
  <c r="AI95" i="11"/>
  <c r="AK95" i="11"/>
  <c r="AM95" i="11"/>
  <c r="AO95" i="11"/>
  <c r="AQ95" i="11"/>
  <c r="AS95" i="11"/>
  <c r="AU95" i="11"/>
  <c r="AW95" i="11"/>
  <c r="AY95" i="11"/>
  <c r="BA95" i="11"/>
  <c r="AH95" i="11"/>
  <c r="AJ95" i="11"/>
  <c r="AL95" i="11"/>
  <c r="AN95" i="11"/>
  <c r="AP95" i="11"/>
  <c r="AR95" i="11"/>
  <c r="AT95" i="11"/>
  <c r="AV95" i="11"/>
  <c r="AX95" i="11"/>
  <c r="AZ95" i="11"/>
  <c r="AG65" i="11"/>
  <c r="AI65" i="11"/>
  <c r="AK65" i="11"/>
  <c r="AM65" i="11"/>
  <c r="AO65" i="11"/>
  <c r="AQ65" i="11"/>
  <c r="AS65" i="11"/>
  <c r="AU65" i="11"/>
  <c r="AW65" i="11"/>
  <c r="AY65" i="11"/>
  <c r="BA65" i="11"/>
  <c r="AH65" i="11"/>
  <c r="AJ65" i="11"/>
  <c r="AL65" i="11"/>
  <c r="AN65" i="11"/>
  <c r="AP65" i="11"/>
  <c r="AR65" i="11"/>
  <c r="AT65" i="11"/>
  <c r="AV65" i="11"/>
  <c r="AX65" i="11"/>
  <c r="AZ65" i="11"/>
  <c r="AH149" i="11"/>
  <c r="AJ149" i="11"/>
  <c r="AL149" i="11"/>
  <c r="AN149" i="11"/>
  <c r="AP149" i="11"/>
  <c r="AR149" i="11"/>
  <c r="AT149" i="11"/>
  <c r="AV149" i="11"/>
  <c r="AX149" i="11"/>
  <c r="AZ149" i="11"/>
  <c r="AG149" i="11"/>
  <c r="AI149" i="11"/>
  <c r="AK149" i="11"/>
  <c r="AM149" i="11"/>
  <c r="AO149" i="11"/>
  <c r="AQ149" i="11"/>
  <c r="AS149" i="11"/>
  <c r="AU149" i="11"/>
  <c r="AW149" i="11"/>
  <c r="AY149" i="11"/>
  <c r="BA149" i="11"/>
  <c r="AG99" i="11"/>
  <c r="AI99" i="11"/>
  <c r="AK99" i="11"/>
  <c r="AM99" i="11"/>
  <c r="AO99" i="11"/>
  <c r="AQ99" i="11"/>
  <c r="AS99" i="11"/>
  <c r="AU99" i="11"/>
  <c r="AW99" i="11"/>
  <c r="AY99" i="11"/>
  <c r="BA99" i="11"/>
  <c r="AH99" i="11"/>
  <c r="AJ99" i="11"/>
  <c r="AL99" i="11"/>
  <c r="AN99" i="11"/>
  <c r="AP99" i="11"/>
  <c r="AR99" i="11"/>
  <c r="AT99" i="11"/>
  <c r="AV99" i="11"/>
  <c r="AX99" i="11"/>
  <c r="AZ99" i="11"/>
  <c r="AG69" i="11"/>
  <c r="AI69" i="11"/>
  <c r="AK69" i="11"/>
  <c r="AM69" i="11"/>
  <c r="AO69" i="11"/>
  <c r="AQ69" i="11"/>
  <c r="AS69" i="11"/>
  <c r="AU69" i="11"/>
  <c r="AW69" i="11"/>
  <c r="AY69" i="11"/>
  <c r="BA69" i="11"/>
  <c r="AH69" i="11"/>
  <c r="AJ69" i="11"/>
  <c r="AL69" i="11"/>
  <c r="AN69" i="11"/>
  <c r="AP69" i="11"/>
  <c r="AR69" i="11"/>
  <c r="AT69" i="11"/>
  <c r="AV69" i="11"/>
  <c r="AX69" i="11"/>
  <c r="AZ69" i="11"/>
  <c r="AH159" i="11"/>
  <c r="AJ159" i="11"/>
  <c r="AL159" i="11"/>
  <c r="AN159" i="11"/>
  <c r="AP159" i="11"/>
  <c r="AR159" i="11"/>
  <c r="AT159" i="11"/>
  <c r="AV159" i="11"/>
  <c r="AX159" i="11"/>
  <c r="AZ159" i="11"/>
  <c r="AG159" i="11"/>
  <c r="AI159" i="11"/>
  <c r="AK159" i="11"/>
  <c r="AM159" i="11"/>
  <c r="AO159" i="11"/>
  <c r="AQ159" i="11"/>
  <c r="AS159" i="11"/>
  <c r="AU159" i="11"/>
  <c r="AW159" i="11"/>
  <c r="AY159" i="11"/>
  <c r="BA159" i="11"/>
  <c r="AG119" i="11"/>
  <c r="AI119" i="11"/>
  <c r="AK119" i="11"/>
  <c r="AM119" i="11"/>
  <c r="AO119" i="11"/>
  <c r="AH119" i="11"/>
  <c r="AJ119" i="11"/>
  <c r="AL119" i="11"/>
  <c r="AN119" i="11"/>
  <c r="AP119" i="11"/>
  <c r="AR119" i="11"/>
  <c r="AT119" i="11"/>
  <c r="AV119" i="11"/>
  <c r="AX119" i="11"/>
  <c r="AZ119" i="11"/>
  <c r="AQ119" i="11"/>
  <c r="AU119" i="11"/>
  <c r="AY119" i="11"/>
  <c r="AS119" i="11"/>
  <c r="AW119" i="11"/>
  <c r="BA119" i="11"/>
  <c r="AG79" i="11"/>
  <c r="AI79" i="11"/>
  <c r="AK79" i="11"/>
  <c r="AM79" i="11"/>
  <c r="AO79" i="11"/>
  <c r="AQ79" i="11"/>
  <c r="AS79" i="11"/>
  <c r="AU79" i="11"/>
  <c r="AW79" i="11"/>
  <c r="AY79" i="11"/>
  <c r="BA79" i="11"/>
  <c r="AH79" i="11"/>
  <c r="AJ79" i="11"/>
  <c r="AL79" i="11"/>
  <c r="AN79" i="11"/>
  <c r="AP79" i="11"/>
  <c r="AR79" i="11"/>
  <c r="AT79" i="11"/>
  <c r="AV79" i="11"/>
  <c r="AX79" i="11"/>
  <c r="AZ79" i="11"/>
  <c r="AG115" i="11"/>
  <c r="AI115" i="11"/>
  <c r="AK115" i="11"/>
  <c r="AM115" i="11"/>
  <c r="AO115" i="11"/>
  <c r="AQ115" i="11"/>
  <c r="AS115" i="11"/>
  <c r="AU115" i="11"/>
  <c r="AW115" i="11"/>
  <c r="AY115" i="11"/>
  <c r="BA115" i="11"/>
  <c r="AH115" i="11"/>
  <c r="AJ115" i="11"/>
  <c r="AL115" i="11"/>
  <c r="AN115" i="11"/>
  <c r="AP115" i="11"/>
  <c r="AR115" i="11"/>
  <c r="AT115" i="11"/>
  <c r="AV115" i="11"/>
  <c r="AX115" i="11"/>
  <c r="AZ115" i="11"/>
  <c r="AH175" i="11"/>
  <c r="AJ175" i="11"/>
  <c r="AL175" i="11"/>
  <c r="AN175" i="11"/>
  <c r="AP175" i="11"/>
  <c r="AR175" i="11"/>
  <c r="AT175" i="11"/>
  <c r="AV175" i="11"/>
  <c r="AX175" i="11"/>
  <c r="AZ175" i="11"/>
  <c r="AG175" i="11"/>
  <c r="AI175" i="11"/>
  <c r="AK175" i="11"/>
  <c r="AM175" i="11"/>
  <c r="AO175" i="11"/>
  <c r="AQ175" i="11"/>
  <c r="AS175" i="11"/>
  <c r="AU175" i="11"/>
  <c r="AW175" i="11"/>
  <c r="AY175" i="11"/>
  <c r="BA175" i="11"/>
  <c r="AG55" i="11"/>
  <c r="AI55" i="11"/>
  <c r="AK55" i="11"/>
  <c r="AM55" i="11"/>
  <c r="AO55" i="11"/>
  <c r="AQ55" i="11"/>
  <c r="AS55" i="11"/>
  <c r="AU55" i="11"/>
  <c r="AW55" i="11"/>
  <c r="AY55" i="11"/>
  <c r="BA55" i="11"/>
  <c r="AH55" i="11"/>
  <c r="AJ55" i="11"/>
  <c r="AL55" i="11"/>
  <c r="AN55" i="11"/>
  <c r="AP55" i="11"/>
  <c r="AR55" i="11"/>
  <c r="AT55" i="11"/>
  <c r="AV55" i="11"/>
  <c r="AX55" i="11"/>
  <c r="AZ55" i="11"/>
  <c r="AH195" i="11"/>
  <c r="AL195" i="11"/>
  <c r="AP195" i="11"/>
  <c r="AT195" i="11"/>
  <c r="AX195" i="11"/>
  <c r="AG195" i="11"/>
  <c r="AK195" i="11"/>
  <c r="AO195" i="11"/>
  <c r="AS195" i="11"/>
  <c r="AW195" i="11"/>
  <c r="BA195" i="11"/>
  <c r="AJ195" i="11"/>
  <c r="AN195" i="11"/>
  <c r="AR195" i="11"/>
  <c r="AV195" i="11"/>
  <c r="AZ195" i="11"/>
  <c r="AI195" i="11"/>
  <c r="AM195" i="11"/>
  <c r="AQ195" i="11"/>
  <c r="AU195" i="11"/>
  <c r="AY195" i="11"/>
  <c r="AH199" i="11"/>
  <c r="AL199" i="11"/>
  <c r="AP199" i="11"/>
  <c r="AT199" i="11"/>
  <c r="AX199" i="11"/>
  <c r="AG199" i="11"/>
  <c r="AK199" i="11"/>
  <c r="AO199" i="11"/>
  <c r="AS199" i="11"/>
  <c r="AW199" i="11"/>
  <c r="BA199" i="11"/>
  <c r="AJ199" i="11"/>
  <c r="AN199" i="11"/>
  <c r="AR199" i="11"/>
  <c r="AV199" i="11"/>
  <c r="AZ199" i="11"/>
  <c r="AI199" i="11"/>
  <c r="AM199" i="11"/>
  <c r="AQ199" i="11"/>
  <c r="AU199" i="11"/>
  <c r="AY199" i="11"/>
  <c r="BA185" i="11"/>
  <c r="AW185" i="11"/>
  <c r="AS185" i="11"/>
  <c r="AO185" i="11"/>
  <c r="AK185" i="11"/>
  <c r="AG185" i="11"/>
  <c r="AX185" i="11"/>
  <c r="AT185" i="11"/>
  <c r="AP185" i="11"/>
  <c r="AL185" i="11"/>
  <c r="AH185" i="11"/>
  <c r="BA189" i="11"/>
  <c r="AW189" i="11"/>
  <c r="AS189" i="11"/>
  <c r="AO189" i="11"/>
  <c r="AK189" i="11"/>
  <c r="AG189" i="11"/>
  <c r="AX189" i="11"/>
  <c r="AT189" i="11"/>
  <c r="AP189" i="11"/>
  <c r="AL189" i="11"/>
  <c r="AH189" i="11"/>
  <c r="E11" i="11" l="1"/>
  <c r="A3" i="10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E17" i="11" l="1"/>
  <c r="G17" i="11"/>
  <c r="I17" i="11"/>
  <c r="K17" i="11"/>
  <c r="M17" i="11"/>
  <c r="O17" i="11"/>
  <c r="Q17" i="11"/>
  <c r="S17" i="11"/>
  <c r="U17" i="11"/>
  <c r="W17" i="11"/>
  <c r="Y17" i="11"/>
  <c r="AA17" i="11"/>
  <c r="AC17" i="11"/>
  <c r="AE17" i="11"/>
  <c r="AG17" i="11"/>
  <c r="AI17" i="11"/>
  <c r="AK17" i="11"/>
  <c r="AM17" i="11"/>
  <c r="AO17" i="11"/>
  <c r="AQ17" i="11"/>
  <c r="AS17" i="11"/>
  <c r="AU17" i="11"/>
  <c r="AW17" i="11"/>
  <c r="AY17" i="11"/>
  <c r="BA17" i="11"/>
  <c r="D17" i="11"/>
  <c r="F17" i="11"/>
  <c r="H17" i="11"/>
  <c r="J17" i="11"/>
  <c r="L17" i="11"/>
  <c r="N17" i="11"/>
  <c r="P17" i="11"/>
  <c r="R17" i="11"/>
  <c r="T17" i="11"/>
  <c r="V17" i="11"/>
  <c r="X17" i="11"/>
  <c r="Z17" i="11"/>
  <c r="AB17" i="11"/>
  <c r="AD17" i="11"/>
  <c r="AF17" i="11"/>
  <c r="AH17" i="11"/>
  <c r="AJ17" i="11"/>
  <c r="AL17" i="11"/>
  <c r="AN17" i="11"/>
  <c r="AP17" i="11"/>
  <c r="AR17" i="11"/>
  <c r="AT17" i="11"/>
  <c r="AV17" i="11"/>
  <c r="AX17" i="11"/>
  <c r="AZ17" i="11"/>
  <c r="E19" i="11"/>
  <c r="G19" i="11"/>
  <c r="I19" i="11"/>
  <c r="K19" i="11"/>
  <c r="M19" i="11"/>
  <c r="O19" i="11"/>
  <c r="Q19" i="11"/>
  <c r="S19" i="11"/>
  <c r="U19" i="11"/>
  <c r="W19" i="11"/>
  <c r="Y19" i="11"/>
  <c r="AA19" i="11"/>
  <c r="AC19" i="11"/>
  <c r="AE19" i="11"/>
  <c r="AG19" i="11"/>
  <c r="AI19" i="11"/>
  <c r="AK19" i="11"/>
  <c r="AM19" i="11"/>
  <c r="AO19" i="11"/>
  <c r="AQ19" i="11"/>
  <c r="AS19" i="11"/>
  <c r="AU19" i="11"/>
  <c r="AW19" i="11"/>
  <c r="AY19" i="11"/>
  <c r="BA19" i="11"/>
  <c r="D19" i="11"/>
  <c r="F19" i="11"/>
  <c r="H19" i="11"/>
  <c r="J19" i="11"/>
  <c r="L19" i="11"/>
  <c r="N19" i="11"/>
  <c r="P19" i="11"/>
  <c r="R19" i="11"/>
  <c r="T19" i="11"/>
  <c r="V19" i="11"/>
  <c r="X19" i="11"/>
  <c r="Z19" i="11"/>
  <c r="AB19" i="11"/>
  <c r="AD19" i="11"/>
  <c r="AF19" i="11"/>
  <c r="AH19" i="11"/>
  <c r="AJ19" i="11"/>
  <c r="AL19" i="11"/>
  <c r="AN19" i="11"/>
  <c r="AP19" i="11"/>
  <c r="AR19" i="11"/>
  <c r="AT19" i="11"/>
  <c r="AV19" i="11"/>
  <c r="AX19" i="11"/>
  <c r="AZ19" i="11"/>
  <c r="E10" i="11"/>
  <c r="G10" i="11"/>
  <c r="I10" i="11"/>
  <c r="K10" i="11"/>
  <c r="M10" i="11"/>
  <c r="O10" i="11"/>
  <c r="Q10" i="11"/>
  <c r="S10" i="11"/>
  <c r="U10" i="11"/>
  <c r="W10" i="11"/>
  <c r="Y10" i="11"/>
  <c r="AA10" i="11"/>
  <c r="AC10" i="11"/>
  <c r="AE10" i="11"/>
  <c r="AG10" i="11"/>
  <c r="AI10" i="11"/>
  <c r="AK10" i="11"/>
  <c r="AM10" i="11"/>
  <c r="AO10" i="11"/>
  <c r="AQ10" i="11"/>
  <c r="AS10" i="11"/>
  <c r="AU10" i="11"/>
  <c r="AW10" i="11"/>
  <c r="AY10" i="11"/>
  <c r="BA10" i="11"/>
  <c r="D10" i="11"/>
  <c r="F10" i="11"/>
  <c r="H10" i="11"/>
  <c r="J10" i="11"/>
  <c r="L10" i="11"/>
  <c r="N10" i="11"/>
  <c r="P10" i="11"/>
  <c r="R10" i="11"/>
  <c r="T10" i="11"/>
  <c r="V10" i="11"/>
  <c r="X10" i="11"/>
  <c r="Z10" i="11"/>
  <c r="AB10" i="11"/>
  <c r="AD10" i="11"/>
  <c r="AF10" i="11"/>
  <c r="AH10" i="11"/>
  <c r="AJ10" i="11"/>
  <c r="AL10" i="11"/>
  <c r="AN10" i="11"/>
  <c r="AP10" i="11"/>
  <c r="AR10" i="11"/>
  <c r="AT10" i="11"/>
  <c r="AV10" i="11"/>
  <c r="AX10" i="11"/>
  <c r="AZ10" i="11"/>
  <c r="E18" i="11"/>
  <c r="D18" i="11"/>
  <c r="F18" i="11"/>
  <c r="G18" i="11"/>
  <c r="I18" i="11"/>
  <c r="K18" i="11"/>
  <c r="M18" i="11"/>
  <c r="O18" i="11"/>
  <c r="Q18" i="11"/>
  <c r="S18" i="11"/>
  <c r="U18" i="11"/>
  <c r="W18" i="11"/>
  <c r="Y18" i="11"/>
  <c r="AA18" i="11"/>
  <c r="AC18" i="11"/>
  <c r="AE18" i="11"/>
  <c r="AG18" i="11"/>
  <c r="AI18" i="11"/>
  <c r="AK18" i="11"/>
  <c r="AM18" i="11"/>
  <c r="AO18" i="11"/>
  <c r="AQ18" i="11"/>
  <c r="AS18" i="11"/>
  <c r="AU18" i="11"/>
  <c r="AW18" i="11"/>
  <c r="AY18" i="11"/>
  <c r="BA18" i="11"/>
  <c r="H18" i="11"/>
  <c r="J18" i="11"/>
  <c r="L18" i="11"/>
  <c r="N18" i="11"/>
  <c r="P18" i="11"/>
  <c r="R18" i="11"/>
  <c r="T18" i="11"/>
  <c r="V18" i="11"/>
  <c r="X18" i="11"/>
  <c r="Z18" i="11"/>
  <c r="AB18" i="11"/>
  <c r="AD18" i="11"/>
  <c r="AF18" i="11"/>
  <c r="AH18" i="11"/>
  <c r="AJ18" i="11"/>
  <c r="AL18" i="11"/>
  <c r="AN18" i="11"/>
  <c r="AP18" i="11"/>
  <c r="AR18" i="11"/>
  <c r="AT18" i="11"/>
  <c r="AV18" i="11"/>
  <c r="AX18" i="11"/>
  <c r="AZ18" i="11"/>
  <c r="E23" i="11"/>
  <c r="G23" i="11"/>
  <c r="I23" i="11"/>
  <c r="K23" i="11"/>
  <c r="M23" i="11"/>
  <c r="O23" i="11"/>
  <c r="Q23" i="11"/>
  <c r="S23" i="11"/>
  <c r="U23" i="11"/>
  <c r="W23" i="11"/>
  <c r="Y23" i="11"/>
  <c r="AA23" i="11"/>
  <c r="AC23" i="11"/>
  <c r="AE23" i="11"/>
  <c r="AG23" i="11"/>
  <c r="AI23" i="11"/>
  <c r="AK23" i="11"/>
  <c r="AM23" i="11"/>
  <c r="AO23" i="11"/>
  <c r="AQ23" i="11"/>
  <c r="AS23" i="11"/>
  <c r="AU23" i="11"/>
  <c r="AW23" i="11"/>
  <c r="AY23" i="11"/>
  <c r="BA23" i="11"/>
  <c r="D23" i="11"/>
  <c r="F23" i="11"/>
  <c r="H23" i="11"/>
  <c r="J23" i="11"/>
  <c r="L23" i="11"/>
  <c r="N23" i="11"/>
  <c r="P23" i="11"/>
  <c r="R23" i="11"/>
  <c r="T23" i="11"/>
  <c r="V23" i="11"/>
  <c r="X23" i="11"/>
  <c r="Z23" i="11"/>
  <c r="AB23" i="11"/>
  <c r="AD23" i="11"/>
  <c r="AF23" i="11"/>
  <c r="AH23" i="11"/>
  <c r="AJ23" i="11"/>
  <c r="AL23" i="11"/>
  <c r="AN23" i="11"/>
  <c r="AP23" i="11"/>
  <c r="AR23" i="11"/>
  <c r="AT23" i="11"/>
  <c r="AV23" i="11"/>
  <c r="AX23" i="11"/>
  <c r="AZ23" i="11"/>
  <c r="E13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AE13" i="11"/>
  <c r="AG13" i="11"/>
  <c r="AI13" i="11"/>
  <c r="AK13" i="11"/>
  <c r="AM13" i="11"/>
  <c r="AO13" i="11"/>
  <c r="AQ13" i="11"/>
  <c r="AS13" i="11"/>
  <c r="AU13" i="11"/>
  <c r="AW13" i="11"/>
  <c r="AY13" i="11"/>
  <c r="BA13" i="11"/>
  <c r="D13" i="11"/>
  <c r="F13" i="11"/>
  <c r="H13" i="11"/>
  <c r="J13" i="11"/>
  <c r="L13" i="11"/>
  <c r="N13" i="11"/>
  <c r="P13" i="11"/>
  <c r="R13" i="11"/>
  <c r="T13" i="11"/>
  <c r="V13" i="11"/>
  <c r="X13" i="11"/>
  <c r="Z13" i="11"/>
  <c r="AB13" i="11"/>
  <c r="AD13" i="11"/>
  <c r="AF13" i="11"/>
  <c r="AH13" i="11"/>
  <c r="AJ13" i="11"/>
  <c r="AL13" i="11"/>
  <c r="AN13" i="11"/>
  <c r="AP13" i="11"/>
  <c r="AR13" i="11"/>
  <c r="AT13" i="11"/>
  <c r="AV13" i="11"/>
  <c r="AX13" i="11"/>
  <c r="AZ13" i="11"/>
  <c r="E16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G16" i="11"/>
  <c r="AI16" i="11"/>
  <c r="AK16" i="11"/>
  <c r="AM16" i="11"/>
  <c r="AO16" i="11"/>
  <c r="AQ16" i="11"/>
  <c r="AS16" i="11"/>
  <c r="AU16" i="11"/>
  <c r="AW16" i="11"/>
  <c r="AY16" i="11"/>
  <c r="BA16" i="11"/>
  <c r="D16" i="11"/>
  <c r="F16" i="11"/>
  <c r="H16" i="11"/>
  <c r="J16" i="11"/>
  <c r="L16" i="11"/>
  <c r="N16" i="11"/>
  <c r="P16" i="11"/>
  <c r="R16" i="11"/>
  <c r="T16" i="11"/>
  <c r="V16" i="11"/>
  <c r="X16" i="11"/>
  <c r="Z16" i="11"/>
  <c r="AB16" i="11"/>
  <c r="AD16" i="11"/>
  <c r="AF16" i="11"/>
  <c r="AH16" i="11"/>
  <c r="AJ16" i="11"/>
  <c r="AL16" i="11"/>
  <c r="AN16" i="11"/>
  <c r="AP16" i="11"/>
  <c r="AR16" i="11"/>
  <c r="AT16" i="11"/>
  <c r="AV16" i="11"/>
  <c r="AX16" i="11"/>
  <c r="AZ16" i="11"/>
  <c r="E24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G24" i="11"/>
  <c r="AI24" i="11"/>
  <c r="AK24" i="11"/>
  <c r="AM24" i="11"/>
  <c r="AO24" i="11"/>
  <c r="AQ24" i="11"/>
  <c r="AS24" i="11"/>
  <c r="AU24" i="11"/>
  <c r="AW24" i="11"/>
  <c r="AY24" i="11"/>
  <c r="BA24" i="11"/>
  <c r="D24" i="11"/>
  <c r="F24" i="11"/>
  <c r="H24" i="11"/>
  <c r="J24" i="11"/>
  <c r="L24" i="11"/>
  <c r="N24" i="11"/>
  <c r="P24" i="11"/>
  <c r="R24" i="11"/>
  <c r="T24" i="11"/>
  <c r="V24" i="11"/>
  <c r="X24" i="11"/>
  <c r="Z24" i="11"/>
  <c r="AB24" i="11"/>
  <c r="AD24" i="11"/>
  <c r="AF24" i="11"/>
  <c r="AH24" i="11"/>
  <c r="AJ24" i="11"/>
  <c r="AL24" i="11"/>
  <c r="AN24" i="11"/>
  <c r="AP24" i="11"/>
  <c r="AR24" i="11"/>
  <c r="AT24" i="11"/>
  <c r="AV24" i="11"/>
  <c r="AX24" i="11"/>
  <c r="AZ24" i="11"/>
  <c r="D9" i="11"/>
  <c r="F9" i="11"/>
  <c r="H9" i="11"/>
  <c r="J9" i="11"/>
  <c r="L9" i="11"/>
  <c r="N9" i="11"/>
  <c r="P9" i="11"/>
  <c r="R9" i="11"/>
  <c r="T9" i="11"/>
  <c r="V9" i="11"/>
  <c r="X9" i="11"/>
  <c r="Z9" i="11"/>
  <c r="AB9" i="11"/>
  <c r="AD9" i="11"/>
  <c r="AF9" i="11"/>
  <c r="AH9" i="11"/>
  <c r="E9" i="11"/>
  <c r="G9" i="11"/>
  <c r="I9" i="11"/>
  <c r="K9" i="11"/>
  <c r="M9" i="11"/>
  <c r="O9" i="11"/>
  <c r="Q9" i="11"/>
  <c r="S9" i="11"/>
  <c r="U9" i="11"/>
  <c r="W9" i="11"/>
  <c r="Y9" i="11"/>
  <c r="AA9" i="11"/>
  <c r="AC9" i="11"/>
  <c r="AE9" i="11"/>
  <c r="AG9" i="11"/>
  <c r="AI9" i="11"/>
  <c r="AK9" i="11"/>
  <c r="AM9" i="11"/>
  <c r="AJ9" i="11"/>
  <c r="AN9" i="11"/>
  <c r="AP9" i="11"/>
  <c r="AR9" i="11"/>
  <c r="AT9" i="11"/>
  <c r="AV9" i="11"/>
  <c r="AX9" i="11"/>
  <c r="AZ9" i="11"/>
  <c r="AL9" i="11"/>
  <c r="AO9" i="11"/>
  <c r="AQ9" i="11"/>
  <c r="AS9" i="11"/>
  <c r="AU9" i="11"/>
  <c r="AW9" i="11"/>
  <c r="AY9" i="11"/>
  <c r="BA9" i="11"/>
  <c r="D12" i="11"/>
  <c r="F12" i="11"/>
  <c r="H12" i="11"/>
  <c r="J12" i="11"/>
  <c r="L12" i="11"/>
  <c r="N12" i="11"/>
  <c r="P12" i="11"/>
  <c r="R12" i="11"/>
  <c r="T12" i="11"/>
  <c r="V12" i="11"/>
  <c r="X12" i="11"/>
  <c r="Z12" i="11"/>
  <c r="AB12" i="11"/>
  <c r="AD12" i="11"/>
  <c r="AF12" i="11"/>
  <c r="AH12" i="11"/>
  <c r="AJ12" i="11"/>
  <c r="AL12" i="11"/>
  <c r="AN12" i="11"/>
  <c r="AP12" i="11"/>
  <c r="AR12" i="11"/>
  <c r="AT12" i="11"/>
  <c r="AV12" i="11"/>
  <c r="AX12" i="11"/>
  <c r="AZ12" i="11"/>
  <c r="E12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G12" i="11"/>
  <c r="AI12" i="11"/>
  <c r="AK12" i="11"/>
  <c r="AM12" i="11"/>
  <c r="AO12" i="11"/>
  <c r="AQ12" i="11"/>
  <c r="AS12" i="11"/>
  <c r="AU12" i="11"/>
  <c r="AW12" i="11"/>
  <c r="AY12" i="11"/>
  <c r="BA12" i="11"/>
  <c r="D14" i="11"/>
  <c r="F14" i="11"/>
  <c r="H14" i="11"/>
  <c r="J14" i="11"/>
  <c r="L14" i="11"/>
  <c r="N14" i="11"/>
  <c r="P14" i="11"/>
  <c r="R14" i="11"/>
  <c r="T14" i="11"/>
  <c r="V14" i="11"/>
  <c r="X14" i="11"/>
  <c r="Z14" i="11"/>
  <c r="AB14" i="11"/>
  <c r="AD14" i="11"/>
  <c r="AF14" i="11"/>
  <c r="AH14" i="11"/>
  <c r="AJ14" i="11"/>
  <c r="AL14" i="11"/>
  <c r="AN14" i="11"/>
  <c r="AP14" i="11"/>
  <c r="AR14" i="11"/>
  <c r="AT14" i="11"/>
  <c r="AV14" i="11"/>
  <c r="AX14" i="11"/>
  <c r="AZ14" i="11"/>
  <c r="E14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E14" i="11"/>
  <c r="AG14" i="11"/>
  <c r="AI14" i="11"/>
  <c r="AK14" i="11"/>
  <c r="AM14" i="11"/>
  <c r="AO14" i="11"/>
  <c r="AQ14" i="11"/>
  <c r="AS14" i="11"/>
  <c r="AU14" i="11"/>
  <c r="AW14" i="11"/>
  <c r="AY14" i="11"/>
  <c r="BA14" i="11"/>
  <c r="D22" i="11"/>
  <c r="F22" i="11"/>
  <c r="H22" i="11"/>
  <c r="J22" i="11"/>
  <c r="L22" i="11"/>
  <c r="N22" i="11"/>
  <c r="P22" i="11"/>
  <c r="R22" i="11"/>
  <c r="E22" i="11"/>
  <c r="G22" i="11"/>
  <c r="I22" i="11"/>
  <c r="K22" i="11"/>
  <c r="M22" i="11"/>
  <c r="O22" i="11"/>
  <c r="Q22" i="11"/>
  <c r="S22" i="11"/>
  <c r="U22" i="11"/>
  <c r="T22" i="11"/>
  <c r="W22" i="11"/>
  <c r="Y22" i="11"/>
  <c r="AA22" i="11"/>
  <c r="AC22" i="11"/>
  <c r="AE22" i="11"/>
  <c r="AG22" i="11"/>
  <c r="AI22" i="11"/>
  <c r="AK22" i="11"/>
  <c r="AM22" i="11"/>
  <c r="AO22" i="11"/>
  <c r="AQ22" i="11"/>
  <c r="AS22" i="11"/>
  <c r="AU22" i="11"/>
  <c r="AW22" i="11"/>
  <c r="AY22" i="11"/>
  <c r="BA22" i="11"/>
  <c r="V22" i="11"/>
  <c r="X22" i="11"/>
  <c r="Z22" i="11"/>
  <c r="AB22" i="11"/>
  <c r="AD22" i="11"/>
  <c r="AF22" i="11"/>
  <c r="AH22" i="11"/>
  <c r="AJ22" i="11"/>
  <c r="AL22" i="11"/>
  <c r="AN22" i="11"/>
  <c r="AP22" i="11"/>
  <c r="AR22" i="11"/>
  <c r="AT22" i="11"/>
  <c r="AV22" i="11"/>
  <c r="AX22" i="11"/>
  <c r="AZ22" i="11"/>
  <c r="D21" i="11"/>
  <c r="F21" i="11"/>
  <c r="H21" i="11"/>
  <c r="J21" i="11"/>
  <c r="L21" i="11"/>
  <c r="N21" i="11"/>
  <c r="P21" i="11"/>
  <c r="R21" i="11"/>
  <c r="T21" i="11"/>
  <c r="V21" i="11"/>
  <c r="X21" i="11"/>
  <c r="Z21" i="11"/>
  <c r="AB21" i="11"/>
  <c r="AD21" i="11"/>
  <c r="AF21" i="11"/>
  <c r="AH21" i="11"/>
  <c r="AJ21" i="11"/>
  <c r="AL21" i="11"/>
  <c r="AN21" i="11"/>
  <c r="AP21" i="11"/>
  <c r="AR21" i="11"/>
  <c r="AT21" i="11"/>
  <c r="AV21" i="11"/>
  <c r="AX21" i="11"/>
  <c r="AZ21" i="11"/>
  <c r="E21" i="11"/>
  <c r="G21" i="11"/>
  <c r="I21" i="11"/>
  <c r="K21" i="11"/>
  <c r="M21" i="11"/>
  <c r="O21" i="11"/>
  <c r="Q21" i="11"/>
  <c r="S21" i="11"/>
  <c r="U21" i="11"/>
  <c r="W21" i="11"/>
  <c r="Y21" i="11"/>
  <c r="AA21" i="11"/>
  <c r="AC21" i="11"/>
  <c r="AE21" i="11"/>
  <c r="AG21" i="11"/>
  <c r="AI21" i="11"/>
  <c r="AK21" i="11"/>
  <c r="AM21" i="11"/>
  <c r="AO21" i="11"/>
  <c r="AQ21" i="11"/>
  <c r="AS21" i="11"/>
  <c r="AU21" i="11"/>
  <c r="AW21" i="11"/>
  <c r="AY21" i="11"/>
  <c r="BA21" i="11"/>
  <c r="D15" i="11"/>
  <c r="F15" i="11"/>
  <c r="H15" i="11"/>
  <c r="J15" i="11"/>
  <c r="L15" i="11"/>
  <c r="N15" i="11"/>
  <c r="P15" i="11"/>
  <c r="R15" i="11"/>
  <c r="T15" i="11"/>
  <c r="V15" i="11"/>
  <c r="X15" i="11"/>
  <c r="Z15" i="11"/>
  <c r="AB15" i="11"/>
  <c r="AD15" i="11"/>
  <c r="AF15" i="11"/>
  <c r="AH15" i="11"/>
  <c r="AJ15" i="11"/>
  <c r="AL15" i="11"/>
  <c r="AN15" i="11"/>
  <c r="AP15" i="11"/>
  <c r="AR15" i="11"/>
  <c r="AT15" i="11"/>
  <c r="AV15" i="11"/>
  <c r="AX15" i="11"/>
  <c r="AZ15" i="11"/>
  <c r="E15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G15" i="11"/>
  <c r="AI15" i="11"/>
  <c r="AK15" i="11"/>
  <c r="AM15" i="11"/>
  <c r="AO15" i="11"/>
  <c r="AQ15" i="11"/>
  <c r="AS15" i="11"/>
  <c r="AU15" i="11"/>
  <c r="AW15" i="11"/>
  <c r="AY15" i="11"/>
  <c r="BA15" i="11"/>
  <c r="D11" i="11"/>
  <c r="F11" i="11"/>
  <c r="H11" i="11"/>
  <c r="J11" i="11"/>
  <c r="L11" i="11"/>
  <c r="N11" i="11"/>
  <c r="P11" i="11"/>
  <c r="R11" i="11"/>
  <c r="T11" i="11"/>
  <c r="V11" i="11"/>
  <c r="X11" i="11"/>
  <c r="Z11" i="11"/>
  <c r="AB11" i="11"/>
  <c r="G11" i="11"/>
  <c r="I11" i="11"/>
  <c r="K11" i="11"/>
  <c r="M11" i="11"/>
  <c r="O11" i="11"/>
  <c r="Q11" i="11"/>
  <c r="S11" i="11"/>
  <c r="U11" i="11"/>
  <c r="W11" i="11"/>
  <c r="Y11" i="11"/>
  <c r="AA11" i="11"/>
  <c r="AC11" i="11"/>
  <c r="AD11" i="11"/>
  <c r="AF11" i="11"/>
  <c r="AH11" i="11"/>
  <c r="AJ11" i="11"/>
  <c r="AL11" i="11"/>
  <c r="AN11" i="11"/>
  <c r="AP11" i="11"/>
  <c r="AR11" i="11"/>
  <c r="AT11" i="11"/>
  <c r="AV11" i="11"/>
  <c r="AX11" i="11"/>
  <c r="AZ11" i="11"/>
  <c r="AE11" i="11"/>
  <c r="AG11" i="11"/>
  <c r="AI11" i="11"/>
  <c r="AK11" i="11"/>
  <c r="AM11" i="11"/>
  <c r="AO11" i="11"/>
  <c r="AQ11" i="11"/>
  <c r="AS11" i="11"/>
  <c r="AU11" i="11"/>
  <c r="AW11" i="11"/>
  <c r="AY11" i="11"/>
  <c r="BA11" i="11"/>
  <c r="D20" i="11"/>
  <c r="F20" i="11"/>
  <c r="H20" i="11"/>
  <c r="J20" i="11"/>
  <c r="L20" i="11"/>
  <c r="N20" i="11"/>
  <c r="P20" i="11"/>
  <c r="R20" i="11"/>
  <c r="T20" i="11"/>
  <c r="V20" i="11"/>
  <c r="X20" i="11"/>
  <c r="Z20" i="11"/>
  <c r="AB20" i="11"/>
  <c r="AD20" i="11"/>
  <c r="AF20" i="11"/>
  <c r="AH20" i="11"/>
  <c r="AJ20" i="11"/>
  <c r="AL20" i="11"/>
  <c r="AN20" i="11"/>
  <c r="AP20" i="11"/>
  <c r="AR20" i="11"/>
  <c r="AT20" i="11"/>
  <c r="AV20" i="11"/>
  <c r="AX20" i="11"/>
  <c r="AZ20" i="11"/>
  <c r="E20" i="11"/>
  <c r="G20" i="11"/>
  <c r="I20" i="11"/>
  <c r="K20" i="11"/>
  <c r="M20" i="11"/>
  <c r="O20" i="11"/>
  <c r="Q20" i="11"/>
  <c r="S20" i="11"/>
  <c r="U20" i="11"/>
  <c r="W20" i="11"/>
  <c r="Y20" i="11"/>
  <c r="AA20" i="11"/>
  <c r="AC20" i="11"/>
  <c r="AE20" i="11"/>
  <c r="AG20" i="11"/>
  <c r="AI20" i="11"/>
  <c r="AK20" i="11"/>
  <c r="AM20" i="11"/>
  <c r="AO20" i="11"/>
  <c r="AQ20" i="11"/>
  <c r="AS20" i="11"/>
  <c r="AU20" i="11"/>
  <c r="AW20" i="11"/>
  <c r="AY20" i="11"/>
  <c r="BA20" i="11"/>
  <c r="BE24" i="11" l="1"/>
  <c r="BF24" i="11"/>
  <c r="BF16" i="11"/>
  <c r="BE16" i="11"/>
  <c r="BE13" i="11"/>
  <c r="BF13" i="11"/>
  <c r="BF23" i="11"/>
  <c r="BE23" i="11"/>
  <c r="BE18" i="11"/>
  <c r="BF18" i="11"/>
  <c r="BF10" i="11"/>
  <c r="BE10" i="11"/>
  <c r="BE19" i="11"/>
  <c r="BF19" i="11"/>
  <c r="BE17" i="11"/>
  <c r="BF17" i="11"/>
  <c r="BF20" i="11"/>
  <c r="BE20" i="11"/>
  <c r="BF11" i="11"/>
  <c r="BE11" i="11"/>
  <c r="BE15" i="11"/>
  <c r="BF15" i="11"/>
  <c r="BF21" i="11"/>
  <c r="BE21" i="11"/>
  <c r="BE22" i="11"/>
  <c r="BF22" i="11"/>
  <c r="BF14" i="11"/>
  <c r="BE14" i="11"/>
  <c r="BE12" i="11"/>
  <c r="BF12" i="11"/>
  <c r="BF9" i="11"/>
  <c r="BE9" i="11"/>
  <c r="BL24" i="11"/>
  <c r="BN24" i="11"/>
  <c r="BP24" i="11"/>
  <c r="BR24" i="11"/>
  <c r="BT24" i="11"/>
  <c r="BJ24" i="11"/>
  <c r="BK24" i="11"/>
  <c r="BM24" i="11"/>
  <c r="BO24" i="11"/>
  <c r="BQ24" i="11"/>
  <c r="BS24" i="11"/>
  <c r="BH24" i="11"/>
  <c r="BI24" i="11" s="1"/>
  <c r="BL19" i="11"/>
  <c r="BN19" i="11"/>
  <c r="BP19" i="11"/>
  <c r="BR19" i="11"/>
  <c r="BT19" i="11"/>
  <c r="BK19" i="11"/>
  <c r="BM19" i="11"/>
  <c r="BO19" i="11"/>
  <c r="BQ19" i="11"/>
  <c r="BS19" i="11"/>
  <c r="BJ19" i="11"/>
  <c r="BH19" i="11"/>
  <c r="BI19" i="11" s="1"/>
  <c r="BL22" i="11"/>
  <c r="BN22" i="11"/>
  <c r="BP22" i="11"/>
  <c r="BR22" i="11"/>
  <c r="BT22" i="11"/>
  <c r="BK22" i="11"/>
  <c r="BM22" i="11"/>
  <c r="BO22" i="11"/>
  <c r="BQ22" i="11"/>
  <c r="BS22" i="11"/>
  <c r="BJ22" i="11"/>
  <c r="BH22" i="11"/>
  <c r="BI22" i="11" s="1"/>
  <c r="BL15" i="11"/>
  <c r="BN15" i="11"/>
  <c r="BP15" i="11"/>
  <c r="BR15" i="11"/>
  <c r="BT15" i="11"/>
  <c r="BK15" i="11"/>
  <c r="BM15" i="11"/>
  <c r="BO15" i="11"/>
  <c r="BQ15" i="11"/>
  <c r="BS15" i="11"/>
  <c r="BJ15" i="11"/>
  <c r="BH15" i="11"/>
  <c r="BI15" i="11" s="1"/>
  <c r="BL16" i="11"/>
  <c r="BN16" i="11"/>
  <c r="BP16" i="11"/>
  <c r="BR16" i="11"/>
  <c r="BT16" i="11"/>
  <c r="BH16" i="11"/>
  <c r="BI16" i="11" s="1"/>
  <c r="BK16" i="11"/>
  <c r="BM16" i="11"/>
  <c r="BO16" i="11"/>
  <c r="BQ16" i="11"/>
  <c r="BS16" i="11"/>
  <c r="BJ16" i="11"/>
  <c r="BL23" i="11"/>
  <c r="BN23" i="11"/>
  <c r="BP23" i="11"/>
  <c r="BR23" i="11"/>
  <c r="BT23" i="11"/>
  <c r="BK23" i="11"/>
  <c r="BM23" i="11"/>
  <c r="BO23" i="11"/>
  <c r="BQ23" i="11"/>
  <c r="BS23" i="11"/>
  <c r="BH23" i="11"/>
  <c r="BI23" i="11" s="1"/>
  <c r="BJ23" i="11"/>
  <c r="BL20" i="11"/>
  <c r="BN20" i="11"/>
  <c r="BP20" i="11"/>
  <c r="BR20" i="11"/>
  <c r="BT20" i="11"/>
  <c r="BK20" i="11"/>
  <c r="BM20" i="11"/>
  <c r="BO20" i="11"/>
  <c r="BQ20" i="11"/>
  <c r="BS20" i="11"/>
  <c r="BH20" i="11"/>
  <c r="BI20" i="11" s="1"/>
  <c r="BJ20" i="11"/>
  <c r="BL9" i="11"/>
  <c r="BN9" i="11"/>
  <c r="BP9" i="11"/>
  <c r="BR9" i="11"/>
  <c r="BT9" i="11"/>
  <c r="BK9" i="11"/>
  <c r="BM9" i="11"/>
  <c r="BO9" i="11"/>
  <c r="BQ9" i="11"/>
  <c r="BS9" i="11"/>
  <c r="BH9" i="11"/>
  <c r="BI9" i="11" s="1"/>
  <c r="BJ9" i="11"/>
  <c r="BK17" i="11"/>
  <c r="BM17" i="11"/>
  <c r="BO17" i="11"/>
  <c r="BQ17" i="11"/>
  <c r="BS17" i="11"/>
  <c r="BL17" i="11"/>
  <c r="BN17" i="11"/>
  <c r="BP17" i="11"/>
  <c r="BR17" i="11"/>
  <c r="BT17" i="11"/>
  <c r="BJ17" i="11"/>
  <c r="BH17" i="11"/>
  <c r="BI17" i="11" s="1"/>
  <c r="BK13" i="11"/>
  <c r="BM13" i="11"/>
  <c r="BO13" i="11"/>
  <c r="BQ13" i="11"/>
  <c r="BS13" i="11"/>
  <c r="BL13" i="11"/>
  <c r="BN13" i="11"/>
  <c r="BP13" i="11"/>
  <c r="BR13" i="11"/>
  <c r="BT13" i="11"/>
  <c r="BH13" i="11"/>
  <c r="BI13" i="11" s="1"/>
  <c r="BJ13" i="11"/>
  <c r="BK18" i="11"/>
  <c r="BM18" i="11"/>
  <c r="BO18" i="11"/>
  <c r="BQ18" i="11"/>
  <c r="BS18" i="11"/>
  <c r="BL18" i="11"/>
  <c r="BN18" i="11"/>
  <c r="BP18" i="11"/>
  <c r="BR18" i="11"/>
  <c r="BT18" i="11"/>
  <c r="BH18" i="11"/>
  <c r="BI18" i="11" s="1"/>
  <c r="BJ18" i="11"/>
  <c r="BK12" i="11"/>
  <c r="BM12" i="11"/>
  <c r="BO12" i="11"/>
  <c r="BQ12" i="11"/>
  <c r="BS12" i="11"/>
  <c r="BL12" i="11"/>
  <c r="BN12" i="11"/>
  <c r="BP12" i="11"/>
  <c r="BR12" i="11"/>
  <c r="BT12" i="11"/>
  <c r="BH12" i="11"/>
  <c r="BI12" i="11" s="1"/>
  <c r="BJ12" i="11"/>
  <c r="BL21" i="11"/>
  <c r="BN21" i="11"/>
  <c r="BP21" i="11"/>
  <c r="BR21" i="11"/>
  <c r="BT21" i="11"/>
  <c r="BK21" i="11"/>
  <c r="BM21" i="11"/>
  <c r="BO21" i="11"/>
  <c r="BQ21" i="11"/>
  <c r="BS21" i="11"/>
  <c r="BH21" i="11"/>
  <c r="BI21" i="11" s="1"/>
  <c r="BJ21" i="11"/>
  <c r="BK10" i="11"/>
  <c r="BM10" i="11"/>
  <c r="BO10" i="11"/>
  <c r="BQ10" i="11"/>
  <c r="BS10" i="11"/>
  <c r="BL10" i="11"/>
  <c r="BN10" i="11"/>
  <c r="BP10" i="11"/>
  <c r="BR10" i="11"/>
  <c r="BT10" i="11"/>
  <c r="BH10" i="11"/>
  <c r="BI10" i="11" s="1"/>
  <c r="BJ10" i="11"/>
  <c r="BK11" i="11"/>
  <c r="BM11" i="11"/>
  <c r="BO11" i="11"/>
  <c r="BQ11" i="11"/>
  <c r="BS11" i="11"/>
  <c r="BL11" i="11"/>
  <c r="BN11" i="11"/>
  <c r="BP11" i="11"/>
  <c r="BR11" i="11"/>
  <c r="BT11" i="11"/>
  <c r="BH11" i="11"/>
  <c r="BI11" i="11" s="1"/>
  <c r="BJ11" i="11"/>
  <c r="BK14" i="11"/>
  <c r="BM14" i="11"/>
  <c r="BO14" i="11"/>
  <c r="BQ14" i="11"/>
  <c r="BS14" i="11"/>
  <c r="BL14" i="11"/>
  <c r="BN14" i="11"/>
  <c r="BP14" i="11"/>
  <c r="BR14" i="11"/>
  <c r="BT14" i="11"/>
  <c r="BH14" i="11"/>
  <c r="BI14" i="11" s="1"/>
  <c r="BJ14" i="11"/>
  <c r="C11" i="11" l="1"/>
  <c r="C10" i="11"/>
  <c r="C18" i="11"/>
  <c r="C24" i="11"/>
  <c r="C12" i="11"/>
  <c r="C14" i="11"/>
  <c r="C15" i="11"/>
  <c r="C23" i="11"/>
  <c r="C13" i="11"/>
  <c r="C16" i="11"/>
  <c r="C9" i="11"/>
  <c r="C22" i="11"/>
  <c r="C21" i="11"/>
  <c r="C20" i="11"/>
  <c r="C17" i="11"/>
  <c r="C19" i="11"/>
  <c r="BE25" i="11"/>
  <c r="BI25" i="11"/>
  <c r="BH25" i="11"/>
  <c r="BF25" i="11"/>
  <c r="BJ25" i="11"/>
  <c r="A18" i="11" l="1"/>
  <c r="A13" i="11"/>
  <c r="A24" i="11"/>
  <c r="A20" i="11"/>
  <c r="A21" i="11"/>
  <c r="A19" i="11"/>
  <c r="A14" i="11"/>
  <c r="A22" i="11"/>
  <c r="A17" i="11"/>
  <c r="A15" i="11"/>
  <c r="A9" i="11"/>
  <c r="A16" i="11"/>
  <c r="A23" i="11"/>
  <c r="A12" i="11"/>
</calcChain>
</file>

<file path=xl/comments1.xml><?xml version="1.0" encoding="utf-8"?>
<comments xmlns="http://schemas.openxmlformats.org/spreadsheetml/2006/main">
  <authors>
    <author>Author</author>
  </authors>
  <commentList>
    <comment ref="BJ7" authorId="0">
      <text>
        <r>
          <rPr>
            <b/>
            <sz val="8"/>
            <color indexed="81"/>
            <rFont val="Tahoma"/>
            <family val="2"/>
            <charset val="186"/>
          </rPr>
          <t>Ei tööta üle 40 osalejaga maakonna kohta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  <comment ref="G119" authorId="0">
      <text>
        <r>
          <rPr>
            <b/>
            <sz val="8"/>
            <color indexed="81"/>
            <rFont val="Tahoma"/>
            <family val="2"/>
            <charset val="186"/>
          </rPr>
          <t>Protokollis polnud tulemust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S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  <comment ref="E146" authorId="0">
      <text>
        <r>
          <rPr>
            <b/>
            <sz val="8"/>
            <color indexed="81"/>
            <rFont val="Tahoma"/>
            <family val="2"/>
            <charset val="186"/>
          </rPr>
          <t>Protokollispolnud tulemust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sharedStrings.xml><?xml version="1.0" encoding="utf-8"?>
<sst xmlns="http://schemas.openxmlformats.org/spreadsheetml/2006/main" count="2059" uniqueCount="336">
  <si>
    <t>A</t>
  </si>
  <si>
    <t>V-K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</si>
  <si>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</si>
  <si>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</si>
  <si>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</si>
  <si>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</si>
  <si>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</si>
  <si>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</si>
  <si>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</si>
  <si>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</si>
  <si>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</si>
  <si>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</si>
  <si>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</si>
  <si>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</si>
  <si>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</si>
  <si>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</si>
  <si>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</si>
  <si>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</si>
  <si>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</si>
  <si>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</si>
  <si>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</si>
  <si>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</si>
  <si>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</si>
  <si>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</si>
  <si>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</si>
  <si>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</si>
  <si>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</si>
  <si>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</si>
  <si>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</si>
  <si>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</si>
  <si>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</si>
  <si>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</si>
  <si>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</si>
  <si>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</si>
  <si>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</si>
  <si>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</si>
  <si>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</si>
  <si>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</si>
  <si>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</si>
  <si>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</si>
  <si>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</si>
  <si>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</si>
  <si>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</si>
  <si>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</si>
  <si>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</si>
  <si>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</si>
  <si>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</si>
  <si>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</si>
  <si>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</si>
  <si>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Kokku</t>
  </si>
  <si>
    <t>Osalejaid</t>
  </si>
  <si>
    <t>Koht</t>
  </si>
  <si>
    <t xml:space="preserve"> </t>
  </si>
  <si>
    <t>VÕISTKONDLIK PAREMUSJÄRJESTUS</t>
  </si>
  <si>
    <t>Mehi</t>
  </si>
  <si>
    <t>Naisi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</si>
  <si>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</si>
  <si>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</si>
  <si>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</si>
  <si>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</si>
  <si>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</si>
  <si>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</si>
  <si>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</si>
  <si>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</si>
  <si>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</si>
  <si>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</si>
  <si>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</si>
  <si>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</si>
  <si>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</si>
  <si>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</si>
  <si>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</si>
  <si>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</si>
  <si>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</si>
  <si>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Tõnu Kapper (I-Viru)</t>
  </si>
  <si>
    <t>Elmo Lageda (I-Viru)</t>
  </si>
  <si>
    <t>Helle Siidla (Lääne)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</si>
  <si>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</si>
  <si>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</si>
  <si>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</si>
  <si>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</si>
  <si>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</si>
  <si>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</si>
  <si>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</si>
  <si>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</si>
  <si>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</si>
  <si>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</si>
  <si>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</si>
  <si>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Mehed 60-69</t>
  </si>
  <si>
    <t>Mehed 50-59</t>
  </si>
  <si>
    <t>Mehed 35-49</t>
  </si>
  <si>
    <t>Naised 60-69</t>
  </si>
  <si>
    <t>1. koht</t>
  </si>
  <si>
    <t>2. koht</t>
  </si>
  <si>
    <t>3. koht</t>
  </si>
  <si>
    <t>Silver Kingissepp (Lääne)</t>
  </si>
  <si>
    <t>Aivar Sein (Lääne)</t>
  </si>
  <si>
    <t>D3</t>
  </si>
  <si>
    <t>13. koht</t>
  </si>
  <si>
    <t>1 - 4 koht</t>
  </si>
  <si>
    <t>Endla Antsve (Lääne)</t>
  </si>
  <si>
    <t>Naised 35-49</t>
  </si>
  <si>
    <t>Mehed 70-79</t>
  </si>
  <si>
    <t>Mehed 80+</t>
  </si>
  <si>
    <t>Naised 50-59</t>
  </si>
  <si>
    <t>Naised 70-79</t>
  </si>
  <si>
    <t>Naised 80+</t>
  </si>
  <si>
    <t>M 70-79</t>
  </si>
  <si>
    <t>M 80+</t>
  </si>
  <si>
    <t>N 70-79</t>
  </si>
  <si>
    <t>N 80+</t>
  </si>
  <si>
    <t>N 35-49</t>
  </si>
  <si>
    <t>N 50-59</t>
  </si>
  <si>
    <t>Mees</t>
  </si>
  <si>
    <t>Naine</t>
  </si>
  <si>
    <t>Tõnu Haga (Võru)</t>
  </si>
  <si>
    <t>Ülle Rauk (Võru)</t>
  </si>
  <si>
    <t>Peeter Zirk (Tartu)</t>
  </si>
  <si>
    <t>Mai Luik (Tartu)</t>
  </si>
  <si>
    <t>Irene Võrklaev (Lääne)</t>
  </si>
  <si>
    <t>Aadu Haljak (I-Viru)</t>
  </si>
  <si>
    <t>V</t>
  </si>
  <si>
    <t>+/-</t>
  </si>
  <si>
    <t>Peida halli taustaga veerud</t>
  </si>
  <si>
    <t>E</t>
  </si>
  <si>
    <t>F</t>
  </si>
  <si>
    <t>G</t>
  </si>
  <si>
    <t>H</t>
  </si>
  <si>
    <t>A5</t>
  </si>
  <si>
    <t>D4</t>
  </si>
  <si>
    <t>Grupp</t>
  </si>
  <si>
    <t>Vanus</t>
  </si>
  <si>
    <t>Kokku:</t>
  </si>
  <si>
    <t>Mehi:</t>
  </si>
  <si>
    <t>Naisi:</t>
  </si>
  <si>
    <t>Maak. M/N</t>
  </si>
  <si>
    <t>Vanuste järgi</t>
  </si>
  <si>
    <t>A6</t>
  </si>
  <si>
    <t>M/N</t>
  </si>
  <si>
    <t>K</t>
  </si>
  <si>
    <t>M</t>
  </si>
  <si>
    <t>N</t>
  </si>
  <si>
    <t>OSALEJATE ARV</t>
  </si>
  <si>
    <t>Põltsamaa - 2003</t>
  </si>
  <si>
    <t>Kohtla-Järve - 2004</t>
  </si>
  <si>
    <t>Võru - 2006</t>
  </si>
  <si>
    <t>Otepää - 2007</t>
  </si>
  <si>
    <t>Otepää - 2008</t>
  </si>
  <si>
    <t>Põltsamaa - 2009</t>
  </si>
  <si>
    <t>Viljandi - 2010</t>
  </si>
  <si>
    <t>Tallinn - 2011</t>
  </si>
  <si>
    <t>Kohtla-Nõmme - 2012</t>
  </si>
  <si>
    <t>Haapsalu - 2013</t>
  </si>
  <si>
    <t>Põltsamaa - 2014</t>
  </si>
  <si>
    <t>Tartu - 2015</t>
  </si>
  <si>
    <t>Valga - 2016</t>
  </si>
  <si>
    <t>Valga - 2017</t>
  </si>
  <si>
    <t>Voka - 2018</t>
  </si>
  <si>
    <t>Voka - 2019</t>
  </si>
  <si>
    <t>Toimumiskoht - aasta</t>
  </si>
  <si>
    <t>EESTI SEENIORSPORTLASTE INDIVIDUAAL-VÕISTKONDLIKUD MEISTRIVÕISTLUSED PETANGIS</t>
  </si>
  <si>
    <t>Valem kasutab seda rida</t>
  </si>
  <si>
    <t>Lisab koefitsendi, et võrdse punktisumma korral saaks kõrgemakoha rohkem võite kogunu, seejärel teisi kohti jne</t>
  </si>
  <si>
    <t>Lõpetanuid</t>
  </si>
  <si>
    <t xml:space="preserve">Lõpetanud: </t>
  </si>
  <si>
    <t xml:space="preserve"> - punktid, mille saab esikoht</t>
  </si>
  <si>
    <t>Valem kasutab neid maakondade nimesid</t>
  </si>
  <si>
    <t>xUus</t>
  </si>
  <si>
    <t>Sünniaasta</t>
  </si>
  <si>
    <t>Osalejate arvu valem kasutab veergu"Maak. M/N"</t>
  </si>
  <si>
    <t>Maak. jaoks sordi B, C, F, G</t>
  </si>
  <si>
    <t>Sum</t>
  </si>
  <si>
    <t>Arvesse läheb 10 paremat</t>
  </si>
  <si>
    <t>Edgar Sikka (L-Viru)</t>
  </si>
  <si>
    <t>Margus Limberg (Lääne)</t>
  </si>
  <si>
    <t>Valemid kasutavad veergu "Sünniaasta"</t>
  </si>
  <si>
    <t>Elo Volmer (Lääne)</t>
  </si>
  <si>
    <t>Vo</t>
  </si>
  <si>
    <t>V2</t>
  </si>
  <si>
    <t>+/- o</t>
  </si>
  <si>
    <t>V3</t>
  </si>
  <si>
    <t>suhe</t>
  </si>
  <si>
    <t>...,V3.+/-</t>
  </si>
  <si>
    <t>V,Vo</t>
  </si>
  <si>
    <t>V.Vo.V2.+/-</t>
  </si>
  <si>
    <t>Sander Rose (I-Viru)</t>
  </si>
  <si>
    <t>Veronika Pirk (I-Viru)</t>
  </si>
  <si>
    <t>Liidia Põllu (I-Viru)</t>
  </si>
  <si>
    <t>Sirje Maala (I-Viru)</t>
  </si>
  <si>
    <t>Maive Sein (Lääne)</t>
  </si>
  <si>
    <t>Rando Pajuste (Lääne)</t>
  </si>
  <si>
    <t>Marko Ode (Lääne)</t>
  </si>
  <si>
    <t>Boriss Klubov (I-Viru)</t>
  </si>
  <si>
    <t>?</t>
  </si>
  <si>
    <r>
      <t>1 - 4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</si>
  <si>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1 - 8 koht</t>
    </r>
    <r>
      <rPr>
        <u/>
        <sz val="10"/>
        <color theme="1"/>
        <rFont val="Arial"/>
        <family val="2"/>
        <charset val="186"/>
      </rPr>
      <t xml:space="preserve"> (alagruppide esimesed ja teised)</t>
    </r>
  </si>
  <si>
    <t>Voka - 2020</t>
  </si>
  <si>
    <t>Uudo Blaasen (Valga)</t>
  </si>
  <si>
    <t>Inge Eit (Võru)</t>
  </si>
  <si>
    <t>Malle Onkalo (Tartu)</t>
  </si>
  <si>
    <t>Mare Kingissepp (Lääne)</t>
  </si>
  <si>
    <t>Ljudmilla Lüitsepp (Võru)</t>
  </si>
  <si>
    <t>Marge Mägi (Lääne)</t>
  </si>
  <si>
    <t>Svetlana Veski (I-Viru)</t>
  </si>
  <si>
    <t>Elli Piller (Valga)</t>
  </si>
  <si>
    <t>Andres Veski (I-Viru)</t>
  </si>
  <si>
    <t>Enn Tokman (I-Viru)</t>
  </si>
  <si>
    <t>Jaan Joonas (Võru)</t>
  </si>
  <si>
    <t>Janek Parviste (L-Viru)</t>
  </si>
  <si>
    <t>Jaan Lüitsepp (Võru)</t>
  </si>
  <si>
    <t>Danel Pilv (Võru)</t>
  </si>
  <si>
    <t>Robert Schmidt (Valga)</t>
  </si>
  <si>
    <t>Egon Schattschneider (Tartu)</t>
  </si>
  <si>
    <t>Heikki Jõgisalu (Lääne)</t>
  </si>
  <si>
    <t>Kalev Lillepea (Järva)</t>
  </si>
  <si>
    <t>Voka - 2021</t>
  </si>
  <si>
    <t>1 - 5 koht</t>
  </si>
  <si>
    <t>Voka - 2022</t>
  </si>
  <si>
    <t>Triin Randväli (Järva)</t>
  </si>
  <si>
    <t>Kadri Veljend (Lääne)</t>
  </si>
  <si>
    <t>Veroonika Saar (Järva)</t>
  </si>
  <si>
    <t>Anneli Kattai (Valga)</t>
  </si>
  <si>
    <t>Anneli Suits (Järva)</t>
  </si>
  <si>
    <t>Siiri Baranova (Valga)</t>
  </si>
  <si>
    <t>Olga Säinas (Võru)</t>
  </si>
  <si>
    <t>Anne Sillamaa (Järva)</t>
  </si>
  <si>
    <t>Ille Sõrmus (Valga)</t>
  </si>
  <si>
    <t>Ljudmila Varendi (I-Viru)</t>
  </si>
  <si>
    <t>Helle Võsu (Jõgeva)</t>
  </si>
  <si>
    <t>Rutt Voldek (I-Viru)</t>
  </si>
  <si>
    <t>Ulvi Järvik (Järva)</t>
  </si>
  <si>
    <t>Ruti Loid (Võru)</t>
  </si>
  <si>
    <t>Riina Laumets (Jõgeva)</t>
  </si>
  <si>
    <t>Vaige Ant (Jõgeva)</t>
  </si>
  <si>
    <t>Ilmar Vainsalu (Järva)</t>
  </si>
  <si>
    <t>Aleksander Grigorjev (Jõgeva)</t>
  </si>
  <si>
    <t>Enn Lehtpuu (Järva)</t>
  </si>
  <si>
    <t>Viktor Švarõgin (I-Viru)</t>
  </si>
  <si>
    <t>Jaan Saar (I-Viru)</t>
  </si>
  <si>
    <t>Tiit Palk (Lääne)</t>
  </si>
  <si>
    <t>Tõnu Sõrmus (Valga)</t>
  </si>
  <si>
    <t>Vallo Sillamaa (Järva)</t>
  </si>
  <si>
    <t>Tiit Kattai (Valga)</t>
  </si>
  <si>
    <t>Olav Türk (Tartu)</t>
  </si>
  <si>
    <t>Margo Peebo (Lääne)</t>
  </si>
  <si>
    <t>Ain Tamme (Järva)</t>
  </si>
  <si>
    <t>Taimo Lepp (Jõgeva)</t>
  </si>
  <si>
    <t>Arvo Orgusaar (Jõgeva)</t>
  </si>
  <si>
    <t>Oleg Rõndenkov (I-Viru)</t>
  </si>
  <si>
    <t>Kenneth Muusikus (I-Viru)</t>
  </si>
  <si>
    <t>Anti Alasi (Tartu)</t>
  </si>
  <si>
    <t>Urmo Auväärt (Saare)</t>
  </si>
  <si>
    <t>Rasmus Hütt (Valga)</t>
  </si>
  <si>
    <t>Erki Valdmaa (Järva)</t>
  </si>
  <si>
    <t>Väätsa - 2023</t>
  </si>
  <si>
    <t>ESL INDIVIDUAAL-VÕISTKONDLIKUD MEISTRIVÕISTLUSED PETANGIS 2023</t>
  </si>
  <si>
    <t>Toimumisaeg: L, 27.05.2023 kell 10:00</t>
  </si>
  <si>
    <t>Toimumiskoht: Järvamaa, Türi vald, Väätsa alevik, Järve tn</t>
  </si>
  <si>
    <t>Vadim Tihhonjuk (I-Viru)</t>
  </si>
  <si>
    <t>14. koht</t>
  </si>
  <si>
    <t>15. koht</t>
  </si>
  <si>
    <t>16. koht</t>
  </si>
  <si>
    <t>Ilmar Roosioks (Viljandi)</t>
  </si>
  <si>
    <t>Janek Kangur (Valga)</t>
  </si>
  <si>
    <t>Egerd Valdmaa (Järva)</t>
  </si>
  <si>
    <t>Gert Väärt (Järva)</t>
  </si>
  <si>
    <t>Raivo Ignatov (Viljandi)</t>
  </si>
  <si>
    <t>Vitali Gansen (Järva)</t>
  </si>
  <si>
    <t>Valmar Pantšenko (Tartu)</t>
  </si>
  <si>
    <t>Meelis Luud (I-Viru)</t>
  </si>
  <si>
    <t>Igor Kostin (Tartu)</t>
  </si>
  <si>
    <t>Erki Aule (Harju)</t>
  </si>
  <si>
    <t>Vahur Raudsepp (Lääne)</t>
  </si>
  <si>
    <t>Viljar Kerb (Valga)</t>
  </si>
  <si>
    <t>17. koht</t>
  </si>
  <si>
    <t>18. koht</t>
  </si>
  <si>
    <t>19. koht</t>
  </si>
  <si>
    <t>Kalju Olmre (Harju)</t>
  </si>
  <si>
    <t>Kalju Kallasmaa (Lääne)</t>
  </si>
  <si>
    <t>Uno Valdmets (Jõgeva)</t>
  </si>
  <si>
    <t>Väino Nurms (Lääne)</t>
  </si>
  <si>
    <t>Mati Tapo (Järva)</t>
  </si>
  <si>
    <t>Gennadi Prohhorov (Järva)</t>
  </si>
  <si>
    <t>Ivan Ignatov (Viljandi)</t>
  </si>
  <si>
    <t>Luule Laidro (L-Viru)</t>
  </si>
  <si>
    <t>B6</t>
  </si>
  <si>
    <t>B5</t>
  </si>
  <si>
    <r>
      <t>5 - 8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</si>
  <si>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9 - 16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</si>
  <si>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9 - 11 koht</t>
    </r>
    <r>
      <rPr>
        <sz val="10"/>
        <color theme="1"/>
        <rFont val="Arial"/>
        <family val="2"/>
        <charset val="186"/>
      </rPr>
      <t xml:space="preserve"> (alagruppide viiendad ja kuuendad)</t>
    </r>
  </si>
  <si>
    <t>Enn Mainla (Tartu)</t>
  </si>
  <si>
    <t>Toivo Ilves (Viljandi)</t>
  </si>
  <si>
    <t>Rein Taberland (Jõgeva)</t>
  </si>
  <si>
    <r>
      <t>9 koht</t>
    </r>
    <r>
      <rPr>
        <sz val="10"/>
        <color theme="1"/>
        <rFont val="Arial"/>
        <family val="2"/>
        <charset val="186"/>
      </rPr>
      <t xml:space="preserve"> (alagrupi viies)</t>
    </r>
  </si>
  <si>
    <t>Eve Tõnisson (Tartu)</t>
  </si>
  <si>
    <t>Kristel Tihhonjuk (I-Viru)</t>
  </si>
  <si>
    <t>Jelena Tjurina (Tartu)</t>
  </si>
  <si>
    <t>Kadri Arunurm (Harju)</t>
  </si>
  <si>
    <r>
      <t>9 - 12 koht</t>
    </r>
    <r>
      <rPr>
        <sz val="10"/>
        <color theme="1"/>
        <rFont val="Arial"/>
        <family val="2"/>
        <charset val="186"/>
      </rPr>
      <t xml:space="preserve"> (alagruppide kolmandad)</t>
    </r>
  </si>
  <si>
    <r>
      <t>13 koht</t>
    </r>
    <r>
      <rPr>
        <sz val="10"/>
        <color theme="1"/>
        <rFont val="Arial"/>
        <family val="2"/>
        <charset val="186"/>
      </rPr>
      <t xml:space="preserve"> (alagrupi neljas)</t>
    </r>
  </si>
  <si>
    <t>D6</t>
  </si>
  <si>
    <t>C5</t>
  </si>
  <si>
    <t>C6</t>
  </si>
  <si>
    <t>D5</t>
  </si>
  <si>
    <t>20. koht</t>
  </si>
  <si>
    <r>
      <t>17 - 19 koht</t>
    </r>
    <r>
      <rPr>
        <u/>
        <sz val="10"/>
        <color theme="1"/>
        <rFont val="Arial"/>
        <family val="2"/>
        <charset val="186"/>
      </rPr>
      <t xml:space="preserve"> (alagruppide viiendad ja kuuendad)</t>
    </r>
  </si>
  <si>
    <t>Marina Vallik (Lääne)</t>
  </si>
  <si>
    <t>Riina Valdmets (Jõgeva)</t>
  </si>
  <si>
    <t>Ilme Mägi (Järva)</t>
  </si>
  <si>
    <t>2-7</t>
  </si>
  <si>
    <t>1-7</t>
  </si>
  <si>
    <t>6-4</t>
  </si>
  <si>
    <t>7-3</t>
  </si>
  <si>
    <t>3-1</t>
  </si>
  <si>
    <t>4-7</t>
  </si>
  <si>
    <t>6-7</t>
  </si>
  <si>
    <t>7-5</t>
  </si>
  <si>
    <t>5-7</t>
  </si>
  <si>
    <t>4-2</t>
  </si>
  <si>
    <t>5-1</t>
  </si>
  <si>
    <t>6. voor</t>
  </si>
  <si>
    <t>3-7</t>
  </si>
  <si>
    <t>7. voor</t>
  </si>
  <si>
    <t>5-3</t>
  </si>
  <si>
    <t>6-2</t>
  </si>
  <si>
    <t>7-1</t>
  </si>
  <si>
    <t>1 - 7 koht</t>
  </si>
  <si>
    <t>Jelena Brakina (Tartu)</t>
  </si>
  <si>
    <t>A7</t>
  </si>
  <si>
    <t>Maire Lepp (Jõgeva)</t>
  </si>
  <si>
    <t>Piret Tali (Harju)</t>
  </si>
  <si>
    <t>Tiiu Väli (Järva)</t>
  </si>
  <si>
    <t>Kertu Palm (Tartu)</t>
  </si>
  <si>
    <r>
      <t>13 - 14 koht</t>
    </r>
    <r>
      <rPr>
        <sz val="10"/>
        <color theme="1"/>
        <rFont val="Arial"/>
        <family val="2"/>
        <charset val="186"/>
      </rPr>
      <t xml:space="preserve"> (alagruppide neljandad)</t>
    </r>
  </si>
  <si>
    <t>Tambet Tõnurist (Viljandi)</t>
  </si>
  <si>
    <t>Maakondi</t>
  </si>
  <si>
    <t>Kairi Gansen (Järva)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</si>
</sst>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\+0;\-0;0"/>
  </numFmts>
  <fonts count="59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theme="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0" tint="-0.249977111117893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u/>
      <sz val="10"/>
      <color theme="1"/>
      <name val="Arial"/>
      <family val="2"/>
      <charset val="186"/>
    </font>
    <font>
      <b/>
      <sz val="10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Alignment="0" applyProtection="0"/>
    <xf numFmtId="0" fontId="13" fillId="6" borderId="0" applyNumberFormat="0" applyAlignment="0" applyProtection="0"/>
    <xf numFmtId="0" fontId="14" fillId="7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5" fillId="0" borderId="0"/>
    <xf numFmtId="0" fontId="25" fillId="0" borderId="0"/>
    <xf numFmtId="0" fontId="10" fillId="0" borderId="0"/>
    <xf numFmtId="0" fontId="26" fillId="6" borderId="0" applyNumberFormat="0" applyAlignment="0" applyProtection="0"/>
    <xf numFmtId="49" fontId="8" fillId="10" borderId="0" applyBorder="0" applyProtection="0">
      <alignment horizontal="left" vertical="top" wrapText="1"/>
    </xf>
    <xf numFmtId="0" fontId="25" fillId="0" borderId="0"/>
    <xf numFmtId="0" fontId="10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  <xf numFmtId="0" fontId="37" fillId="0" borderId="0"/>
    <xf numFmtId="0" fontId="6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42" fillId="20" borderId="0" applyNumberFormat="0" applyAlignment="0" applyProtection="0"/>
    <xf numFmtId="0" fontId="43" fillId="21" borderId="0" applyNumberFormat="0" applyAlignment="0" applyProtection="0"/>
    <xf numFmtId="0" fontId="43" fillId="21" borderId="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9" fillId="21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362">
    <xf numFmtId="0" fontId="0" fillId="0" borderId="0" xfId="0"/>
    <xf numFmtId="0" fontId="0" fillId="0" borderId="0" xfId="0"/>
    <xf numFmtId="0" fontId="0" fillId="12" borderId="1" xfId="0" applyFont="1" applyFill="1" applyBorder="1"/>
    <xf numFmtId="0" fontId="27" fillId="0" borderId="1" xfId="0" applyFont="1" applyBorder="1"/>
    <xf numFmtId="0" fontId="0" fillId="0" borderId="0" xfId="0" applyFont="1" applyBorder="1"/>
    <xf numFmtId="0" fontId="27" fillId="0" borderId="0" xfId="0" applyFont="1" applyAlignment="1">
      <alignment horizontal="right"/>
    </xf>
    <xf numFmtId="0" fontId="0" fillId="0" borderId="0" xfId="0" applyFont="1"/>
    <xf numFmtId="0" fontId="0" fillId="0" borderId="0" xfId="0" applyFont="1"/>
    <xf numFmtId="0" fontId="0" fillId="0" borderId="0" xfId="0"/>
    <xf numFmtId="0" fontId="27" fillId="0" borderId="0" xfId="32" applyFont="1"/>
    <xf numFmtId="0" fontId="0" fillId="0" borderId="0" xfId="0" applyFont="1" applyFill="1"/>
    <xf numFmtId="0" fontId="0" fillId="0" borderId="0" xfId="0" applyFont="1"/>
    <xf numFmtId="0" fontId="27" fillId="0" borderId="1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10" fillId="0" borderId="0" xfId="32" applyFont="1"/>
    <xf numFmtId="0" fontId="10" fillId="0" borderId="0" xfId="32" applyFont="1" applyAlignment="1"/>
    <xf numFmtId="0" fontId="27" fillId="0" borderId="0" xfId="32" applyFont="1" applyAlignment="1">
      <alignment horizontal="center"/>
    </xf>
    <xf numFmtId="0" fontId="10" fillId="0" borderId="0" xfId="0" applyFont="1"/>
    <xf numFmtId="0" fontId="30" fillId="0" borderId="0" xfId="0" applyFont="1" applyFill="1"/>
    <xf numFmtId="0" fontId="29" fillId="0" borderId="1" xfId="32" applyFont="1" applyBorder="1" applyAlignment="1">
      <alignment horizontal="center"/>
    </xf>
    <xf numFmtId="0" fontId="31" fillId="0" borderId="0" xfId="32" applyFont="1" applyAlignment="1">
      <alignment horizontal="center"/>
    </xf>
    <xf numFmtId="0" fontId="29" fillId="0" borderId="0" xfId="32" applyFont="1" applyAlignment="1">
      <alignment horizontal="center"/>
    </xf>
    <xf numFmtId="0" fontId="27" fillId="11" borderId="0" xfId="27" applyFont="1" applyFill="1" applyAlignment="1"/>
    <xf numFmtId="0" fontId="10" fillId="12" borderId="0" xfId="27" applyFont="1" applyFill="1" applyAlignment="1"/>
    <xf numFmtId="0" fontId="10" fillId="13" borderId="0" xfId="27" applyFont="1" applyFill="1" applyAlignment="1"/>
    <xf numFmtId="0" fontId="0" fillId="0" borderId="0" xfId="0" applyFont="1" applyFill="1" applyBorder="1"/>
    <xf numFmtId="0" fontId="10" fillId="0" borderId="0" xfId="32" applyFont="1" applyFill="1"/>
    <xf numFmtId="0" fontId="27" fillId="0" borderId="6" xfId="32" applyFont="1" applyBorder="1" applyAlignment="1">
      <alignment horizontal="center"/>
    </xf>
    <xf numFmtId="0" fontId="31" fillId="0" borderId="9" xfId="32" applyFont="1" applyBorder="1" applyAlignment="1">
      <alignment horizontal="center"/>
    </xf>
    <xf numFmtId="0" fontId="34" fillId="0" borderId="0" xfId="0" applyFont="1" applyAlignment="1">
      <alignment horizontal="right"/>
    </xf>
    <xf numFmtId="0" fontId="27" fillId="0" borderId="6" xfId="0" applyFont="1" applyBorder="1" applyAlignment="1">
      <alignment horizontal="center"/>
    </xf>
    <xf numFmtId="0" fontId="0" fillId="0" borderId="6" xfId="0" applyFont="1" applyFill="1" applyBorder="1"/>
    <xf numFmtId="0" fontId="36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7" fillId="0" borderId="13" xfId="32" applyFont="1" applyBorder="1" applyAlignment="1"/>
    <xf numFmtId="0" fontId="27" fillId="0" borderId="14" xfId="32" applyFont="1" applyBorder="1" applyAlignment="1"/>
    <xf numFmtId="0" fontId="27" fillId="0" borderId="7" xfId="32" applyFont="1" applyBorder="1" applyAlignment="1">
      <alignment horizontal="center"/>
    </xf>
    <xf numFmtId="0" fontId="32" fillId="0" borderId="0" xfId="32" applyFont="1"/>
    <xf numFmtId="0" fontId="33" fillId="0" borderId="0" xfId="32" applyFont="1"/>
    <xf numFmtId="0" fontId="27" fillId="0" borderId="1" xfId="32" applyFont="1" applyFill="1" applyBorder="1" applyAlignment="1"/>
    <xf numFmtId="0" fontId="27" fillId="15" borderId="1" xfId="32" applyFont="1" applyFill="1" applyBorder="1" applyAlignment="1"/>
    <xf numFmtId="0" fontId="27" fillId="16" borderId="1" xfId="0" applyFont="1" applyFill="1" applyBorder="1" applyAlignment="1">
      <alignment horizontal="center"/>
    </xf>
    <xf numFmtId="0" fontId="27" fillId="12" borderId="7" xfId="32" applyFont="1" applyFill="1" applyBorder="1" applyAlignment="1"/>
    <xf numFmtId="0" fontId="27" fillId="12" borderId="12" xfId="32" applyFont="1" applyFill="1" applyBorder="1" applyAlignment="1"/>
    <xf numFmtId="164" fontId="27" fillId="0" borderId="9" xfId="32" applyNumberFormat="1" applyFont="1" applyFill="1" applyBorder="1" applyAlignment="1">
      <alignment horizontal="center"/>
    </xf>
    <xf numFmtId="164" fontId="27" fillId="0" borderId="1" xfId="32" applyNumberFormat="1" applyFont="1" applyFill="1" applyBorder="1" applyAlignment="1">
      <alignment horizontal="center"/>
    </xf>
    <xf numFmtId="164" fontId="27" fillId="0" borderId="6" xfId="32" applyNumberFormat="1" applyFont="1" applyFill="1" applyBorder="1" applyAlignment="1">
      <alignment horizontal="center"/>
    </xf>
    <xf numFmtId="164" fontId="10" fillId="0" borderId="1" xfId="32" applyNumberFormat="1" applyFont="1" applyFill="1" applyBorder="1" applyAlignment="1">
      <alignment horizontal="center"/>
    </xf>
    <xf numFmtId="164" fontId="10" fillId="0" borderId="11" xfId="32" applyNumberFormat="1" applyFont="1" applyFill="1" applyBorder="1" applyAlignment="1">
      <alignment horizontal="center"/>
    </xf>
    <xf numFmtId="164" fontId="33" fillId="0" borderId="1" xfId="32" applyNumberFormat="1" applyFont="1" applyBorder="1" applyAlignment="1">
      <alignment horizontal="center"/>
    </xf>
    <xf numFmtId="164" fontId="32" fillId="0" borderId="9" xfId="32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7" fillId="0" borderId="1" xfId="0" applyFont="1" applyFill="1" applyBorder="1" applyAlignment="1">
      <alignment horizontal="center"/>
    </xf>
    <xf numFmtId="164" fontId="27" fillId="0" borderId="1" xfId="32" applyNumberFormat="1" applyFont="1" applyBorder="1" applyAlignment="1">
      <alignment horizontal="center"/>
    </xf>
    <xf numFmtId="0" fontId="27" fillId="0" borderId="1" xfId="32" applyFont="1" applyBorder="1" applyAlignment="1">
      <alignment horizontal="center"/>
    </xf>
    <xf numFmtId="0" fontId="0" fillId="0" borderId="0" xfId="0"/>
    <xf numFmtId="0" fontId="27" fillId="0" borderId="0" xfId="32" applyFont="1"/>
    <xf numFmtId="0" fontId="10" fillId="0" borderId="0" xfId="32" applyFont="1"/>
    <xf numFmtId="0" fontId="10" fillId="0" borderId="0" xfId="32" applyFont="1" applyAlignment="1"/>
    <xf numFmtId="0" fontId="10" fillId="0" borderId="0" xfId="32" applyFont="1" applyBorder="1"/>
    <xf numFmtId="0" fontId="27" fillId="0" borderId="0" xfId="32" applyFont="1" applyAlignment="1">
      <alignment horizontal="right"/>
    </xf>
    <xf numFmtId="0" fontId="10" fillId="0" borderId="2" xfId="32" applyFont="1" applyBorder="1"/>
    <xf numFmtId="0" fontId="27" fillId="0" borderId="0" xfId="32" applyFont="1" applyBorder="1"/>
    <xf numFmtId="0" fontId="0" fillId="0" borderId="2" xfId="32" applyFont="1" applyBorder="1"/>
    <xf numFmtId="0" fontId="35" fillId="0" borderId="0" xfId="32" applyFont="1" applyBorder="1"/>
    <xf numFmtId="0" fontId="10" fillId="0" borderId="16" xfId="32" applyFont="1" applyBorder="1"/>
    <xf numFmtId="0" fontId="27" fillId="0" borderId="16" xfId="32" applyFont="1" applyBorder="1"/>
    <xf numFmtId="0" fontId="0" fillId="0" borderId="0" xfId="32" applyFont="1" applyFill="1"/>
    <xf numFmtId="0" fontId="10" fillId="0" borderId="0" xfId="32" applyFont="1" applyFill="1"/>
    <xf numFmtId="164" fontId="10" fillId="0" borderId="18" xfId="32" applyNumberFormat="1" applyFont="1" applyFill="1" applyBorder="1" applyAlignment="1">
      <alignment horizontal="center"/>
    </xf>
    <xf numFmtId="164" fontId="27" fillId="0" borderId="17" xfId="32" applyNumberFormat="1" applyFont="1" applyFill="1" applyBorder="1" applyAlignment="1">
      <alignment horizontal="center"/>
    </xf>
    <xf numFmtId="165" fontId="10" fillId="0" borderId="17" xfId="32" applyNumberFormat="1" applyFont="1" applyBorder="1"/>
    <xf numFmtId="0" fontId="33" fillId="0" borderId="0" xfId="63" applyFont="1"/>
    <xf numFmtId="0" fontId="32" fillId="0" borderId="0" xfId="63" applyFont="1"/>
    <xf numFmtId="0" fontId="0" fillId="0" borderId="0" xfId="0"/>
    <xf numFmtId="0" fontId="0" fillId="0" borderId="17" xfId="0" applyBorder="1" applyAlignment="1">
      <alignment horizontal="center"/>
    </xf>
    <xf numFmtId="0" fontId="0" fillId="0" borderId="0" xfId="0" applyFont="1"/>
    <xf numFmtId="0" fontId="27" fillId="0" borderId="17" xfId="0" applyFont="1" applyBorder="1" applyAlignment="1">
      <alignment horizontal="center"/>
    </xf>
    <xf numFmtId="0" fontId="0" fillId="0" borderId="0" xfId="0" applyFont="1" applyFill="1"/>
    <xf numFmtId="0" fontId="0" fillId="0" borderId="17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30" fillId="0" borderId="0" xfId="0" applyFont="1" applyFill="1"/>
    <xf numFmtId="0" fontId="27" fillId="16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7" xfId="0" applyFont="1" applyFill="1" applyBorder="1" applyProtection="1">
      <protection locked="0"/>
    </xf>
    <xf numFmtId="0" fontId="0" fillId="0" borderId="17" xfId="0" applyFont="1" applyFill="1" applyBorder="1"/>
    <xf numFmtId="0" fontId="0" fillId="12" borderId="17" xfId="0" applyFont="1" applyFill="1" applyBorder="1"/>
    <xf numFmtId="166" fontId="0" fillId="0" borderId="17" xfId="0" applyNumberFormat="1" applyFont="1" applyBorder="1"/>
    <xf numFmtId="166" fontId="0" fillId="0" borderId="17" xfId="0" applyNumberFormat="1" applyFont="1" applyFill="1" applyBorder="1"/>
    <xf numFmtId="0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ont="1" applyFill="1" applyBorder="1" applyAlignment="1">
      <alignment horizontal="center"/>
    </xf>
    <xf numFmtId="0" fontId="27" fillId="12" borderId="0" xfId="0" applyFont="1" applyFill="1"/>
    <xf numFmtId="164" fontId="10" fillId="0" borderId="0" xfId="48" applyNumberFormat="1" applyFont="1" applyFill="1" applyAlignment="1">
      <alignment horizontal="center"/>
    </xf>
    <xf numFmtId="164" fontId="27" fillId="0" borderId="11" xfId="32" applyNumberFormat="1" applyFont="1" applyFill="1" applyBorder="1" applyAlignment="1">
      <alignment horizontal="center"/>
    </xf>
    <xf numFmtId="0" fontId="27" fillId="0" borderId="0" xfId="0" applyFont="1"/>
    <xf numFmtId="0" fontId="0" fillId="12" borderId="0" xfId="0" applyFont="1" applyFill="1"/>
    <xf numFmtId="1" fontId="0" fillId="0" borderId="17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10" fillId="0" borderId="17" xfId="32" applyFont="1" applyBorder="1"/>
    <xf numFmtId="0" fontId="0" fillId="0" borderId="0" xfId="0" applyFont="1" applyFill="1" applyBorder="1" applyProtection="1">
      <protection locked="0"/>
    </xf>
    <xf numFmtId="0" fontId="0" fillId="14" borderId="17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0" fillId="0" borderId="0" xfId="101" applyFont="1"/>
    <xf numFmtId="0" fontId="0" fillId="0" borderId="0" xfId="101" applyFont="1" applyAlignment="1">
      <alignment horizontal="right"/>
    </xf>
    <xf numFmtId="0" fontId="0" fillId="12" borderId="0" xfId="0" applyFont="1" applyFill="1" applyBorder="1"/>
    <xf numFmtId="0" fontId="0" fillId="0" borderId="17" xfId="0" applyBorder="1" applyAlignment="1">
      <alignment horizontal="right"/>
    </xf>
    <xf numFmtId="0" fontId="54" fillId="0" borderId="17" xfId="0" applyFont="1" applyBorder="1" applyAlignment="1">
      <alignment horizontal="right"/>
    </xf>
    <xf numFmtId="0" fontId="40" fillId="16" borderId="0" xfId="101" applyFont="1" applyFill="1"/>
    <xf numFmtId="0" fontId="10" fillId="16" borderId="0" xfId="32" applyFont="1" applyFill="1"/>
    <xf numFmtId="0" fontId="27" fillId="0" borderId="17" xfId="105" applyNumberFormat="1" applyFont="1" applyBorder="1" applyAlignment="1">
      <alignment horizontal="center"/>
    </xf>
    <xf numFmtId="0" fontId="10" fillId="0" borderId="17" xfId="105" applyNumberFormat="1" applyFont="1" applyBorder="1" applyAlignment="1">
      <alignment horizontal="center"/>
    </xf>
    <xf numFmtId="0" fontId="40" fillId="16" borderId="0" xfId="32" applyFont="1" applyFill="1"/>
    <xf numFmtId="0" fontId="0" fillId="12" borderId="0" xfId="0" applyFill="1"/>
    <xf numFmtId="0" fontId="0" fillId="25" borderId="0" xfId="32" applyFont="1" applyFill="1"/>
    <xf numFmtId="0" fontId="10" fillId="25" borderId="0" xfId="32" applyFont="1" applyFill="1"/>
    <xf numFmtId="0" fontId="10" fillId="0" borderId="10" xfId="32" applyNumberFormat="1" applyFont="1" applyFill="1" applyBorder="1" applyAlignment="1"/>
    <xf numFmtId="0" fontId="0" fillId="0" borderId="10" xfId="32" applyNumberFormat="1" applyFont="1" applyFill="1" applyBorder="1" applyAlignment="1"/>
    <xf numFmtId="0" fontId="40" fillId="16" borderId="0" xfId="0" applyFont="1" applyFill="1" applyBorder="1"/>
    <xf numFmtId="0" fontId="40" fillId="16" borderId="0" xfId="0" applyFont="1" applyFill="1"/>
    <xf numFmtId="0" fontId="0" fillId="24" borderId="0" xfId="0" applyFont="1" applyFill="1"/>
    <xf numFmtId="0" fontId="10" fillId="0" borderId="1" xfId="0" applyNumberFormat="1" applyFont="1" applyFill="1" applyBorder="1" applyAlignment="1">
      <alignment horizontal="center"/>
    </xf>
    <xf numFmtId="0" fontId="27" fillId="12" borderId="22" xfId="32" applyFont="1" applyFill="1" applyBorder="1" applyAlignment="1"/>
    <xf numFmtId="0" fontId="10" fillId="0" borderId="17" xfId="101" applyFont="1" applyBorder="1"/>
    <xf numFmtId="0" fontId="32" fillId="0" borderId="6" xfId="63" applyFont="1" applyBorder="1"/>
    <xf numFmtId="0" fontId="10" fillId="0" borderId="18" xfId="32" applyFont="1" applyBorder="1"/>
    <xf numFmtId="0" fontId="33" fillId="0" borderId="6" xfId="63" applyFont="1" applyBorder="1"/>
    <xf numFmtId="0" fontId="10" fillId="0" borderId="22" xfId="32" applyFont="1" applyBorder="1"/>
    <xf numFmtId="0" fontId="32" fillId="0" borderId="6" xfId="63" applyFont="1" applyFill="1" applyBorder="1"/>
    <xf numFmtId="0" fontId="27" fillId="0" borderId="6" xfId="105" applyFont="1" applyBorder="1" applyAlignment="1">
      <alignment horizontal="center"/>
    </xf>
    <xf numFmtId="0" fontId="27" fillId="0" borderId="10" xfId="105" applyFont="1" applyBorder="1" applyAlignment="1">
      <alignment horizontal="center"/>
    </xf>
    <xf numFmtId="0" fontId="27" fillId="0" borderId="32" xfId="105" applyFont="1" applyBorder="1" applyAlignment="1">
      <alignment horizontal="center"/>
    </xf>
    <xf numFmtId="0" fontId="27" fillId="0" borderId="33" xfId="105" applyFont="1" applyBorder="1" applyAlignment="1">
      <alignment horizontal="center"/>
    </xf>
    <xf numFmtId="0" fontId="55" fillId="0" borderId="34" xfId="105" applyFont="1" applyBorder="1" applyAlignment="1">
      <alignment horizontal="center"/>
    </xf>
    <xf numFmtId="0" fontId="10" fillId="0" borderId="0" xfId="105" applyFont="1"/>
    <xf numFmtId="0" fontId="0" fillId="0" borderId="0" xfId="105" applyFont="1" applyAlignment="1">
      <alignment horizontal="center" textRotation="90"/>
    </xf>
    <xf numFmtId="0" fontId="0" fillId="0" borderId="0" xfId="105" applyFont="1" applyBorder="1" applyAlignment="1">
      <alignment horizontal="center" textRotation="90"/>
    </xf>
    <xf numFmtId="0" fontId="27" fillId="0" borderId="13" xfId="105" applyFont="1" applyBorder="1" applyAlignment="1"/>
    <xf numFmtId="0" fontId="27" fillId="0" borderId="22" xfId="105" applyFont="1" applyBorder="1" applyAlignment="1">
      <alignment horizontal="center"/>
    </xf>
    <xf numFmtId="0" fontId="27" fillId="0" borderId="18" xfId="105" applyFont="1" applyBorder="1" applyAlignment="1"/>
    <xf numFmtId="0" fontId="10" fillId="0" borderId="35" xfId="105" applyFont="1" applyBorder="1" applyAlignment="1">
      <alignment horizontal="center"/>
    </xf>
    <xf numFmtId="0" fontId="0" fillId="0" borderId="36" xfId="105" applyFont="1" applyBorder="1" applyAlignment="1">
      <alignment horizontal="right"/>
    </xf>
    <xf numFmtId="0" fontId="31" fillId="0" borderId="27" xfId="105" applyFont="1" applyBorder="1" applyAlignment="1">
      <alignment horizontal="center"/>
    </xf>
    <xf numFmtId="0" fontId="29" fillId="0" borderId="28" xfId="105" applyFont="1" applyBorder="1" applyAlignment="1">
      <alignment horizontal="center"/>
    </xf>
    <xf numFmtId="0" fontId="27" fillId="0" borderId="28" xfId="105" applyFont="1" applyBorder="1" applyAlignment="1">
      <alignment horizontal="center"/>
    </xf>
    <xf numFmtId="0" fontId="0" fillId="0" borderId="37" xfId="105" applyFont="1" applyBorder="1" applyAlignment="1"/>
    <xf numFmtId="0" fontId="0" fillId="0" borderId="38" xfId="105" applyFont="1" applyBorder="1"/>
    <xf numFmtId="164" fontId="10" fillId="0" borderId="39" xfId="32" applyNumberFormat="1" applyFont="1" applyBorder="1" applyAlignment="1">
      <alignment horizontal="center"/>
    </xf>
    <xf numFmtId="164" fontId="10" fillId="0" borderId="38" xfId="32" applyNumberFormat="1" applyFont="1" applyBorder="1" applyAlignment="1">
      <alignment horizontal="center"/>
    </xf>
    <xf numFmtId="0" fontId="27" fillId="0" borderId="40" xfId="32" applyFont="1" applyBorder="1" applyAlignment="1">
      <alignment horizontal="center"/>
    </xf>
    <xf numFmtId="0" fontId="27" fillId="0" borderId="13" xfId="32" applyNumberFormat="1" applyFont="1" applyFill="1" applyBorder="1" applyAlignment="1">
      <alignment horizontal="center"/>
    </xf>
    <xf numFmtId="0" fontId="27" fillId="0" borderId="3" xfId="32" applyFont="1" applyBorder="1" applyAlignment="1">
      <alignment horizontal="center"/>
    </xf>
    <xf numFmtId="0" fontId="10" fillId="0" borderId="41" xfId="32" applyNumberFormat="1" applyFont="1" applyFill="1" applyBorder="1" applyAlignment="1"/>
    <xf numFmtId="0" fontId="27" fillId="0" borderId="42" xfId="32" applyNumberFormat="1" applyFont="1" applyFill="1" applyBorder="1" applyAlignment="1">
      <alignment horizontal="center"/>
    </xf>
    <xf numFmtId="164" fontId="27" fillId="0" borderId="31" xfId="32" applyNumberFormat="1" applyFont="1" applyFill="1" applyBorder="1" applyAlignment="1">
      <alignment horizontal="center"/>
    </xf>
    <xf numFmtId="164" fontId="27" fillId="0" borderId="30" xfId="32" applyNumberFormat="1" applyFont="1" applyFill="1" applyBorder="1" applyAlignment="1">
      <alignment horizontal="center"/>
    </xf>
    <xf numFmtId="164" fontId="27" fillId="0" borderId="3" xfId="32" applyNumberFormat="1" applyFont="1" applyFill="1" applyBorder="1" applyAlignment="1">
      <alignment horizontal="center"/>
    </xf>
    <xf numFmtId="164" fontId="27" fillId="0" borderId="29" xfId="32" applyNumberFormat="1" applyFont="1" applyFill="1" applyBorder="1" applyAlignment="1">
      <alignment horizontal="center"/>
    </xf>
    <xf numFmtId="164" fontId="10" fillId="0" borderId="20" xfId="32" applyNumberFormat="1" applyFont="1" applyFill="1" applyBorder="1" applyAlignment="1">
      <alignment horizontal="center"/>
    </xf>
    <xf numFmtId="164" fontId="10" fillId="0" borderId="30" xfId="32" applyNumberFormat="1" applyFont="1" applyFill="1" applyBorder="1" applyAlignment="1">
      <alignment horizontal="center"/>
    </xf>
    <xf numFmtId="164" fontId="10" fillId="0" borderId="29" xfId="32" applyNumberFormat="1" applyFont="1" applyFill="1" applyBorder="1" applyAlignment="1">
      <alignment horizontal="center"/>
    </xf>
    <xf numFmtId="164" fontId="32" fillId="0" borderId="31" xfId="32" applyNumberFormat="1" applyFont="1" applyBorder="1" applyAlignment="1">
      <alignment horizontal="center"/>
    </xf>
    <xf numFmtId="164" fontId="33" fillId="0" borderId="30" xfId="32" applyNumberFormat="1" applyFont="1" applyBorder="1" applyAlignment="1">
      <alignment horizontal="center"/>
    </xf>
    <xf numFmtId="164" fontId="27" fillId="0" borderId="30" xfId="32" applyNumberFormat="1" applyFont="1" applyBorder="1" applyAlignment="1">
      <alignment horizontal="center"/>
    </xf>
    <xf numFmtId="0" fontId="27" fillId="17" borderId="34" xfId="32" applyFont="1" applyFill="1" applyBorder="1" applyAlignment="1"/>
    <xf numFmtId="0" fontId="27" fillId="17" borderId="43" xfId="32" applyFont="1" applyFill="1" applyBorder="1" applyAlignment="1"/>
    <xf numFmtId="0" fontId="27" fillId="17" borderId="44" xfId="32" applyFont="1" applyFill="1" applyBorder="1" applyAlignment="1"/>
    <xf numFmtId="0" fontId="27" fillId="18" borderId="43" xfId="32" applyFont="1" applyFill="1" applyBorder="1" applyAlignment="1"/>
    <xf numFmtId="0" fontId="27" fillId="18" borderId="44" xfId="32" applyFont="1" applyFill="1" applyBorder="1" applyAlignment="1"/>
    <xf numFmtId="0" fontId="27" fillId="0" borderId="0" xfId="0" applyFont="1" applyFill="1" applyBorder="1" applyAlignment="1" applyProtection="1">
      <alignment horizontal="right"/>
      <protection locked="0"/>
    </xf>
    <xf numFmtId="0" fontId="27" fillId="0" borderId="0" xfId="0" applyFont="1" applyBorder="1" applyAlignment="1">
      <alignment horizontal="center"/>
    </xf>
    <xf numFmtId="0" fontId="31" fillId="0" borderId="0" xfId="0" applyFont="1" applyFill="1" applyBorder="1" applyAlignment="1" applyProtection="1">
      <alignment horizontal="right"/>
      <protection locked="0"/>
    </xf>
    <xf numFmtId="0" fontId="31" fillId="0" borderId="0" xfId="0" applyFont="1" applyAlignment="1">
      <alignment horizontal="center"/>
    </xf>
    <xf numFmtId="0" fontId="29" fillId="0" borderId="0" xfId="0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0" fontId="27" fillId="0" borderId="17" xfId="105" applyFont="1" applyBorder="1" applyAlignment="1"/>
    <xf numFmtId="0" fontId="27" fillId="0" borderId="17" xfId="105" applyFont="1" applyFill="1" applyBorder="1" applyAlignment="1"/>
    <xf numFmtId="0" fontId="27" fillId="0" borderId="17" xfId="105" applyFont="1" applyBorder="1" applyAlignment="1">
      <alignment horizontal="center"/>
    </xf>
    <xf numFmtId="0" fontId="27" fillId="0" borderId="17" xfId="105" applyFont="1" applyFill="1" applyBorder="1" applyAlignment="1">
      <alignment horizontal="center"/>
    </xf>
    <xf numFmtId="0" fontId="27" fillId="0" borderId="0" xfId="108" applyFont="1" applyFill="1" applyAlignment="1">
      <alignment horizontal="center"/>
    </xf>
    <xf numFmtId="0" fontId="27" fillId="0" borderId="0" xfId="105" applyNumberFormat="1" applyFont="1" applyFill="1" applyAlignment="1">
      <alignment horizontal="center"/>
    </xf>
    <xf numFmtId="0" fontId="27" fillId="0" borderId="0" xfId="105" quotePrefix="1" applyFont="1" applyFill="1" applyAlignment="1">
      <alignment horizontal="center"/>
    </xf>
    <xf numFmtId="167" fontId="27" fillId="23" borderId="0" xfId="0" applyNumberFormat="1" applyFont="1" applyFill="1" applyAlignment="1">
      <alignment horizontal="center"/>
    </xf>
    <xf numFmtId="0" fontId="56" fillId="0" borderId="0" xfId="105" applyFont="1" applyAlignment="1">
      <alignment horizontal="center"/>
    </xf>
    <xf numFmtId="0" fontId="56" fillId="0" borderId="0" xfId="105" applyNumberFormat="1" applyFont="1" applyAlignment="1">
      <alignment horizontal="center"/>
    </xf>
    <xf numFmtId="0" fontId="56" fillId="0" borderId="0" xfId="105" applyFont="1" applyFill="1" applyAlignment="1">
      <alignment horizontal="center"/>
    </xf>
    <xf numFmtId="0" fontId="0" fillId="0" borderId="0" xfId="0" applyAlignment="1"/>
    <xf numFmtId="0" fontId="0" fillId="0" borderId="17" xfId="108" applyFont="1" applyFill="1" applyBorder="1" applyAlignment="1"/>
    <xf numFmtId="0" fontId="10" fillId="14" borderId="17" xfId="105" applyFont="1" applyFill="1" applyBorder="1" applyAlignment="1">
      <alignment horizontal="center"/>
    </xf>
    <xf numFmtId="0" fontId="10" fillId="0" borderId="17" xfId="105" applyFont="1" applyFill="1" applyBorder="1" applyAlignment="1">
      <alignment horizontal="center"/>
    </xf>
    <xf numFmtId="0" fontId="0" fillId="0" borderId="17" xfId="105" applyNumberFormat="1" applyFont="1" applyFill="1" applyBorder="1" applyAlignment="1">
      <alignment horizontal="center"/>
    </xf>
    <xf numFmtId="164" fontId="10" fillId="0" borderId="0" xfId="108" applyNumberFormat="1" applyFont="1" applyFill="1" applyAlignment="1">
      <alignment horizontal="center"/>
    </xf>
    <xf numFmtId="167" fontId="0" fillId="0" borderId="0" xfId="0" applyNumberFormat="1" applyFill="1" applyAlignment="1"/>
    <xf numFmtId="0" fontId="52" fillId="0" borderId="0" xfId="105" applyFont="1" applyFill="1" applyBorder="1" applyAlignment="1">
      <alignment horizontal="center" wrapText="1"/>
    </xf>
    <xf numFmtId="1" fontId="52" fillId="0" borderId="0" xfId="105" applyNumberFormat="1" applyFont="1" applyFill="1" applyBorder="1" applyAlignment="1">
      <alignment horizontal="center" wrapText="1"/>
    </xf>
    <xf numFmtId="165" fontId="52" fillId="0" borderId="0" xfId="105" applyNumberFormat="1" applyFont="1" applyFill="1" applyBorder="1" applyAlignment="1">
      <alignment horizontal="center" wrapText="1"/>
    </xf>
    <xf numFmtId="0" fontId="52" fillId="0" borderId="0" xfId="0" applyFont="1" applyFill="1" applyAlignment="1">
      <alignment horizontal="center"/>
    </xf>
    <xf numFmtId="0" fontId="0" fillId="0" borderId="17" xfId="0" applyBorder="1" applyAlignment="1"/>
    <xf numFmtId="0" fontId="52" fillId="0" borderId="0" xfId="105" applyFont="1" applyFill="1" applyBorder="1" applyAlignment="1">
      <alignment horizontal="center"/>
    </xf>
    <xf numFmtId="0" fontId="0" fillId="0" borderId="17" xfId="0" applyFill="1" applyBorder="1" applyAlignment="1"/>
    <xf numFmtId="0" fontId="4" fillId="0" borderId="17" xfId="105" applyFont="1" applyFill="1" applyBorder="1" applyAlignment="1">
      <alignment horizontal="center"/>
    </xf>
    <xf numFmtId="0" fontId="27" fillId="0" borderId="17" xfId="0" applyFont="1" applyBorder="1" applyAlignment="1"/>
    <xf numFmtId="0" fontId="56" fillId="0" borderId="0" xfId="108" applyFont="1" applyAlignment="1"/>
    <xf numFmtId="0" fontId="50" fillId="0" borderId="0" xfId="105" applyNumberFormat="1" applyFont="1" applyFill="1" applyBorder="1" applyAlignment="1">
      <alignment horizontal="center" wrapText="1"/>
    </xf>
    <xf numFmtId="167" fontId="10" fillId="0" borderId="0" xfId="105" applyNumberFormat="1" applyFont="1" applyFill="1" applyBorder="1" applyAlignment="1">
      <alignment horizontal="right" wrapText="1"/>
    </xf>
    <xf numFmtId="0" fontId="50" fillId="0" borderId="0" xfId="105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50" fillId="0" borderId="0" xfId="0" applyNumberFormat="1" applyFont="1" applyFill="1" applyAlignment="1"/>
    <xf numFmtId="167" fontId="10" fillId="0" borderId="0" xfId="105" applyNumberFormat="1" applyFont="1" applyFill="1" applyBorder="1" applyAlignment="1">
      <alignment horizontal="right"/>
    </xf>
    <xf numFmtId="165" fontId="52" fillId="0" borderId="0" xfId="105" applyNumberFormat="1" applyFont="1" applyFill="1" applyBorder="1" applyAlignment="1">
      <alignment horizontal="right" wrapText="1"/>
    </xf>
    <xf numFmtId="0" fontId="10" fillId="0" borderId="17" xfId="105" applyFont="1" applyBorder="1" applyAlignment="1">
      <alignment horizontal="center"/>
    </xf>
    <xf numFmtId="0" fontId="27" fillId="0" borderId="0" xfId="105" applyFont="1" applyBorder="1" applyAlignment="1"/>
    <xf numFmtId="0" fontId="50" fillId="0" borderId="0" xfId="108" applyFont="1" applyFill="1" applyAlignment="1"/>
    <xf numFmtId="0" fontId="10" fillId="0" borderId="0" xfId="105" applyFont="1" applyBorder="1" applyAlignment="1"/>
    <xf numFmtId="16" fontId="10" fillId="0" borderId="0" xfId="105" applyNumberFormat="1" applyFont="1" applyBorder="1" applyAlignment="1"/>
    <xf numFmtId="0" fontId="10" fillId="0" borderId="0" xfId="105" applyFont="1" applyFill="1" applyBorder="1" applyAlignment="1"/>
    <xf numFmtId="0" fontId="10" fillId="0" borderId="0" xfId="105" applyFont="1" applyAlignment="1"/>
    <xf numFmtId="49" fontId="10" fillId="0" borderId="0" xfId="105" applyNumberFormat="1" applyFont="1" applyFill="1" applyBorder="1" applyAlignment="1"/>
    <xf numFmtId="0" fontId="10" fillId="0" borderId="0" xfId="108" applyFont="1" applyFill="1" applyAlignment="1"/>
    <xf numFmtId="0" fontId="0" fillId="0" borderId="17" xfId="105" applyFont="1" applyFill="1" applyBorder="1" applyAlignment="1"/>
    <xf numFmtId="0" fontId="50" fillId="0" borderId="0" xfId="105" applyFont="1" applyFill="1" applyAlignment="1"/>
    <xf numFmtId="0" fontId="27" fillId="0" borderId="0" xfId="105" applyFont="1" applyAlignment="1"/>
    <xf numFmtId="0" fontId="10" fillId="0" borderId="0" xfId="105" applyFont="1" applyFill="1" applyAlignment="1"/>
    <xf numFmtId="0" fontId="10" fillId="0" borderId="0" xfId="48" applyFont="1" applyAlignment="1"/>
    <xf numFmtId="49" fontId="10" fillId="0" borderId="0" xfId="105" applyNumberFormat="1" applyFont="1" applyFill="1" applyAlignment="1"/>
    <xf numFmtId="0" fontId="0" fillId="0" borderId="17" xfId="105" applyFont="1" applyBorder="1" applyAlignment="1"/>
    <xf numFmtId="49" fontId="0" fillId="0" borderId="0" xfId="105" applyNumberFormat="1" applyFont="1" applyFill="1" applyBorder="1" applyAlignment="1"/>
    <xf numFmtId="0" fontId="4" fillId="0" borderId="0" xfId="105" applyFont="1" applyFill="1" applyBorder="1" applyAlignment="1"/>
    <xf numFmtId="0" fontId="10" fillId="0" borderId="0" xfId="105" applyFont="1" applyBorder="1" applyAlignment="1">
      <alignment horizontal="right"/>
    </xf>
    <xf numFmtId="49" fontId="10" fillId="0" borderId="0" xfId="105" applyNumberFormat="1" applyFont="1" applyBorder="1" applyAlignment="1">
      <alignment horizontal="center"/>
    </xf>
    <xf numFmtId="49" fontId="10" fillId="0" borderId="0" xfId="105" applyNumberFormat="1" applyFont="1" applyBorder="1" applyAlignment="1"/>
    <xf numFmtId="0" fontId="0" fillId="0" borderId="0" xfId="105" applyFont="1" applyBorder="1" applyAlignment="1"/>
    <xf numFmtId="49" fontId="0" fillId="0" borderId="0" xfId="105" applyNumberFormat="1" applyFont="1" applyBorder="1" applyAlignment="1">
      <alignment horizontal="center"/>
    </xf>
    <xf numFmtId="0" fontId="0" fillId="12" borderId="0" xfId="0" applyFill="1" applyAlignment="1"/>
    <xf numFmtId="0" fontId="27" fillId="12" borderId="0" xfId="0" applyFont="1" applyFill="1" applyAlignment="1"/>
    <xf numFmtId="0" fontId="10" fillId="0" borderId="0" xfId="108" applyFont="1" applyAlignment="1"/>
    <xf numFmtId="0" fontId="35" fillId="0" borderId="0" xfId="105" applyFont="1"/>
    <xf numFmtId="0" fontId="0" fillId="0" borderId="19" xfId="105" applyFont="1" applyFill="1" applyBorder="1"/>
    <xf numFmtId="0" fontId="10" fillId="0" borderId="0" xfId="105" applyFont="1" applyAlignment="1">
      <alignment horizontal="left"/>
    </xf>
    <xf numFmtId="0" fontId="10" fillId="0" borderId="24" xfId="105" applyFont="1" applyFill="1" applyBorder="1"/>
    <xf numFmtId="0" fontId="0" fillId="0" borderId="3" xfId="105" applyFont="1" applyBorder="1"/>
    <xf numFmtId="0" fontId="0" fillId="0" borderId="20" xfId="105" applyFont="1" applyFill="1" applyBorder="1"/>
    <xf numFmtId="0" fontId="10" fillId="0" borderId="4" xfId="105" applyFont="1" applyBorder="1" applyAlignment="1">
      <alignment horizontal="left"/>
    </xf>
    <xf numFmtId="0" fontId="10" fillId="0" borderId="21" xfId="105" applyFont="1" applyBorder="1"/>
    <xf numFmtId="0" fontId="10" fillId="0" borderId="0" xfId="105" applyFont="1" applyFill="1"/>
    <xf numFmtId="0" fontId="10" fillId="0" borderId="5" xfId="105" applyFont="1" applyBorder="1"/>
    <xf numFmtId="0" fontId="10" fillId="0" borderId="23" xfId="105" applyFont="1" applyBorder="1"/>
    <xf numFmtId="0" fontId="10" fillId="0" borderId="20" xfId="105" applyFont="1" applyBorder="1"/>
    <xf numFmtId="0" fontId="10" fillId="0" borderId="0" xfId="105" applyFont="1" applyBorder="1"/>
    <xf numFmtId="0" fontId="0" fillId="0" borderId="0" xfId="105" applyFont="1" applyBorder="1"/>
    <xf numFmtId="0" fontId="10" fillId="0" borderId="15" xfId="105" applyFont="1" applyBorder="1"/>
    <xf numFmtId="0" fontId="27" fillId="0" borderId="16" xfId="105" applyFont="1" applyBorder="1"/>
    <xf numFmtId="0" fontId="0" fillId="0" borderId="16" xfId="0" applyBorder="1"/>
    <xf numFmtId="0" fontId="0" fillId="0" borderId="0" xfId="0" applyBorder="1"/>
    <xf numFmtId="0" fontId="0" fillId="0" borderId="2" xfId="105" applyFont="1" applyBorder="1"/>
    <xf numFmtId="0" fontId="0" fillId="0" borderId="2" xfId="0" applyBorder="1"/>
    <xf numFmtId="0" fontId="27" fillId="0" borderId="0" xfId="105" applyFont="1" applyBorder="1"/>
    <xf numFmtId="0" fontId="10" fillId="0" borderId="0" xfId="105" applyFont="1" applyBorder="1" applyAlignment="1">
      <alignment horizontal="left"/>
    </xf>
    <xf numFmtId="0" fontId="10" fillId="0" borderId="24" xfId="105" applyFont="1" applyBorder="1"/>
    <xf numFmtId="0" fontId="0" fillId="0" borderId="26" xfId="105" applyFont="1" applyBorder="1"/>
    <xf numFmtId="0" fontId="0" fillId="0" borderId="19" xfId="105" applyFont="1" applyBorder="1"/>
    <xf numFmtId="0" fontId="27" fillId="0" borderId="0" xfId="105" applyFont="1"/>
    <xf numFmtId="0" fontId="10" fillId="0" borderId="24" xfId="105" applyFont="1" applyBorder="1" applyAlignment="1">
      <alignment horizontal="left"/>
    </xf>
    <xf numFmtId="0" fontId="10" fillId="0" borderId="21" xfId="105" applyFont="1" applyBorder="1" applyAlignment="1">
      <alignment horizontal="left"/>
    </xf>
    <xf numFmtId="0" fontId="10" fillId="0" borderId="20" xfId="105" applyFont="1" applyBorder="1" applyAlignment="1">
      <alignment horizontal="left"/>
    </xf>
    <xf numFmtId="0" fontId="10" fillId="0" borderId="5" xfId="105" applyFont="1" applyBorder="1" applyAlignment="1">
      <alignment horizontal="left"/>
    </xf>
    <xf numFmtId="0" fontId="0" fillId="0" borderId="4" xfId="105" applyFont="1" applyBorder="1"/>
    <xf numFmtId="0" fontId="10" fillId="0" borderId="2" xfId="105" applyFont="1" applyBorder="1"/>
    <xf numFmtId="49" fontId="2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105" applyFont="1" applyFill="1" applyBorder="1" applyAlignment="1">
      <alignment horizontal="right"/>
    </xf>
    <xf numFmtId="0" fontId="0" fillId="0" borderId="0" xfId="0" applyFill="1" applyAlignment="1"/>
    <xf numFmtId="0" fontId="10" fillId="12" borderId="0" xfId="105" applyFont="1" applyFill="1" applyAlignment="1"/>
    <xf numFmtId="0" fontId="27" fillId="0" borderId="0" xfId="105" applyFont="1" applyFill="1" applyBorder="1" applyAlignment="1">
      <alignment horizontal="right"/>
    </xf>
    <xf numFmtId="0" fontId="27" fillId="0" borderId="0" xfId="105" applyFont="1" applyAlignment="1">
      <alignment horizontal="right"/>
    </xf>
    <xf numFmtId="49" fontId="10" fillId="0" borderId="0" xfId="105" applyNumberFormat="1" applyFont="1" applyFill="1" applyBorder="1" applyAlignment="1">
      <alignment horizontal="center"/>
    </xf>
    <xf numFmtId="0" fontId="10" fillId="12" borderId="0" xfId="32" applyFont="1" applyFill="1"/>
    <xf numFmtId="0" fontId="34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7" xfId="0" applyBorder="1"/>
    <xf numFmtId="0" fontId="27" fillId="0" borderId="17" xfId="0" applyFont="1" applyBorder="1"/>
    <xf numFmtId="0" fontId="0" fillId="11" borderId="17" xfId="0" applyFont="1" applyFill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0" fillId="13" borderId="17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/>
    <xf numFmtId="0" fontId="0" fillId="12" borderId="0" xfId="0" applyFont="1" applyFill="1" applyBorder="1" applyAlignment="1"/>
    <xf numFmtId="0" fontId="0" fillId="12" borderId="0" xfId="32" applyFont="1" applyFill="1"/>
    <xf numFmtId="0" fontId="35" fillId="0" borderId="0" xfId="105" applyFont="1" applyBorder="1"/>
    <xf numFmtId="0" fontId="27" fillId="0" borderId="0" xfId="105" applyFont="1" applyFill="1" applyAlignment="1">
      <alignment horizontal="right"/>
    </xf>
    <xf numFmtId="0" fontId="27" fillId="0" borderId="0" xfId="105" applyFont="1" applyFill="1"/>
    <xf numFmtId="0" fontId="53" fillId="16" borderId="0" xfId="32" applyNumberFormat="1" applyFont="1" applyFill="1"/>
    <xf numFmtId="0" fontId="27" fillId="0" borderId="6" xfId="0" applyFont="1" applyFill="1" applyBorder="1" applyAlignment="1">
      <alignment horizontal="center"/>
    </xf>
    <xf numFmtId="0" fontId="0" fillId="0" borderId="17" xfId="0" applyFont="1" applyBorder="1" applyAlignment="1"/>
    <xf numFmtId="0" fontId="4" fillId="0" borderId="17" xfId="0" applyFont="1" applyBorder="1" applyAlignment="1">
      <alignment horizontal="right"/>
    </xf>
    <xf numFmtId="0" fontId="0" fillId="0" borderId="0" xfId="0" applyFont="1" applyAlignment="1">
      <alignment wrapText="1"/>
    </xf>
    <xf numFmtId="0" fontId="27" fillId="0" borderId="17" xfId="0" applyFont="1" applyFill="1" applyBorder="1"/>
    <xf numFmtId="0" fontId="10" fillId="0" borderId="4" xfId="105" applyFont="1" applyFill="1" applyBorder="1" applyAlignment="1">
      <alignment horizontal="left"/>
    </xf>
    <xf numFmtId="0" fontId="27" fillId="0" borderId="17" xfId="0" applyNumberFormat="1" applyFont="1" applyFill="1" applyBorder="1" applyAlignment="1" applyProtection="1">
      <alignment horizontal="center"/>
      <protection locked="0"/>
    </xf>
    <xf numFmtId="0" fontId="50" fillId="27" borderId="0" xfId="105" applyNumberFormat="1" applyFont="1" applyFill="1" applyBorder="1" applyAlignment="1">
      <alignment horizontal="center" wrapText="1"/>
    </xf>
    <xf numFmtId="167" fontId="10" fillId="27" borderId="0" xfId="105" applyNumberFormat="1" applyFont="1" applyFill="1" applyBorder="1" applyAlignment="1">
      <alignment horizontal="right" wrapText="1"/>
    </xf>
    <xf numFmtId="0" fontId="50" fillId="27" borderId="0" xfId="105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7" fontId="50" fillId="27" borderId="0" xfId="0" applyNumberFormat="1" applyFont="1" applyFill="1" applyAlignment="1"/>
    <xf numFmtId="167" fontId="10" fillId="27" borderId="0" xfId="105" applyNumberFormat="1" applyFont="1" applyFill="1" applyBorder="1" applyAlignment="1">
      <alignment horizontal="right"/>
    </xf>
    <xf numFmtId="0" fontId="10" fillId="26" borderId="17" xfId="105" applyFont="1" applyFill="1" applyBorder="1" applyAlignment="1">
      <alignment horizontal="center"/>
    </xf>
    <xf numFmtId="167" fontId="10" fillId="28" borderId="0" xfId="105" applyNumberFormat="1" applyFont="1" applyFill="1" applyBorder="1" applyAlignment="1">
      <alignment horizontal="right"/>
    </xf>
    <xf numFmtId="167" fontId="50" fillId="28" borderId="0" xfId="0" applyNumberFormat="1" applyFont="1" applyFill="1" applyAlignment="1"/>
    <xf numFmtId="0" fontId="0" fillId="26" borderId="17" xfId="0" applyFill="1" applyBorder="1" applyAlignment="1">
      <alignment horizontal="center"/>
    </xf>
    <xf numFmtId="0" fontId="50" fillId="27" borderId="0" xfId="0" applyNumberFormat="1" applyFont="1" applyFill="1" applyAlignment="1">
      <alignment horizontal="center"/>
    </xf>
    <xf numFmtId="167" fontId="0" fillId="28" borderId="0" xfId="0" applyNumberFormat="1" applyFill="1" applyAlignment="1">
      <alignment horizontal="right"/>
    </xf>
    <xf numFmtId="167" fontId="0" fillId="0" borderId="0" xfId="0" applyNumberFormat="1" applyAlignment="1"/>
    <xf numFmtId="0" fontId="4" fillId="26" borderId="17" xfId="105" applyFont="1" applyFill="1" applyBorder="1" applyAlignment="1">
      <alignment horizontal="center"/>
    </xf>
    <xf numFmtId="0" fontId="53" fillId="0" borderId="0" xfId="105" applyFont="1" applyAlignment="1">
      <alignment horizontal="right"/>
    </xf>
    <xf numFmtId="0" fontId="0" fillId="0" borderId="2" xfId="0" applyFont="1" applyBorder="1"/>
    <xf numFmtId="14" fontId="0" fillId="0" borderId="0" xfId="0" applyNumberFormat="1" applyFont="1"/>
    <xf numFmtId="0" fontId="58" fillId="0" borderId="0" xfId="105" applyFont="1" applyAlignment="1">
      <alignment horizontal="right"/>
    </xf>
    <xf numFmtId="0" fontId="0" fillId="0" borderId="2" xfId="105" applyFont="1" applyFill="1" applyBorder="1"/>
    <xf numFmtId="0" fontId="0" fillId="0" borderId="0" xfId="105" applyFont="1" applyFill="1" applyBorder="1"/>
    <xf numFmtId="0" fontId="0" fillId="0" borderId="21" xfId="0" applyBorder="1"/>
    <xf numFmtId="0" fontId="0" fillId="0" borderId="20" xfId="0" applyBorder="1"/>
    <xf numFmtId="0" fontId="10" fillId="0" borderId="0" xfId="105" applyFont="1" applyFill="1" applyBorder="1"/>
    <xf numFmtId="0" fontId="52" fillId="0" borderId="0" xfId="105" applyFont="1" applyAlignment="1">
      <alignment horizontal="center"/>
    </xf>
    <xf numFmtId="167" fontId="10" fillId="0" borderId="0" xfId="108" applyNumberFormat="1" applyFont="1" applyFill="1" applyAlignment="1">
      <alignment horizontal="center"/>
    </xf>
    <xf numFmtId="167" fontId="10" fillId="0" borderId="0" xfId="105" applyNumberFormat="1" applyFont="1" applyFill="1" applyBorder="1" applyAlignment="1">
      <alignment horizontal="center" wrapText="1"/>
    </xf>
    <xf numFmtId="167" fontId="10" fillId="0" borderId="0" xfId="48" applyNumberFormat="1" applyFont="1" applyFill="1" applyAlignment="1">
      <alignment horizontal="center"/>
    </xf>
    <xf numFmtId="167" fontId="10" fillId="0" borderId="0" xfId="105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49" fontId="0" fillId="3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105" applyFont="1" applyBorder="1" applyAlignment="1">
      <alignment horizontal="right"/>
    </xf>
    <xf numFmtId="0" fontId="10" fillId="0" borderId="0" xfId="105" applyFont="1" applyBorder="1" applyAlignment="1">
      <alignment horizontal="center"/>
    </xf>
    <xf numFmtId="0" fontId="10" fillId="0" borderId="0" xfId="105" applyFont="1" applyFill="1" applyBorder="1" applyAlignment="1">
      <alignment horizontal="center"/>
    </xf>
    <xf numFmtId="0" fontId="0" fillId="31" borderId="17" xfId="105" applyNumberFormat="1" applyFont="1" applyFill="1" applyBorder="1" applyAlignment="1">
      <alignment horizontal="center"/>
    </xf>
    <xf numFmtId="0" fontId="0" fillId="29" borderId="17" xfId="105" applyNumberFormat="1" applyFont="1" applyFill="1" applyBorder="1" applyAlignment="1">
      <alignment horizontal="center"/>
    </xf>
    <xf numFmtId="0" fontId="0" fillId="29" borderId="17" xfId="0" applyFill="1" applyBorder="1" applyAlignment="1">
      <alignment horizontal="center"/>
    </xf>
    <xf numFmtId="0" fontId="0" fillId="0" borderId="17" xfId="105" applyFont="1" applyFill="1" applyBorder="1" applyAlignment="1">
      <alignment horizontal="center"/>
    </xf>
    <xf numFmtId="0" fontId="0" fillId="0" borderId="0" xfId="32" applyFont="1" applyBorder="1"/>
    <xf numFmtId="0" fontId="4" fillId="0" borderId="17" xfId="0" applyFont="1" applyFill="1" applyBorder="1" applyProtection="1">
      <protection locked="0"/>
    </xf>
    <xf numFmtId="0" fontId="0" fillId="28" borderId="0" xfId="0" applyFont="1" applyFill="1"/>
    <xf numFmtId="0" fontId="0" fillId="0" borderId="19" xfId="32" applyFont="1" applyBorder="1"/>
    <xf numFmtId="0" fontId="10" fillId="0" borderId="20" xfId="32" applyFont="1" applyBorder="1"/>
    <xf numFmtId="0" fontId="0" fillId="0" borderId="17" xfId="0" applyFill="1" applyBorder="1"/>
    <xf numFmtId="0" fontId="40" fillId="0" borderId="17" xfId="105" applyFont="1" applyFill="1" applyBorder="1" applyAlignment="1">
      <alignment horizontal="center"/>
    </xf>
    <xf numFmtId="0" fontId="10" fillId="32" borderId="4" xfId="105" applyFont="1" applyFill="1" applyBorder="1" applyAlignment="1">
      <alignment horizontal="left"/>
    </xf>
    <xf numFmtId="0" fontId="53" fillId="0" borderId="0" xfId="105" applyFont="1" applyFill="1" applyAlignment="1">
      <alignment horizontal="right"/>
    </xf>
    <xf numFmtId="0" fontId="5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115">
    <cellStyle name="20% - Accent1 2" xfId="1"/>
    <cellStyle name="20% - Accent1 2 2" xfId="68"/>
    <cellStyle name="20% - Accent1 3" xfId="2"/>
    <cellStyle name="20% - Accent1 3 2" xfId="69"/>
    <cellStyle name="20% - Accent1 4" xfId="3"/>
    <cellStyle name="20% - Accent1 4 2" xfId="70"/>
    <cellStyle name="Calculation 2" xfId="4"/>
    <cellStyle name="Calculation 2 2" xfId="71"/>
    <cellStyle name="Calculation 3" xfId="5"/>
    <cellStyle name="Calculation 3 2" xfId="72"/>
    <cellStyle name="Calculation 4" xfId="6"/>
    <cellStyle name="Calculation 4 2" xfId="73"/>
    <cellStyle name="Excel_BuiltIn_Explanatory Text 1" xfId="7"/>
    <cellStyle name="Explanatory Text 2" xfId="8"/>
    <cellStyle name="Explanatory Text 2 2" xfId="74"/>
    <cellStyle name="Heading 1 2" xfId="9"/>
    <cellStyle name="Heading 1 2 2" xfId="75"/>
    <cellStyle name="Heading 1 3" xfId="10"/>
    <cellStyle name="Heading 1 3 2" xfId="76"/>
    <cellStyle name="Heading 1 4" xfId="11"/>
    <cellStyle name="Heading 1 4 2" xfId="77"/>
    <cellStyle name="Heading 1 5" xfId="12"/>
    <cellStyle name="Heading 1 5 2" xfId="78"/>
    <cellStyle name="Heading 1 6" xfId="13"/>
    <cellStyle name="Heading 1 6 2" xfId="79"/>
    <cellStyle name="Hyperlink 2" xfId="14"/>
    <cellStyle name="Hyperlink 2 2" xfId="15"/>
    <cellStyle name="Hyperlink 2 2 2" xfId="80"/>
    <cellStyle name="Hyperlink 2 3" xfId="16"/>
    <cellStyle name="Hyperlink 2 3 2" xfId="81"/>
    <cellStyle name="Hyperlink 2 4" xfId="17"/>
    <cellStyle name="Hyperlink 2 5" xfId="60"/>
    <cellStyle name="Hyperlink 3" xfId="18"/>
    <cellStyle name="Hyperlink 3 2" xfId="19"/>
    <cellStyle name="Hyperlink 3 2 2" xfId="83"/>
    <cellStyle name="Hyperlink 3 3" xfId="44"/>
    <cellStyle name="Hyperlink 3 4" xfId="82"/>
    <cellStyle name="Neutral 2" xfId="20"/>
    <cellStyle name="Neutral 2 2" xfId="84"/>
    <cellStyle name="Neutral 3" xfId="21"/>
    <cellStyle name="Neutral 3 2" xfId="85"/>
    <cellStyle name="Normal" xfId="0" builtinId="0"/>
    <cellStyle name="Normal 10" xfId="59"/>
    <cellStyle name="Normal 11" xfId="43"/>
    <cellStyle name="Normal 11 2" xfId="86"/>
    <cellStyle name="Normal 12" xfId="67"/>
    <cellStyle name="Normal 12 2" xfId="114"/>
    <cellStyle name="Normal 13" xfId="95"/>
    <cellStyle name="Normal 13 2" xfId="109"/>
    <cellStyle name="Normal 14" xfId="100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2 5" xfId="8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2 5 2" xfId="66"/>
    <cellStyle name="Normal 2 5 2 2" xfId="108"/>
    <cellStyle name="Normal 2 5 3" xfId="88"/>
    <cellStyle name="Normal 2 5 4" xfId="99"/>
    <cellStyle name="Normal 2 5 4 2" xfId="113"/>
    <cellStyle name="Normal 2 5 5" xfId="104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4 5" xfId="89"/>
    <cellStyle name="Normal 5" xfId="32"/>
    <cellStyle name="Normal 5 2" xfId="33"/>
    <cellStyle name="Normal 5 3" xfId="63"/>
    <cellStyle name="Normal 5 3 2" xfId="105"/>
    <cellStyle name="Normal 5 4" xfId="90"/>
    <cellStyle name="Normal 5 5" xfId="96"/>
    <cellStyle name="Normal 5 5 2" xfId="110"/>
    <cellStyle name="Normal 5 6" xfId="101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2 2" xfId="64"/>
    <cellStyle name="Normal 7 2 2 2" xfId="106"/>
    <cellStyle name="Normal 7 2 3" xfId="91"/>
    <cellStyle name="Normal 7 2 4" xfId="97"/>
    <cellStyle name="Normal 7 2 4 2" xfId="111"/>
    <cellStyle name="Normal 7 2 5" xfId="102"/>
    <cellStyle name="Normal 7 3" xfId="62"/>
    <cellStyle name="Normal 7 4" xfId="58"/>
    <cellStyle name="Normal 8" xfId="38"/>
    <cellStyle name="Normal 8 2" xfId="65"/>
    <cellStyle name="Normal 8 2 2" xfId="107"/>
    <cellStyle name="Normal 8 3" xfId="92"/>
    <cellStyle name="Normal 8 4" xfId="98"/>
    <cellStyle name="Normal 8 4 2" xfId="112"/>
    <cellStyle name="Normal 8 5" xfId="103"/>
    <cellStyle name="Normal 9" xfId="39"/>
    <cellStyle name="Normal 9 2" xfId="93"/>
    <cellStyle name="Output 2" xfId="40"/>
    <cellStyle name="Output 2 2" xfId="94"/>
    <cellStyle name="WinCalendar_BlankCells_35" xfId="41"/>
  </cellStyles>
  <dxfs count="3086"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theme="0"/>
      </font>
    </dxf>
    <dxf>
      <font>
        <color theme="0"/>
      </font>
    </dxf>
    <dxf>
      <fill>
        <patternFill>
          <bgColor rgb="FFCCFFCC"/>
        </patternFill>
      </fill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99FF99"/>
      <color rgb="FFCCECFF"/>
      <color rgb="FFFFFF99"/>
      <color rgb="FFFFFFE1"/>
      <color rgb="FFCC0000"/>
      <color rgb="FFFFCC99"/>
      <color rgb="FFE5F8FF"/>
      <color rgb="FFE7F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27374371133334E-2"/>
          <c:y val="3.4609601589735639E-2"/>
          <c:w val="0.78629973380986951"/>
          <c:h val="0.65982797604844845"/>
        </c:manualLayout>
      </c:layout>
      <c:lineChart>
        <c:grouping val="standard"/>
        <c:varyColors val="0"/>
        <c:ser>
          <c:idx val="0"/>
          <c:order val="0"/>
          <c:tx>
            <c:strRef>
              <c:f>'Osal arv'!$E$5</c:f>
              <c:strCache>
                <c:ptCount val="1"/>
                <c:pt idx="0">
                  <c:v>Kokku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1917011942871611E-2"/>
                  <c:y val="-1.780457967918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'Osal arv'!$A$6:$A$28</c:f>
              <c:strCache>
                <c:ptCount val="23"/>
                <c:pt idx="1">
                  <c:v>Põltsamaa - 2003</c:v>
                </c:pt>
                <c:pt idx="2">
                  <c:v>Kohtla-Järve - 2004</c:v>
                </c:pt>
                <c:pt idx="3">
                  <c:v>2005</c:v>
                </c:pt>
                <c:pt idx="4">
                  <c:v>Võru - 2006</c:v>
                </c:pt>
                <c:pt idx="5">
                  <c:v>Otepää - 2007</c:v>
                </c:pt>
                <c:pt idx="6">
                  <c:v>Otepää - 2008</c:v>
                </c:pt>
                <c:pt idx="7">
                  <c:v>Põltsamaa - 2009</c:v>
                </c:pt>
                <c:pt idx="8">
                  <c:v>Viljandi - 2010</c:v>
                </c:pt>
                <c:pt idx="9">
                  <c:v>Tallinn - 2011</c:v>
                </c:pt>
                <c:pt idx="10">
                  <c:v>Kohtla-Nõmme - 2012</c:v>
                </c:pt>
                <c:pt idx="11">
                  <c:v>Haapsalu - 2013</c:v>
                </c:pt>
                <c:pt idx="12">
                  <c:v>Põltsamaa - 2014</c:v>
                </c:pt>
                <c:pt idx="13">
                  <c:v>Tartu - 2015</c:v>
                </c:pt>
                <c:pt idx="14">
                  <c:v>Valga - 2016</c:v>
                </c:pt>
                <c:pt idx="15">
                  <c:v>Valga - 2017</c:v>
                </c:pt>
                <c:pt idx="16">
                  <c:v>Voka - 2018</c:v>
                </c:pt>
                <c:pt idx="17">
                  <c:v>Voka - 2019</c:v>
                </c:pt>
                <c:pt idx="18">
                  <c:v>Voka - 2020</c:v>
                </c:pt>
                <c:pt idx="19">
                  <c:v>Voka - 2021</c:v>
                </c:pt>
                <c:pt idx="20">
                  <c:v>Voka - 2022</c:v>
                </c:pt>
                <c:pt idx="21">
                  <c:v>Väätsa - 2023</c:v>
                </c:pt>
                <c:pt idx="22">
                  <c:v>2024</c:v>
                </c:pt>
              </c:strCache>
            </c:strRef>
          </c:cat>
          <c:val>
            <c:numRef>
              <c:f>'Osal arv'!$E$6:$E$28</c:f>
              <c:numCache>
                <c:formatCode>General</c:formatCode>
                <c:ptCount val="23"/>
                <c:pt idx="1">
                  <c:v>23</c:v>
                </c:pt>
                <c:pt idx="2">
                  <c:v>42</c:v>
                </c:pt>
                <c:pt idx="4">
                  <c:v>39</c:v>
                </c:pt>
                <c:pt idx="5">
                  <c:v>42</c:v>
                </c:pt>
                <c:pt idx="6">
                  <c:v>38</c:v>
                </c:pt>
                <c:pt idx="7">
                  <c:v>56</c:v>
                </c:pt>
                <c:pt idx="8">
                  <c:v>64</c:v>
                </c:pt>
                <c:pt idx="9">
                  <c:v>59</c:v>
                </c:pt>
                <c:pt idx="10">
                  <c:v>68</c:v>
                </c:pt>
                <c:pt idx="11">
                  <c:v>59</c:v>
                </c:pt>
                <c:pt idx="12">
                  <c:v>78</c:v>
                </c:pt>
                <c:pt idx="13">
                  <c:v>84</c:v>
                </c:pt>
                <c:pt idx="14">
                  <c:v>80</c:v>
                </c:pt>
                <c:pt idx="15">
                  <c:v>79</c:v>
                </c:pt>
                <c:pt idx="16">
                  <c:v>86</c:v>
                </c:pt>
                <c:pt idx="17">
                  <c:v>73</c:v>
                </c:pt>
                <c:pt idx="18">
                  <c:v>67</c:v>
                </c:pt>
                <c:pt idx="19">
                  <c:v>73</c:v>
                </c:pt>
                <c:pt idx="20">
                  <c:v>98</c:v>
                </c:pt>
                <c:pt idx="21">
                  <c:v>114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'Osal arv'!$C$5</c:f>
              <c:strCache>
                <c:ptCount val="1"/>
                <c:pt idx="0">
                  <c:v>Mehi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4.3969358328480326E-2"/>
                  <c:y val="1.2485627480372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12507503460564E-2"/>
                  <c:y val="-3.2392506185105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616812255499782E-2"/>
                  <c:y val="-3.4311488905257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rgbClr val="0070C0"/>
                    </a:solidFill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val>
            <c:numRef>
              <c:f>'Osal arv'!$C$6:$C$28</c:f>
              <c:numCache>
                <c:formatCode>General</c:formatCode>
                <c:ptCount val="23"/>
                <c:pt idx="1">
                  <c:v>18</c:v>
                </c:pt>
                <c:pt idx="2">
                  <c:v>32</c:v>
                </c:pt>
                <c:pt idx="4">
                  <c:v>26</c:v>
                </c:pt>
                <c:pt idx="5">
                  <c:v>25</c:v>
                </c:pt>
                <c:pt idx="6">
                  <c:v>25</c:v>
                </c:pt>
                <c:pt idx="7">
                  <c:v>40</c:v>
                </c:pt>
                <c:pt idx="8">
                  <c:v>47</c:v>
                </c:pt>
                <c:pt idx="9">
                  <c:v>35</c:v>
                </c:pt>
                <c:pt idx="10">
                  <c:v>43</c:v>
                </c:pt>
                <c:pt idx="11">
                  <c:v>33</c:v>
                </c:pt>
                <c:pt idx="12">
                  <c:v>50</c:v>
                </c:pt>
                <c:pt idx="13">
                  <c:v>54</c:v>
                </c:pt>
                <c:pt idx="14">
                  <c:v>54</c:v>
                </c:pt>
                <c:pt idx="15">
                  <c:v>50</c:v>
                </c:pt>
                <c:pt idx="16">
                  <c:v>57</c:v>
                </c:pt>
                <c:pt idx="17">
                  <c:v>52</c:v>
                </c:pt>
                <c:pt idx="18">
                  <c:v>44</c:v>
                </c:pt>
                <c:pt idx="19">
                  <c:v>49</c:v>
                </c:pt>
                <c:pt idx="20">
                  <c:v>61</c:v>
                </c:pt>
                <c:pt idx="21">
                  <c:v>67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'Osal arv'!$D$5</c:f>
              <c:strCache>
                <c:ptCount val="1"/>
                <c:pt idx="0">
                  <c:v>Naisi</c:v>
                </c:pt>
              </c:strCache>
            </c:strRef>
          </c:tx>
          <c:marker>
            <c:symbol val="circle"/>
            <c:size val="5"/>
          </c:marker>
          <c:dLbls>
            <c:dLbl>
              <c:idx val="0"/>
              <c:layout>
                <c:manualLayout>
                  <c:x val="-3.0061671583764119E-2"/>
                  <c:y val="-2.0722158089101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085461688896144E-2"/>
                  <c:y val="-2.3555976863856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554111122292506E-2"/>
                  <c:y val="-2.1949794486830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0319786405594327E-2"/>
                  <c:y val="-2.5040218091437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txPr>
              <a:bodyPr/>
              <a:lstStyle/>
              <a:p>
                <a:pPr>
                  <a:defRPr baseline="0">
                    <a:solidFill>
                      <a:srgbClr val="CC0000"/>
                    </a:solidFill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CC0000"/>
                </a:solidFill>
              </a:ln>
            </c:spPr>
            <c:trendlineType val="linear"/>
            <c:dispRSqr val="0"/>
            <c:dispEq val="0"/>
          </c:trendline>
          <c:val>
            <c:numRef>
              <c:f>'Osal arv'!$D$6:$D$28</c:f>
              <c:numCache>
                <c:formatCode>General</c:formatCode>
                <c:ptCount val="23"/>
                <c:pt idx="1">
                  <c:v>5</c:v>
                </c:pt>
                <c:pt idx="2">
                  <c:v>10</c:v>
                </c:pt>
                <c:pt idx="4">
                  <c:v>13</c:v>
                </c:pt>
                <c:pt idx="5">
                  <c:v>17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29</c:v>
                </c:pt>
                <c:pt idx="16">
                  <c:v>29</c:v>
                </c:pt>
                <c:pt idx="17">
                  <c:v>21</c:v>
                </c:pt>
                <c:pt idx="18">
                  <c:v>23</c:v>
                </c:pt>
                <c:pt idx="19">
                  <c:v>24</c:v>
                </c:pt>
                <c:pt idx="20">
                  <c:v>37</c:v>
                </c:pt>
                <c:pt idx="21">
                  <c:v>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'Osal arv'!$B$5</c:f>
              <c:strCache>
                <c:ptCount val="1"/>
                <c:pt idx="0">
                  <c:v>Maakondi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3"/>
          </c:marker>
          <c:dPt>
            <c:idx val="18"/>
            <c:marker>
              <c:spPr>
                <a:ln>
                  <a:solidFill>
                    <a:schemeClr val="accent4">
                      <a:shade val="95000"/>
                      <a:satMod val="105000"/>
                    </a:schemeClr>
                  </a:solidFill>
                </a:ln>
              </c:spPr>
            </c:marker>
            <c:bubble3D val="0"/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'Osal arv'!$B$6:$B$28</c:f>
              <c:numCache>
                <c:formatCode>General</c:formatCode>
                <c:ptCount val="23"/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75008"/>
        <c:axId val="188600704"/>
      </c:lineChart>
      <c:catAx>
        <c:axId val="1568750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/>
            </a:pPr>
            <a:endParaRPr lang="et-EE"/>
          </a:p>
        </c:txPr>
        <c:crossAx val="188600704"/>
        <c:crosses val="autoZero"/>
        <c:auto val="1"/>
        <c:lblAlgn val="ctr"/>
        <c:lblOffset val="100"/>
        <c:tickLblSkip val="1"/>
        <c:noMultiLvlLbl val="0"/>
      </c:catAx>
      <c:valAx>
        <c:axId val="188600704"/>
        <c:scaling>
          <c:orientation val="minMax"/>
          <c:max val="1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875008"/>
        <c:crosses val="autoZero"/>
        <c:crossBetween val="midCat"/>
      </c:valAx>
      <c:spPr>
        <a:noFill/>
      </c:spPr>
    </c:plotArea>
    <c:legend>
      <c:legendPos val="r"/>
      <c:legendEntry>
        <c:idx val="1"/>
        <c:txPr>
          <a:bodyPr/>
          <a:lstStyle/>
          <a:p>
            <a:pPr>
              <a:defRPr baseline="0">
                <a:solidFill>
                  <a:srgbClr val="0070C0"/>
                </a:solidFill>
              </a:defRPr>
            </a:pPr>
            <a:endParaRPr lang="et-EE"/>
          </a:p>
        </c:txPr>
      </c:legendEntry>
      <c:legendEntry>
        <c:idx val="2"/>
        <c:txPr>
          <a:bodyPr/>
          <a:lstStyle/>
          <a:p>
            <a:pPr>
              <a:defRPr baseline="0">
                <a:solidFill>
                  <a:srgbClr val="CC0000"/>
                </a:solidFill>
              </a:defRPr>
            </a:pPr>
            <a:endParaRPr lang="et-EE"/>
          </a:p>
        </c:txPr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5964818227508799"/>
          <c:y val="0.2378199665768356"/>
          <c:w val="0.14035181772491204"/>
          <c:h val="0.23508091428691175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338986</xdr:colOff>
      <xdr:row>3</xdr:row>
      <xdr:rowOff>55275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319935" cy="52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29</xdr:row>
      <xdr:rowOff>152399</xdr:rowOff>
    </xdr:from>
    <xdr:to>
      <xdr:col>9</xdr:col>
      <xdr:colOff>495300</xdr:colOff>
      <xdr:row>59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V203"/>
  <sheetViews>
    <sheetView showGridLines="0" showRowColHeaders="0" tabSelected="1" zoomScaleNormal="100" workbookViewId="0">
      <selection activeCell="A6" sqref="A6"/>
    </sheetView>
  </sheetViews>
  <sheetFormatPr defaultRowHeight="12.75" x14ac:dyDescent="0.2"/>
  <cols>
    <col min="1" max="1" width="5.140625" style="16" customWidth="1"/>
    <col min="2" max="2" width="9.28515625" style="16" customWidth="1"/>
    <col min="3" max="3" width="4.7109375" style="16" customWidth="1"/>
    <col min="4" max="29" width="3" style="16" customWidth="1"/>
    <col min="30" max="42" width="3" style="16" hidden="1" customWidth="1"/>
    <col min="43" max="52" width="3" style="61" hidden="1" customWidth="1"/>
    <col min="53" max="53" width="3" style="16" hidden="1" customWidth="1"/>
    <col min="54" max="54" width="3" style="16" bestFit="1" customWidth="1"/>
    <col min="55" max="55" width="3" style="16" customWidth="1"/>
    <col min="56" max="56" width="3.85546875" style="16" customWidth="1"/>
    <col min="57" max="57" width="5.28515625" style="16" bestFit="1" customWidth="1"/>
    <col min="58" max="58" width="3.7109375" style="16" customWidth="1"/>
    <col min="59" max="59" width="8.42578125" style="61" customWidth="1"/>
    <col min="60" max="60" width="5.42578125" style="61" hidden="1" customWidth="1"/>
    <col min="61" max="61" width="5.42578125" style="16" hidden="1" customWidth="1"/>
    <col min="62" max="62" width="6.5703125" style="16" hidden="1" customWidth="1"/>
    <col min="63" max="72" width="9.140625" style="16" hidden="1" customWidth="1"/>
    <col min="73" max="16384" width="9.140625" style="16"/>
  </cols>
  <sheetData>
    <row r="1" spans="1:74" x14ac:dyDescent="0.2">
      <c r="A1" s="78"/>
      <c r="B1" s="84" t="s">
        <v>254</v>
      </c>
      <c r="C1" s="78"/>
      <c r="D1" s="82"/>
      <c r="E1" s="82"/>
      <c r="F1" s="78"/>
      <c r="G1" s="82"/>
      <c r="H1" s="78"/>
      <c r="I1" s="78"/>
      <c r="J1" s="82"/>
      <c r="K1" s="78"/>
      <c r="L1" s="78"/>
      <c r="M1" s="61"/>
      <c r="N1" s="61"/>
      <c r="O1" s="61"/>
      <c r="AE1" s="61"/>
      <c r="AF1" s="61"/>
      <c r="AG1" s="61"/>
      <c r="AH1" s="61"/>
      <c r="AI1" s="61"/>
      <c r="AJ1" s="61"/>
      <c r="AK1" s="61"/>
      <c r="BB1" s="143"/>
      <c r="BC1" s="143"/>
      <c r="BD1" s="143"/>
      <c r="BE1" s="24" t="s">
        <v>58</v>
      </c>
      <c r="BF1" s="24"/>
      <c r="BG1" s="78"/>
      <c r="BH1" s="122"/>
      <c r="BI1" s="285"/>
      <c r="BJ1" s="285"/>
      <c r="BK1" s="304">
        <v>20</v>
      </c>
      <c r="BL1" s="300" t="s">
        <v>164</v>
      </c>
      <c r="BM1" s="285"/>
      <c r="BN1" s="285"/>
      <c r="BO1" s="285"/>
      <c r="BP1" s="285"/>
      <c r="BQ1" s="285"/>
      <c r="BR1" s="285"/>
      <c r="BS1" s="285"/>
      <c r="BT1" s="285"/>
    </row>
    <row r="2" spans="1:74" s="8" customFormat="1" x14ac:dyDescent="0.2">
      <c r="A2" s="78"/>
      <c r="B2" s="82" t="s">
        <v>255</v>
      </c>
      <c r="C2" s="85"/>
      <c r="D2" s="78"/>
      <c r="E2" s="82"/>
      <c r="F2" s="78"/>
      <c r="G2" s="78"/>
      <c r="H2" s="78"/>
      <c r="I2" s="78"/>
      <c r="J2" s="78"/>
      <c r="K2" s="78"/>
      <c r="L2" s="78"/>
      <c r="M2" s="78"/>
      <c r="N2" s="78"/>
      <c r="O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B2" s="78"/>
      <c r="BC2" s="78"/>
      <c r="BD2" s="78"/>
      <c r="BE2" s="25" t="s">
        <v>59</v>
      </c>
      <c r="BF2" s="25"/>
      <c r="BG2" s="78"/>
      <c r="BH2" s="78"/>
    </row>
    <row r="3" spans="1:74" s="8" customFormat="1" x14ac:dyDescent="0.2">
      <c r="A3" s="78"/>
      <c r="B3" s="82" t="s">
        <v>256</v>
      </c>
      <c r="C3" s="85"/>
      <c r="D3" s="78"/>
      <c r="E3" s="82"/>
      <c r="F3" s="78"/>
      <c r="G3" s="78"/>
      <c r="H3" s="78"/>
      <c r="I3" s="78"/>
      <c r="J3" s="78"/>
      <c r="K3" s="78"/>
      <c r="L3" s="78"/>
      <c r="M3" s="78"/>
      <c r="N3" s="78"/>
      <c r="O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B3" s="78"/>
      <c r="BC3" s="78"/>
      <c r="BD3" s="78"/>
      <c r="BE3" s="26" t="s">
        <v>60</v>
      </c>
      <c r="BF3" s="26"/>
      <c r="BG3" s="78"/>
      <c r="BH3" s="78"/>
    </row>
    <row r="4" spans="1:74" s="8" customFormat="1" x14ac:dyDescent="0.2">
      <c r="A4" s="78"/>
      <c r="B4" s="82"/>
      <c r="C4" s="85"/>
      <c r="D4" s="78"/>
      <c r="E4" s="82"/>
      <c r="F4" s="78"/>
      <c r="G4" s="78"/>
      <c r="H4" s="78"/>
      <c r="I4" s="78"/>
      <c r="J4" s="78"/>
      <c r="K4" s="78"/>
      <c r="L4" s="78"/>
      <c r="M4" s="78"/>
      <c r="N4" s="78"/>
      <c r="O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B4" s="78"/>
      <c r="BC4" s="78"/>
      <c r="BD4" s="78"/>
      <c r="BE4" s="78"/>
      <c r="BF4" s="78"/>
      <c r="BG4" s="78"/>
      <c r="BI4" s="82"/>
      <c r="BJ4" s="82"/>
    </row>
    <row r="5" spans="1:74" x14ac:dyDescent="0.2">
      <c r="A5" s="9" t="s">
        <v>53</v>
      </c>
      <c r="BB5" s="143"/>
      <c r="BC5" s="143"/>
      <c r="BD5" s="143"/>
      <c r="BE5" s="143"/>
      <c r="BF5" s="144"/>
      <c r="BH5" s="82"/>
      <c r="BI5" s="71"/>
      <c r="BJ5" s="71"/>
    </row>
    <row r="6" spans="1:74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17"/>
      <c r="BB6" s="143"/>
      <c r="BC6" s="143"/>
      <c r="BD6" s="143"/>
      <c r="BE6" s="145"/>
      <c r="BF6" s="144"/>
    </row>
    <row r="7" spans="1:74" x14ac:dyDescent="0.2">
      <c r="A7" s="138" t="s">
        <v>52</v>
      </c>
      <c r="B7" s="139" t="s">
        <v>52</v>
      </c>
      <c r="C7" s="139" t="s">
        <v>52</v>
      </c>
      <c r="D7" s="45" t="s">
        <v>52</v>
      </c>
      <c r="E7" s="45"/>
      <c r="F7" s="45"/>
      <c r="G7" s="45" t="s">
        <v>61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46"/>
      <c r="BB7" s="146"/>
      <c r="BC7" s="147" t="s">
        <v>50</v>
      </c>
      <c r="BD7" s="148"/>
      <c r="BE7" s="149"/>
      <c r="BF7" s="150" t="s">
        <v>57</v>
      </c>
      <c r="BH7" s="37"/>
      <c r="BI7" s="39" t="s">
        <v>162</v>
      </c>
      <c r="BJ7" s="38"/>
      <c r="BK7" s="121" t="s">
        <v>161</v>
      </c>
      <c r="BL7" s="118"/>
      <c r="BM7" s="118"/>
      <c r="BN7" s="118"/>
      <c r="BO7" s="118"/>
      <c r="BP7" s="118"/>
      <c r="BQ7" s="118"/>
      <c r="BR7" s="118"/>
      <c r="BS7" s="118"/>
      <c r="BT7" s="118"/>
    </row>
    <row r="8" spans="1:74" ht="13.5" thickBot="1" x14ac:dyDescent="0.25">
      <c r="A8" s="140" t="s">
        <v>51</v>
      </c>
      <c r="B8" s="141" t="s">
        <v>62</v>
      </c>
      <c r="C8" s="142" t="s">
        <v>170</v>
      </c>
      <c r="D8" s="173" t="s">
        <v>171</v>
      </c>
      <c r="E8" s="174"/>
      <c r="F8" s="174"/>
      <c r="G8" s="174"/>
      <c r="H8" s="174"/>
      <c r="I8" s="174"/>
      <c r="J8" s="174"/>
      <c r="K8" s="174"/>
      <c r="L8" s="174"/>
      <c r="M8" s="175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7"/>
      <c r="BB8" s="151" t="s">
        <v>139</v>
      </c>
      <c r="BC8" s="152" t="s">
        <v>140</v>
      </c>
      <c r="BD8" s="153" t="s">
        <v>138</v>
      </c>
      <c r="BE8" s="154" t="s">
        <v>56</v>
      </c>
      <c r="BF8" s="155"/>
      <c r="BH8" s="30" t="s">
        <v>54</v>
      </c>
      <c r="BI8" s="21" t="s">
        <v>55</v>
      </c>
      <c r="BJ8" s="58" t="s">
        <v>49</v>
      </c>
      <c r="BK8" s="119">
        <v>10</v>
      </c>
      <c r="BL8" s="119">
        <v>9</v>
      </c>
      <c r="BM8" s="119">
        <v>8</v>
      </c>
      <c r="BN8" s="119">
        <v>7</v>
      </c>
      <c r="BO8" s="119">
        <v>6</v>
      </c>
      <c r="BP8" s="119">
        <v>5</v>
      </c>
      <c r="BQ8" s="119">
        <v>4</v>
      </c>
      <c r="BR8" s="119">
        <v>3</v>
      </c>
      <c r="BS8" s="119">
        <v>2</v>
      </c>
      <c r="BT8" s="119">
        <v>1</v>
      </c>
      <c r="BU8" s="61"/>
      <c r="BV8" s="61"/>
    </row>
    <row r="9" spans="1:74" x14ac:dyDescent="0.2">
      <c r="A9" s="160">
        <f>RANK(C9,C$9:C$24,0)</f>
        <v>1</v>
      </c>
      <c r="B9" s="161" t="str">
        <f>A$64</f>
        <v>I-Viru</v>
      </c>
      <c r="C9" s="162">
        <f t="shared" ref="C9:C24" si="0">INT(SUM(D9:M9))+SUM(BK9:BT9)</f>
        <v>173.00021000000999</v>
      </c>
      <c r="D9" s="163">
        <f t="shared" ref="D9:AI9" si="1">IFERROR(LARGE($D$64:$BA$73,D$42),0)</f>
        <v>20.001000000000001</v>
      </c>
      <c r="E9" s="164">
        <f t="shared" si="1"/>
        <v>19.004000000000001</v>
      </c>
      <c r="F9" s="164">
        <f t="shared" si="1"/>
        <v>19.001999999999999</v>
      </c>
      <c r="G9" s="164">
        <f t="shared" si="1"/>
        <v>19.000050000000002</v>
      </c>
      <c r="H9" s="164">
        <f t="shared" si="1"/>
        <v>18.003</v>
      </c>
      <c r="I9" s="164">
        <f t="shared" si="1"/>
        <v>18.001000000000001</v>
      </c>
      <c r="J9" s="164">
        <f t="shared" si="1"/>
        <v>17.000029999999999</v>
      </c>
      <c r="K9" s="165">
        <f t="shared" si="1"/>
        <v>15.000030000000001</v>
      </c>
      <c r="L9" s="164">
        <f t="shared" si="1"/>
        <v>14.004</v>
      </c>
      <c r="M9" s="166">
        <f t="shared" si="1"/>
        <v>14.003</v>
      </c>
      <c r="N9" s="167">
        <f t="shared" si="1"/>
        <v>14.00005</v>
      </c>
      <c r="O9" s="168">
        <f t="shared" si="1"/>
        <v>12.004</v>
      </c>
      <c r="P9" s="168">
        <f t="shared" si="1"/>
        <v>12.00005</v>
      </c>
      <c r="Q9" s="168">
        <f t="shared" si="1"/>
        <v>12.00004</v>
      </c>
      <c r="R9" s="168">
        <f t="shared" si="1"/>
        <v>11.003</v>
      </c>
      <c r="S9" s="168">
        <f t="shared" si="1"/>
        <v>9.0039999999999996</v>
      </c>
      <c r="T9" s="168">
        <f t="shared" si="1"/>
        <v>9.0030000000000001</v>
      </c>
      <c r="U9" s="168">
        <f t="shared" si="1"/>
        <v>8.0000300000000006</v>
      </c>
      <c r="V9" s="168">
        <f t="shared" si="1"/>
        <v>2.004</v>
      </c>
      <c r="W9" s="168">
        <f t="shared" si="1"/>
        <v>0</v>
      </c>
      <c r="X9" s="168">
        <f t="shared" si="1"/>
        <v>0</v>
      </c>
      <c r="Y9" s="168">
        <f t="shared" si="1"/>
        <v>0</v>
      </c>
      <c r="Z9" s="168">
        <f t="shared" si="1"/>
        <v>0</v>
      </c>
      <c r="AA9" s="168">
        <f t="shared" si="1"/>
        <v>0</v>
      </c>
      <c r="AB9" s="168">
        <f t="shared" si="1"/>
        <v>0</v>
      </c>
      <c r="AC9" s="168">
        <f t="shared" si="1"/>
        <v>0</v>
      </c>
      <c r="AD9" s="168">
        <f t="shared" si="1"/>
        <v>0</v>
      </c>
      <c r="AE9" s="168">
        <f t="shared" si="1"/>
        <v>0</v>
      </c>
      <c r="AF9" s="168">
        <f t="shared" si="1"/>
        <v>0</v>
      </c>
      <c r="AG9" s="168">
        <f t="shared" si="1"/>
        <v>0</v>
      </c>
      <c r="AH9" s="168">
        <f t="shared" si="1"/>
        <v>0</v>
      </c>
      <c r="AI9" s="168">
        <f t="shared" si="1"/>
        <v>0</v>
      </c>
      <c r="AJ9" s="168">
        <f t="shared" ref="AJ9:BA9" si="2">IFERROR(LARGE($D$64:$BA$73,AJ$42),0)</f>
        <v>0</v>
      </c>
      <c r="AK9" s="168">
        <f t="shared" si="2"/>
        <v>0</v>
      </c>
      <c r="AL9" s="168">
        <f t="shared" si="2"/>
        <v>0</v>
      </c>
      <c r="AM9" s="168">
        <f t="shared" si="2"/>
        <v>0</v>
      </c>
      <c r="AN9" s="168">
        <f t="shared" si="2"/>
        <v>0</v>
      </c>
      <c r="AO9" s="168">
        <f t="shared" si="2"/>
        <v>0</v>
      </c>
      <c r="AP9" s="168">
        <f t="shared" si="2"/>
        <v>0</v>
      </c>
      <c r="AQ9" s="168">
        <f t="shared" si="2"/>
        <v>0</v>
      </c>
      <c r="AR9" s="168">
        <f t="shared" si="2"/>
        <v>0</v>
      </c>
      <c r="AS9" s="168">
        <f t="shared" si="2"/>
        <v>0</v>
      </c>
      <c r="AT9" s="168">
        <f t="shared" si="2"/>
        <v>0</v>
      </c>
      <c r="AU9" s="168">
        <f t="shared" si="2"/>
        <v>0</v>
      </c>
      <c r="AV9" s="168">
        <f t="shared" si="2"/>
        <v>0</v>
      </c>
      <c r="AW9" s="168">
        <f t="shared" si="2"/>
        <v>0</v>
      </c>
      <c r="AX9" s="168">
        <f t="shared" si="2"/>
        <v>0</v>
      </c>
      <c r="AY9" s="168">
        <f t="shared" si="2"/>
        <v>0</v>
      </c>
      <c r="AZ9" s="168">
        <f t="shared" si="2"/>
        <v>0</v>
      </c>
      <c r="BA9" s="169">
        <f t="shared" si="2"/>
        <v>0</v>
      </c>
      <c r="BB9" s="170">
        <f>COUNTIF(Sünd.!G$6:G$119,B9&amp;"M")</f>
        <v>12</v>
      </c>
      <c r="BC9" s="171">
        <f>COUNTIF(Sünd.!G$6:G$119,B9&amp;"N")</f>
        <v>7</v>
      </c>
      <c r="BD9" s="172">
        <f>COUNTIF(Sünd.!B$6:B$119,"*"&amp;B9&amp;"*")</f>
        <v>19</v>
      </c>
      <c r="BE9" s="156">
        <f t="shared" ref="BE9:BE24" si="3">COUNTIF(D9:BA9,"&gt;=20")</f>
        <v>1</v>
      </c>
      <c r="BF9" s="157">
        <f t="shared" ref="BF9:BF24" si="4">COUNTIF(D9:BA9,"&gt;=18")</f>
        <v>6</v>
      </c>
      <c r="BH9" s="53">
        <f t="shared" ref="BH9:BH24" si="5">IF((D9-INT(D9))&gt;=0.0006,1,0)+IF((E9-INT(E9))&gt;=0.0006,1,0)+IF((F9-INT(F9))&gt;=0.0006,1,0)+IF((G9-INT(G9))&gt;=0.0006,1,0)+IF((H9-INT(H9))&gt;=0.0006,1,0)+IF((I9-INT(I9))&gt;=0.0006,1,0)+IF((J9-INT(J9))&gt;=0.0006,1,0)+IF((K9-INT(K9))&gt;=0.0006,1,0)+IF((L9-INT(L9))&gt;=0.0006,1,0)+IF((M9-INT(M9))&gt;=0.0006,1,0)+IF((N9-INT(N9))&gt;=0.0006,1,0)+IF((O9-INT(O9))&gt;=0.0006,1,0)+IF((P9-INT(P9))&gt;=0.0006,1,0)+IF((Q9-INT(Q9))&gt;=0.0006,1,0)+IF((R9-INT(R9))&gt;=0.0006,1,0)+IF((S9-INT(S9))&gt;=0.0006,1,0)+IF((T9-INT(T9))&gt;=0.0006,1,0)+IF((U9-INT(U9))&gt;=0.0006,1,0)+IF((V9-INT(V9))&gt;=0.0006,1,0)+IF((W9-INT(W9))&gt;=0.0006,1,0)+IF((X9-INT(X9))&gt;=0.0006,1,0)+IF((Y9-INT(Y9))&gt;=0.0006,1,0)+IF((Z9-INT(Z9))&gt;=0.0006,1,0)+IF((AA9-INT(AA9))&gt;=0.0006,1,0)+IF((AB9-INT(AB9))&gt;=0.0006,1,0)+IF((AC9-INT(AC9))&gt;=0.0006,1,0)+IF((AD9-INT(AD9))&gt;=0.0006,1,0)+IF((AE9-INT(AE9))&gt;=0.0006,1,0)+IF((AF9-INT(AF9))&gt;=0.0006,1,0)+IF((AG9-INT(AG9))&gt;=0.0006,1,0)+IF((AH9-INT(AH9))&gt;=0.0006,1,0)+IF((AI9-INT(AI9))&gt;=0.0006,1,0)+IF((AJ9-INT(AJ9))&gt;=0.0006,1,0)+IF((AK9-INT(AK9))&gt;=0.0006,1,0)+IF((AL9-INT(AL9))&gt;=0.0006,1,0)+IF((AM9-INT(AM9))&gt;=0.0006,1,0)+IF((AN9-INT(AN9))&gt;=0.0006,1,0)+IF((AO9-INT(AO9))&gt;=0.0006,1,0)+IF((AP9-INT(AP9))&gt;=0.0006,1,0)+IF((BA9-INT(BA9))&gt;=0.0006,1,0)</f>
        <v>12</v>
      </c>
      <c r="BI9" s="52">
        <f t="shared" ref="BI9:BI24" si="6">COUNTIF(D9:BA9,"&gt;=0")-COUNTIF(D9:BA9,"=0")-BH9</f>
        <v>7</v>
      </c>
      <c r="BJ9" s="57">
        <f t="shared" ref="BJ9:BJ24" si="7">COUNTIF(D9:BA9,"&gt;0")</f>
        <v>19</v>
      </c>
      <c r="BK9" s="120">
        <f t="shared" ref="BK9:BT18" si="8">POWER(10,-(13-BK$8))*COUNTIFS($D9:$BA9,"&gt;="&amp;BK$8,$D9:$BA9,"&lt;"&amp;BK$8+1)</f>
        <v>0</v>
      </c>
      <c r="BL9" s="120">
        <f t="shared" si="8"/>
        <v>2.0000000000000001E-4</v>
      </c>
      <c r="BM9" s="120">
        <f t="shared" si="8"/>
        <v>1.0000000000000001E-5</v>
      </c>
      <c r="BN9" s="120">
        <f t="shared" si="8"/>
        <v>0</v>
      </c>
      <c r="BO9" s="120">
        <f t="shared" si="8"/>
        <v>0</v>
      </c>
      <c r="BP9" s="120">
        <f t="shared" si="8"/>
        <v>0</v>
      </c>
      <c r="BQ9" s="120">
        <f t="shared" si="8"/>
        <v>0</v>
      </c>
      <c r="BR9" s="120">
        <f t="shared" si="8"/>
        <v>0</v>
      </c>
      <c r="BS9" s="120">
        <f t="shared" si="8"/>
        <v>9.9999999999999994E-12</v>
      </c>
      <c r="BT9" s="120">
        <f t="shared" si="8"/>
        <v>0</v>
      </c>
      <c r="BU9" s="61"/>
      <c r="BV9" s="61"/>
    </row>
    <row r="10" spans="1:74" x14ac:dyDescent="0.2">
      <c r="A10" s="29">
        <v>2</v>
      </c>
      <c r="B10" s="125" t="str">
        <f>A$84</f>
        <v>Järva</v>
      </c>
      <c r="C10" s="159">
        <f t="shared" si="0"/>
        <v>169.00101000000001</v>
      </c>
      <c r="D10" s="47">
        <f t="shared" ref="D10:AI10" si="9">IFERROR(LARGE($D$84:$BA$93,D$42),0)</f>
        <v>20.003</v>
      </c>
      <c r="E10" s="48">
        <f t="shared" si="9"/>
        <v>20.000050000000002</v>
      </c>
      <c r="F10" s="48">
        <f t="shared" si="9"/>
        <v>18.000050000000002</v>
      </c>
      <c r="G10" s="48">
        <f t="shared" si="9"/>
        <v>17.003</v>
      </c>
      <c r="H10" s="48">
        <f t="shared" si="9"/>
        <v>16.004000000000001</v>
      </c>
      <c r="I10" s="48">
        <f t="shared" si="9"/>
        <v>16.003</v>
      </c>
      <c r="J10" s="48">
        <f t="shared" si="9"/>
        <v>16.001000000000001</v>
      </c>
      <c r="K10" s="49">
        <f t="shared" si="9"/>
        <v>16.000029999999999</v>
      </c>
      <c r="L10" s="74">
        <f t="shared" si="9"/>
        <v>15.004</v>
      </c>
      <c r="M10" s="99">
        <f t="shared" si="9"/>
        <v>15.00005</v>
      </c>
      <c r="N10" s="73">
        <f t="shared" si="9"/>
        <v>15.00004</v>
      </c>
      <c r="O10" s="50">
        <f t="shared" si="9"/>
        <v>14.000030000000001</v>
      </c>
      <c r="P10" s="50">
        <f t="shared" si="9"/>
        <v>13.003</v>
      </c>
      <c r="Q10" s="50">
        <f t="shared" si="9"/>
        <v>13.002000000000001</v>
      </c>
      <c r="R10" s="50">
        <f t="shared" si="9"/>
        <v>13.00004</v>
      </c>
      <c r="S10" s="50">
        <f t="shared" si="9"/>
        <v>11.004</v>
      </c>
      <c r="T10" s="50">
        <f t="shared" si="9"/>
        <v>11.000030000000001</v>
      </c>
      <c r="U10" s="50">
        <f t="shared" si="9"/>
        <v>10.004</v>
      </c>
      <c r="V10" s="50">
        <f t="shared" si="9"/>
        <v>8.0039999999999996</v>
      </c>
      <c r="W10" s="50">
        <f t="shared" si="9"/>
        <v>0</v>
      </c>
      <c r="X10" s="50">
        <f t="shared" si="9"/>
        <v>0</v>
      </c>
      <c r="Y10" s="50">
        <f t="shared" si="9"/>
        <v>0</v>
      </c>
      <c r="Z10" s="50">
        <f t="shared" si="9"/>
        <v>0</v>
      </c>
      <c r="AA10" s="50">
        <f t="shared" si="9"/>
        <v>0</v>
      </c>
      <c r="AB10" s="50">
        <f t="shared" si="9"/>
        <v>0</v>
      </c>
      <c r="AC10" s="50">
        <f t="shared" si="9"/>
        <v>0</v>
      </c>
      <c r="AD10" s="50">
        <f t="shared" si="9"/>
        <v>0</v>
      </c>
      <c r="AE10" s="50">
        <f t="shared" si="9"/>
        <v>0</v>
      </c>
      <c r="AF10" s="50">
        <f t="shared" si="9"/>
        <v>0</v>
      </c>
      <c r="AG10" s="50">
        <f t="shared" si="9"/>
        <v>0</v>
      </c>
      <c r="AH10" s="50">
        <f t="shared" si="9"/>
        <v>0</v>
      </c>
      <c r="AI10" s="50">
        <f t="shared" si="9"/>
        <v>0</v>
      </c>
      <c r="AJ10" s="50">
        <f t="shared" ref="AJ10:BA10" si="10">IFERROR(LARGE($D$84:$BA$93,AJ$42),0)</f>
        <v>0</v>
      </c>
      <c r="AK10" s="50">
        <f t="shared" si="10"/>
        <v>0</v>
      </c>
      <c r="AL10" s="50">
        <f t="shared" si="10"/>
        <v>0</v>
      </c>
      <c r="AM10" s="50">
        <f t="shared" si="10"/>
        <v>0</v>
      </c>
      <c r="AN10" s="50">
        <f t="shared" si="10"/>
        <v>0</v>
      </c>
      <c r="AO10" s="50">
        <f t="shared" si="10"/>
        <v>0</v>
      </c>
      <c r="AP10" s="50">
        <f t="shared" si="10"/>
        <v>0</v>
      </c>
      <c r="AQ10" s="50">
        <f t="shared" si="10"/>
        <v>0</v>
      </c>
      <c r="AR10" s="50">
        <f t="shared" si="10"/>
        <v>0</v>
      </c>
      <c r="AS10" s="50">
        <f t="shared" si="10"/>
        <v>0</v>
      </c>
      <c r="AT10" s="50">
        <f t="shared" si="10"/>
        <v>0</v>
      </c>
      <c r="AU10" s="50">
        <f t="shared" si="10"/>
        <v>0</v>
      </c>
      <c r="AV10" s="50">
        <f t="shared" si="10"/>
        <v>0</v>
      </c>
      <c r="AW10" s="50">
        <f t="shared" si="10"/>
        <v>0</v>
      </c>
      <c r="AX10" s="50">
        <f t="shared" si="10"/>
        <v>0</v>
      </c>
      <c r="AY10" s="50">
        <f t="shared" si="10"/>
        <v>0</v>
      </c>
      <c r="AZ10" s="50">
        <f t="shared" si="10"/>
        <v>0</v>
      </c>
      <c r="BA10" s="51">
        <f t="shared" si="10"/>
        <v>0</v>
      </c>
      <c r="BB10" s="170">
        <f>COUNTIF(Sünd.!G$6:G$119,B10&amp;"M")</f>
        <v>11</v>
      </c>
      <c r="BC10" s="171">
        <f>COUNTIF(Sünd.!G$6:G$119,B10&amp;"N")</f>
        <v>8</v>
      </c>
      <c r="BD10" s="172">
        <f>COUNTIF(Sünd.!B$6:B$119,"*"&amp;B10&amp;"*")</f>
        <v>19</v>
      </c>
      <c r="BE10" s="156">
        <f t="shared" si="3"/>
        <v>2</v>
      </c>
      <c r="BF10" s="157">
        <f t="shared" si="4"/>
        <v>3</v>
      </c>
      <c r="BH10" s="53">
        <f t="shared" si="5"/>
        <v>11</v>
      </c>
      <c r="BI10" s="52">
        <f t="shared" si="6"/>
        <v>8</v>
      </c>
      <c r="BJ10" s="57">
        <f t="shared" si="7"/>
        <v>19</v>
      </c>
      <c r="BK10" s="120">
        <f t="shared" si="8"/>
        <v>1E-3</v>
      </c>
      <c r="BL10" s="120">
        <f t="shared" si="8"/>
        <v>0</v>
      </c>
      <c r="BM10" s="120">
        <f t="shared" si="8"/>
        <v>1.0000000000000001E-5</v>
      </c>
      <c r="BN10" s="120">
        <f t="shared" si="8"/>
        <v>0</v>
      </c>
      <c r="BO10" s="120">
        <f t="shared" si="8"/>
        <v>0</v>
      </c>
      <c r="BP10" s="120">
        <f t="shared" si="8"/>
        <v>0</v>
      </c>
      <c r="BQ10" s="120">
        <f t="shared" si="8"/>
        <v>0</v>
      </c>
      <c r="BR10" s="120">
        <f t="shared" si="8"/>
        <v>0</v>
      </c>
      <c r="BS10" s="120">
        <f t="shared" si="8"/>
        <v>0</v>
      </c>
      <c r="BT10" s="120">
        <f t="shared" si="8"/>
        <v>0</v>
      </c>
      <c r="BU10" s="61"/>
      <c r="BV10" s="61"/>
    </row>
    <row r="11" spans="1:74" x14ac:dyDescent="0.2">
      <c r="A11" s="29">
        <v>3</v>
      </c>
      <c r="B11" s="126" t="str">
        <f>A$154</f>
        <v>Tartu</v>
      </c>
      <c r="C11" s="159">
        <f t="shared" si="0"/>
        <v>169.0020001</v>
      </c>
      <c r="D11" s="47">
        <f t="shared" ref="D11:AI11" si="11">IFERROR(LARGE($D$154:$BA$163,D$42),0)</f>
        <v>20.004000000000001</v>
      </c>
      <c r="E11" s="48">
        <f t="shared" si="11"/>
        <v>19.004000000000001</v>
      </c>
      <c r="F11" s="48">
        <f t="shared" si="11"/>
        <v>19.000039999999998</v>
      </c>
      <c r="G11" s="48">
        <f t="shared" si="11"/>
        <v>19.000019999999999</v>
      </c>
      <c r="H11" s="48">
        <f t="shared" si="11"/>
        <v>17.001000000000001</v>
      </c>
      <c r="I11" s="48">
        <f t="shared" si="11"/>
        <v>17.00001</v>
      </c>
      <c r="J11" s="48">
        <f t="shared" si="11"/>
        <v>16.000050000000002</v>
      </c>
      <c r="K11" s="49">
        <f t="shared" si="11"/>
        <v>15.002000000000001</v>
      </c>
      <c r="L11" s="74">
        <f t="shared" si="11"/>
        <v>15.000019999999999</v>
      </c>
      <c r="M11" s="99">
        <f t="shared" si="11"/>
        <v>12.004</v>
      </c>
      <c r="N11" s="73">
        <f t="shared" si="11"/>
        <v>10.002000000000001</v>
      </c>
      <c r="O11" s="50">
        <f t="shared" si="11"/>
        <v>10.00004</v>
      </c>
      <c r="P11" s="50">
        <f t="shared" si="11"/>
        <v>6.0039999999999996</v>
      </c>
      <c r="Q11" s="50">
        <f t="shared" si="11"/>
        <v>0</v>
      </c>
      <c r="R11" s="50">
        <f t="shared" si="11"/>
        <v>0</v>
      </c>
      <c r="S11" s="50">
        <f t="shared" si="11"/>
        <v>0</v>
      </c>
      <c r="T11" s="50">
        <f t="shared" si="11"/>
        <v>0</v>
      </c>
      <c r="U11" s="50">
        <f t="shared" si="11"/>
        <v>0</v>
      </c>
      <c r="V11" s="50">
        <f t="shared" si="11"/>
        <v>0</v>
      </c>
      <c r="W11" s="50">
        <f t="shared" si="11"/>
        <v>0</v>
      </c>
      <c r="X11" s="50">
        <f t="shared" si="11"/>
        <v>0</v>
      </c>
      <c r="Y11" s="50">
        <f t="shared" si="11"/>
        <v>0</v>
      </c>
      <c r="Z11" s="50">
        <f t="shared" si="11"/>
        <v>0</v>
      </c>
      <c r="AA11" s="50">
        <f t="shared" si="11"/>
        <v>0</v>
      </c>
      <c r="AB11" s="50">
        <f t="shared" si="11"/>
        <v>0</v>
      </c>
      <c r="AC11" s="50">
        <f t="shared" si="11"/>
        <v>0</v>
      </c>
      <c r="AD11" s="50">
        <f t="shared" si="11"/>
        <v>0</v>
      </c>
      <c r="AE11" s="50">
        <f t="shared" si="11"/>
        <v>0</v>
      </c>
      <c r="AF11" s="50">
        <f t="shared" si="11"/>
        <v>0</v>
      </c>
      <c r="AG11" s="50">
        <f t="shared" si="11"/>
        <v>0</v>
      </c>
      <c r="AH11" s="50">
        <f t="shared" si="11"/>
        <v>0</v>
      </c>
      <c r="AI11" s="50">
        <f t="shared" si="11"/>
        <v>0</v>
      </c>
      <c r="AJ11" s="50">
        <f t="shared" ref="AJ11:BA11" si="12">IFERROR(LARGE($D$154:$BA$163,AJ$42),0)</f>
        <v>0</v>
      </c>
      <c r="AK11" s="50">
        <f t="shared" si="12"/>
        <v>0</v>
      </c>
      <c r="AL11" s="50">
        <f t="shared" si="12"/>
        <v>0</v>
      </c>
      <c r="AM11" s="50">
        <f t="shared" si="12"/>
        <v>0</v>
      </c>
      <c r="AN11" s="50">
        <f t="shared" si="12"/>
        <v>0</v>
      </c>
      <c r="AO11" s="50">
        <f t="shared" si="12"/>
        <v>0</v>
      </c>
      <c r="AP11" s="50">
        <f t="shared" si="12"/>
        <v>0</v>
      </c>
      <c r="AQ11" s="50">
        <f t="shared" si="12"/>
        <v>0</v>
      </c>
      <c r="AR11" s="50">
        <f t="shared" si="12"/>
        <v>0</v>
      </c>
      <c r="AS11" s="50">
        <f t="shared" si="12"/>
        <v>0</v>
      </c>
      <c r="AT11" s="50">
        <f t="shared" si="12"/>
        <v>0</v>
      </c>
      <c r="AU11" s="50">
        <f t="shared" si="12"/>
        <v>0</v>
      </c>
      <c r="AV11" s="50">
        <f t="shared" si="12"/>
        <v>0</v>
      </c>
      <c r="AW11" s="50">
        <f t="shared" si="12"/>
        <v>0</v>
      </c>
      <c r="AX11" s="50">
        <f t="shared" si="12"/>
        <v>0</v>
      </c>
      <c r="AY11" s="50">
        <f t="shared" si="12"/>
        <v>0</v>
      </c>
      <c r="AZ11" s="50">
        <f t="shared" si="12"/>
        <v>0</v>
      </c>
      <c r="BA11" s="51">
        <f t="shared" si="12"/>
        <v>0</v>
      </c>
      <c r="BB11" s="170">
        <f>COUNTIF(Sünd.!G$6:G$119,B11&amp;"M")</f>
        <v>7</v>
      </c>
      <c r="BC11" s="171">
        <f>COUNTIF(Sünd.!G$6:G$119,B11&amp;"N")</f>
        <v>6</v>
      </c>
      <c r="BD11" s="172">
        <f>COUNTIF(Sünd.!B$6:B$119,"*"&amp;B11&amp;"*")</f>
        <v>13</v>
      </c>
      <c r="BE11" s="156">
        <f t="shared" si="3"/>
        <v>1</v>
      </c>
      <c r="BF11" s="157">
        <f t="shared" si="4"/>
        <v>4</v>
      </c>
      <c r="BH11" s="53">
        <f t="shared" si="5"/>
        <v>7</v>
      </c>
      <c r="BI11" s="52">
        <f t="shared" si="6"/>
        <v>6</v>
      </c>
      <c r="BJ11" s="57">
        <f t="shared" si="7"/>
        <v>13</v>
      </c>
      <c r="BK11" s="120">
        <f t="shared" si="8"/>
        <v>2E-3</v>
      </c>
      <c r="BL11" s="120">
        <f t="shared" si="8"/>
        <v>0</v>
      </c>
      <c r="BM11" s="120">
        <f t="shared" si="8"/>
        <v>0</v>
      </c>
      <c r="BN11" s="120">
        <f t="shared" si="8"/>
        <v>0</v>
      </c>
      <c r="BO11" s="120">
        <f t="shared" si="8"/>
        <v>9.9999999999999995E-8</v>
      </c>
      <c r="BP11" s="120">
        <f t="shared" si="8"/>
        <v>0</v>
      </c>
      <c r="BQ11" s="120">
        <f t="shared" si="8"/>
        <v>0</v>
      </c>
      <c r="BR11" s="120">
        <f t="shared" si="8"/>
        <v>0</v>
      </c>
      <c r="BS11" s="120">
        <f t="shared" si="8"/>
        <v>0</v>
      </c>
      <c r="BT11" s="120">
        <f t="shared" si="8"/>
        <v>0</v>
      </c>
      <c r="BU11" s="61"/>
      <c r="BV11" s="61"/>
    </row>
    <row r="12" spans="1:74" x14ac:dyDescent="0.2">
      <c r="A12" s="29">
        <f t="shared" ref="A12:A24" si="13">RANK(C12,C$9:C$24,0)</f>
        <v>4</v>
      </c>
      <c r="B12" s="125" t="str">
        <f>A$104</f>
        <v>Lääne</v>
      </c>
      <c r="C12" s="159">
        <f t="shared" si="0"/>
        <v>168.0012131</v>
      </c>
      <c r="D12" s="47">
        <f t="shared" ref="D12:AI12" si="14">IFERROR(LARGE($D$104:$BA$113,D$42),0)</f>
        <v>20.000029999999999</v>
      </c>
      <c r="E12" s="48">
        <f t="shared" si="14"/>
        <v>19.000029999999999</v>
      </c>
      <c r="F12" s="48">
        <f t="shared" si="14"/>
        <v>18.000029999999999</v>
      </c>
      <c r="G12" s="48">
        <f t="shared" si="14"/>
        <v>18.00001</v>
      </c>
      <c r="H12" s="48">
        <f t="shared" si="14"/>
        <v>17.000050000000002</v>
      </c>
      <c r="I12" s="48">
        <f t="shared" si="14"/>
        <v>17.000039999999998</v>
      </c>
      <c r="J12" s="48">
        <f t="shared" si="14"/>
        <v>16.004000000000001</v>
      </c>
      <c r="K12" s="49">
        <f t="shared" si="14"/>
        <v>16.000019999999999</v>
      </c>
      <c r="L12" s="74">
        <f t="shared" si="14"/>
        <v>14.004</v>
      </c>
      <c r="M12" s="99">
        <f t="shared" si="14"/>
        <v>13.00005</v>
      </c>
      <c r="N12" s="73">
        <f t="shared" si="14"/>
        <v>12.003</v>
      </c>
      <c r="O12" s="50">
        <f t="shared" si="14"/>
        <v>11.004</v>
      </c>
      <c r="P12" s="50">
        <f t="shared" si="14"/>
        <v>10.003</v>
      </c>
      <c r="Q12" s="50">
        <f t="shared" si="14"/>
        <v>9.0039999999999996</v>
      </c>
      <c r="R12" s="50">
        <f t="shared" si="14"/>
        <v>9.0000400000000003</v>
      </c>
      <c r="S12" s="50">
        <f t="shared" si="14"/>
        <v>8.0039999999999996</v>
      </c>
      <c r="T12" s="50">
        <f t="shared" si="14"/>
        <v>7.0039999999999996</v>
      </c>
      <c r="U12" s="50">
        <f t="shared" si="14"/>
        <v>7.0039999999999996</v>
      </c>
      <c r="V12" s="50">
        <f t="shared" si="14"/>
        <v>7.0030000000000001</v>
      </c>
      <c r="W12" s="50">
        <f t="shared" si="14"/>
        <v>6.0030000000000001</v>
      </c>
      <c r="X12" s="50">
        <f t="shared" si="14"/>
        <v>0</v>
      </c>
      <c r="Y12" s="50">
        <f t="shared" si="14"/>
        <v>0</v>
      </c>
      <c r="Z12" s="50">
        <f t="shared" si="14"/>
        <v>0</v>
      </c>
      <c r="AA12" s="50">
        <f t="shared" si="14"/>
        <v>0</v>
      </c>
      <c r="AB12" s="50">
        <f t="shared" si="14"/>
        <v>0</v>
      </c>
      <c r="AC12" s="50">
        <f t="shared" si="14"/>
        <v>0</v>
      </c>
      <c r="AD12" s="50">
        <f t="shared" si="14"/>
        <v>0</v>
      </c>
      <c r="AE12" s="50">
        <f t="shared" si="14"/>
        <v>0</v>
      </c>
      <c r="AF12" s="50">
        <f t="shared" si="14"/>
        <v>0</v>
      </c>
      <c r="AG12" s="50">
        <f t="shared" si="14"/>
        <v>0</v>
      </c>
      <c r="AH12" s="50">
        <f t="shared" si="14"/>
        <v>0</v>
      </c>
      <c r="AI12" s="50">
        <f t="shared" si="14"/>
        <v>0</v>
      </c>
      <c r="AJ12" s="50">
        <f t="shared" ref="AJ12:BA12" si="15">IFERROR(LARGE($D$104:$BA$113,AJ$42),0)</f>
        <v>0</v>
      </c>
      <c r="AK12" s="50">
        <f t="shared" si="15"/>
        <v>0</v>
      </c>
      <c r="AL12" s="50">
        <f t="shared" si="15"/>
        <v>0</v>
      </c>
      <c r="AM12" s="50">
        <f t="shared" si="15"/>
        <v>0</v>
      </c>
      <c r="AN12" s="50">
        <f t="shared" si="15"/>
        <v>0</v>
      </c>
      <c r="AO12" s="50">
        <f t="shared" si="15"/>
        <v>0</v>
      </c>
      <c r="AP12" s="50">
        <f t="shared" si="15"/>
        <v>0</v>
      </c>
      <c r="AQ12" s="50">
        <f t="shared" si="15"/>
        <v>0</v>
      </c>
      <c r="AR12" s="50">
        <f t="shared" si="15"/>
        <v>0</v>
      </c>
      <c r="AS12" s="50">
        <f t="shared" si="15"/>
        <v>0</v>
      </c>
      <c r="AT12" s="50">
        <f t="shared" si="15"/>
        <v>0</v>
      </c>
      <c r="AU12" s="50">
        <f t="shared" si="15"/>
        <v>0</v>
      </c>
      <c r="AV12" s="50">
        <f t="shared" si="15"/>
        <v>0</v>
      </c>
      <c r="AW12" s="50">
        <f t="shared" si="15"/>
        <v>0</v>
      </c>
      <c r="AX12" s="50">
        <f t="shared" si="15"/>
        <v>0</v>
      </c>
      <c r="AY12" s="50">
        <f t="shared" si="15"/>
        <v>0</v>
      </c>
      <c r="AZ12" s="50">
        <f t="shared" si="15"/>
        <v>0</v>
      </c>
      <c r="BA12" s="51">
        <f t="shared" si="15"/>
        <v>0</v>
      </c>
      <c r="BB12" s="170">
        <f>COUNTIF(Sünd.!G$6:G$119,B12&amp;"M")</f>
        <v>11</v>
      </c>
      <c r="BC12" s="171">
        <f>COUNTIF(Sünd.!G$6:G$119,B12&amp;"N")</f>
        <v>9</v>
      </c>
      <c r="BD12" s="172">
        <f>COUNTIF(Sünd.!B$6:B$119,"*"&amp;B12&amp;"*")</f>
        <v>20</v>
      </c>
      <c r="BE12" s="156">
        <f t="shared" si="3"/>
        <v>1</v>
      </c>
      <c r="BF12" s="157">
        <f t="shared" si="4"/>
        <v>4</v>
      </c>
      <c r="BH12" s="53">
        <f t="shared" si="5"/>
        <v>11</v>
      </c>
      <c r="BI12" s="52">
        <f t="shared" si="6"/>
        <v>9</v>
      </c>
      <c r="BJ12" s="57">
        <f t="shared" si="7"/>
        <v>20</v>
      </c>
      <c r="BK12" s="120">
        <f t="shared" si="8"/>
        <v>1E-3</v>
      </c>
      <c r="BL12" s="120">
        <f t="shared" si="8"/>
        <v>2.0000000000000001E-4</v>
      </c>
      <c r="BM12" s="120">
        <f t="shared" si="8"/>
        <v>1.0000000000000001E-5</v>
      </c>
      <c r="BN12" s="120">
        <f t="shared" si="8"/>
        <v>3.0000000000000001E-6</v>
      </c>
      <c r="BO12" s="120">
        <f t="shared" si="8"/>
        <v>9.9999999999999995E-8</v>
      </c>
      <c r="BP12" s="120">
        <f t="shared" si="8"/>
        <v>0</v>
      </c>
      <c r="BQ12" s="120">
        <f t="shared" si="8"/>
        <v>0</v>
      </c>
      <c r="BR12" s="120">
        <f t="shared" si="8"/>
        <v>0</v>
      </c>
      <c r="BS12" s="120">
        <f t="shared" si="8"/>
        <v>0</v>
      </c>
      <c r="BT12" s="120">
        <f t="shared" si="8"/>
        <v>0</v>
      </c>
      <c r="BU12" s="61"/>
      <c r="BV12" s="61"/>
    </row>
    <row r="13" spans="1:74" x14ac:dyDescent="0.2">
      <c r="A13" s="29">
        <f t="shared" si="13"/>
        <v>5</v>
      </c>
      <c r="B13" s="126" t="str">
        <f>A$164</f>
        <v>Valga</v>
      </c>
      <c r="C13" s="159">
        <f t="shared" si="0"/>
        <v>144.001000011</v>
      </c>
      <c r="D13" s="47">
        <f t="shared" ref="D13:AI13" si="16">IFERROR(LARGE($D$164:$BA$173,D$42),0)</f>
        <v>20.00001</v>
      </c>
      <c r="E13" s="48">
        <f t="shared" si="16"/>
        <v>19.001000000000001</v>
      </c>
      <c r="F13" s="48">
        <f t="shared" si="16"/>
        <v>17.004000000000001</v>
      </c>
      <c r="G13" s="48">
        <f t="shared" si="16"/>
        <v>17.004000000000001</v>
      </c>
      <c r="H13" s="48">
        <f t="shared" si="16"/>
        <v>17.001999999999999</v>
      </c>
      <c r="I13" s="48">
        <f t="shared" si="16"/>
        <v>16.000039999999998</v>
      </c>
      <c r="J13" s="48">
        <f t="shared" si="16"/>
        <v>12.000030000000001</v>
      </c>
      <c r="K13" s="49">
        <f t="shared" si="16"/>
        <v>11.00004</v>
      </c>
      <c r="L13" s="74">
        <f t="shared" si="16"/>
        <v>10.004</v>
      </c>
      <c r="M13" s="99">
        <f t="shared" si="16"/>
        <v>5.0030000000000001</v>
      </c>
      <c r="N13" s="73">
        <f t="shared" si="16"/>
        <v>4.0039999999999996</v>
      </c>
      <c r="O13" s="50">
        <f t="shared" si="16"/>
        <v>0</v>
      </c>
      <c r="P13" s="50">
        <f t="shared" si="16"/>
        <v>0</v>
      </c>
      <c r="Q13" s="50">
        <f t="shared" si="16"/>
        <v>0</v>
      </c>
      <c r="R13" s="50">
        <f t="shared" si="16"/>
        <v>0</v>
      </c>
      <c r="S13" s="50">
        <f t="shared" si="16"/>
        <v>0</v>
      </c>
      <c r="T13" s="50">
        <f t="shared" si="16"/>
        <v>0</v>
      </c>
      <c r="U13" s="50">
        <f t="shared" si="16"/>
        <v>0</v>
      </c>
      <c r="V13" s="50">
        <f t="shared" si="16"/>
        <v>0</v>
      </c>
      <c r="W13" s="50">
        <f t="shared" si="16"/>
        <v>0</v>
      </c>
      <c r="X13" s="50">
        <f t="shared" si="16"/>
        <v>0</v>
      </c>
      <c r="Y13" s="50">
        <f t="shared" si="16"/>
        <v>0</v>
      </c>
      <c r="Z13" s="50">
        <f t="shared" si="16"/>
        <v>0</v>
      </c>
      <c r="AA13" s="50">
        <f t="shared" si="16"/>
        <v>0</v>
      </c>
      <c r="AB13" s="50">
        <f t="shared" si="16"/>
        <v>0</v>
      </c>
      <c r="AC13" s="50">
        <f t="shared" si="16"/>
        <v>0</v>
      </c>
      <c r="AD13" s="50">
        <f t="shared" si="16"/>
        <v>0</v>
      </c>
      <c r="AE13" s="50">
        <f t="shared" si="16"/>
        <v>0</v>
      </c>
      <c r="AF13" s="50">
        <f t="shared" si="16"/>
        <v>0</v>
      </c>
      <c r="AG13" s="50">
        <f t="shared" si="16"/>
        <v>0</v>
      </c>
      <c r="AH13" s="50">
        <f t="shared" si="16"/>
        <v>0</v>
      </c>
      <c r="AI13" s="50">
        <f t="shared" si="16"/>
        <v>0</v>
      </c>
      <c r="AJ13" s="50">
        <f t="shared" ref="AJ13:BA13" si="17">IFERROR(LARGE($D$164:$BA$173,AJ$42),0)</f>
        <v>0</v>
      </c>
      <c r="AK13" s="50">
        <f t="shared" si="17"/>
        <v>0</v>
      </c>
      <c r="AL13" s="50">
        <f t="shared" si="17"/>
        <v>0</v>
      </c>
      <c r="AM13" s="50">
        <f t="shared" si="17"/>
        <v>0</v>
      </c>
      <c r="AN13" s="50">
        <f t="shared" si="17"/>
        <v>0</v>
      </c>
      <c r="AO13" s="50">
        <f t="shared" si="17"/>
        <v>0</v>
      </c>
      <c r="AP13" s="50">
        <f t="shared" si="17"/>
        <v>0</v>
      </c>
      <c r="AQ13" s="50">
        <f t="shared" si="17"/>
        <v>0</v>
      </c>
      <c r="AR13" s="50">
        <f t="shared" si="17"/>
        <v>0</v>
      </c>
      <c r="AS13" s="50">
        <f t="shared" si="17"/>
        <v>0</v>
      </c>
      <c r="AT13" s="50">
        <f t="shared" si="17"/>
        <v>0</v>
      </c>
      <c r="AU13" s="50">
        <f t="shared" si="17"/>
        <v>0</v>
      </c>
      <c r="AV13" s="50">
        <f t="shared" si="17"/>
        <v>0</v>
      </c>
      <c r="AW13" s="50">
        <f t="shared" si="17"/>
        <v>0</v>
      </c>
      <c r="AX13" s="50">
        <f t="shared" si="17"/>
        <v>0</v>
      </c>
      <c r="AY13" s="50">
        <f t="shared" si="17"/>
        <v>0</v>
      </c>
      <c r="AZ13" s="50">
        <f t="shared" si="17"/>
        <v>0</v>
      </c>
      <c r="BA13" s="51">
        <f t="shared" si="17"/>
        <v>0</v>
      </c>
      <c r="BB13" s="170">
        <f>COUNTIF(Sünd.!G$6:G$119,B13&amp;"M")</f>
        <v>7</v>
      </c>
      <c r="BC13" s="171">
        <f>COUNTIF(Sünd.!G$6:G$119,B13&amp;"N")</f>
        <v>4</v>
      </c>
      <c r="BD13" s="172">
        <f>COUNTIF(Sünd.!B$6:B$119,"*"&amp;B13&amp;"*")</f>
        <v>11</v>
      </c>
      <c r="BE13" s="156">
        <f t="shared" si="3"/>
        <v>1</v>
      </c>
      <c r="BF13" s="157">
        <f t="shared" si="4"/>
        <v>2</v>
      </c>
      <c r="BH13" s="53">
        <f t="shared" si="5"/>
        <v>7</v>
      </c>
      <c r="BI13" s="52">
        <f t="shared" si="6"/>
        <v>4</v>
      </c>
      <c r="BJ13" s="57">
        <f t="shared" si="7"/>
        <v>11</v>
      </c>
      <c r="BK13" s="120">
        <f t="shared" si="8"/>
        <v>1E-3</v>
      </c>
      <c r="BL13" s="120">
        <f t="shared" si="8"/>
        <v>0</v>
      </c>
      <c r="BM13" s="120">
        <f t="shared" si="8"/>
        <v>0</v>
      </c>
      <c r="BN13" s="120">
        <f t="shared" si="8"/>
        <v>0</v>
      </c>
      <c r="BO13" s="120">
        <f t="shared" si="8"/>
        <v>0</v>
      </c>
      <c r="BP13" s="120">
        <f t="shared" si="8"/>
        <v>1E-8</v>
      </c>
      <c r="BQ13" s="120">
        <f t="shared" si="8"/>
        <v>1.0000000000000001E-9</v>
      </c>
      <c r="BR13" s="120">
        <f t="shared" si="8"/>
        <v>0</v>
      </c>
      <c r="BS13" s="120">
        <f t="shared" si="8"/>
        <v>0</v>
      </c>
      <c r="BT13" s="120">
        <f t="shared" si="8"/>
        <v>0</v>
      </c>
      <c r="BU13" s="61"/>
      <c r="BV13" s="61"/>
    </row>
    <row r="14" spans="1:74" x14ac:dyDescent="0.2">
      <c r="A14" s="29">
        <f t="shared" si="13"/>
        <v>6</v>
      </c>
      <c r="B14" s="125" t="str">
        <f>A$184</f>
        <v>Võru</v>
      </c>
      <c r="C14" s="159">
        <f t="shared" si="0"/>
        <v>129.000011</v>
      </c>
      <c r="D14" s="47">
        <f t="shared" ref="D14:AI14" si="18">IFERROR(LARGE($D$184:$BA$193,D$42),0)</f>
        <v>20.000019999999999</v>
      </c>
      <c r="E14" s="48">
        <f t="shared" si="18"/>
        <v>18.004000000000001</v>
      </c>
      <c r="F14" s="48">
        <f t="shared" si="18"/>
        <v>18.004000000000001</v>
      </c>
      <c r="G14" s="48">
        <f t="shared" si="18"/>
        <v>16.001999999999999</v>
      </c>
      <c r="H14" s="48">
        <f t="shared" si="18"/>
        <v>15.004</v>
      </c>
      <c r="I14" s="48">
        <f t="shared" si="18"/>
        <v>14.00004</v>
      </c>
      <c r="J14" s="48">
        <f t="shared" si="18"/>
        <v>13.000030000000001</v>
      </c>
      <c r="K14" s="49">
        <f t="shared" si="18"/>
        <v>8.0000400000000003</v>
      </c>
      <c r="L14" s="74">
        <f t="shared" si="18"/>
        <v>7.0000299999999998</v>
      </c>
      <c r="M14" s="99">
        <f t="shared" si="18"/>
        <v>0</v>
      </c>
      <c r="N14" s="73">
        <f t="shared" si="18"/>
        <v>0</v>
      </c>
      <c r="O14" s="50">
        <f t="shared" si="18"/>
        <v>0</v>
      </c>
      <c r="P14" s="50">
        <f t="shared" si="18"/>
        <v>0</v>
      </c>
      <c r="Q14" s="50">
        <f t="shared" si="18"/>
        <v>0</v>
      </c>
      <c r="R14" s="50">
        <f t="shared" si="18"/>
        <v>0</v>
      </c>
      <c r="S14" s="50">
        <f t="shared" si="18"/>
        <v>0</v>
      </c>
      <c r="T14" s="50">
        <f t="shared" si="18"/>
        <v>0</v>
      </c>
      <c r="U14" s="50">
        <f t="shared" si="18"/>
        <v>0</v>
      </c>
      <c r="V14" s="50">
        <f t="shared" si="18"/>
        <v>0</v>
      </c>
      <c r="W14" s="50">
        <f t="shared" si="18"/>
        <v>0</v>
      </c>
      <c r="X14" s="50">
        <f t="shared" si="18"/>
        <v>0</v>
      </c>
      <c r="Y14" s="50">
        <f t="shared" si="18"/>
        <v>0</v>
      </c>
      <c r="Z14" s="50">
        <f t="shared" si="18"/>
        <v>0</v>
      </c>
      <c r="AA14" s="50">
        <f t="shared" si="18"/>
        <v>0</v>
      </c>
      <c r="AB14" s="50">
        <f t="shared" si="18"/>
        <v>0</v>
      </c>
      <c r="AC14" s="50">
        <f t="shared" si="18"/>
        <v>0</v>
      </c>
      <c r="AD14" s="50">
        <f t="shared" si="18"/>
        <v>0</v>
      </c>
      <c r="AE14" s="50">
        <f t="shared" si="18"/>
        <v>0</v>
      </c>
      <c r="AF14" s="50">
        <f t="shared" si="18"/>
        <v>0</v>
      </c>
      <c r="AG14" s="50">
        <f t="shared" si="18"/>
        <v>0</v>
      </c>
      <c r="AH14" s="50">
        <f t="shared" si="18"/>
        <v>0</v>
      </c>
      <c r="AI14" s="50">
        <f t="shared" si="18"/>
        <v>0</v>
      </c>
      <c r="AJ14" s="50">
        <f t="shared" ref="AJ14:BA14" si="19">IFERROR(LARGE($D$184:$BA$193,AJ$42),0)</f>
        <v>0</v>
      </c>
      <c r="AK14" s="50">
        <f t="shared" si="19"/>
        <v>0</v>
      </c>
      <c r="AL14" s="50">
        <f t="shared" si="19"/>
        <v>0</v>
      </c>
      <c r="AM14" s="50">
        <f t="shared" si="19"/>
        <v>0</v>
      </c>
      <c r="AN14" s="50">
        <f t="shared" si="19"/>
        <v>0</v>
      </c>
      <c r="AO14" s="50">
        <f t="shared" si="19"/>
        <v>0</v>
      </c>
      <c r="AP14" s="50">
        <f t="shared" si="19"/>
        <v>0</v>
      </c>
      <c r="AQ14" s="50">
        <f t="shared" si="19"/>
        <v>0</v>
      </c>
      <c r="AR14" s="50">
        <f t="shared" si="19"/>
        <v>0</v>
      </c>
      <c r="AS14" s="50">
        <f t="shared" si="19"/>
        <v>0</v>
      </c>
      <c r="AT14" s="50">
        <f t="shared" si="19"/>
        <v>0</v>
      </c>
      <c r="AU14" s="50">
        <f t="shared" si="19"/>
        <v>0</v>
      </c>
      <c r="AV14" s="50">
        <f t="shared" si="19"/>
        <v>0</v>
      </c>
      <c r="AW14" s="50">
        <f t="shared" si="19"/>
        <v>0</v>
      </c>
      <c r="AX14" s="50">
        <f t="shared" si="19"/>
        <v>0</v>
      </c>
      <c r="AY14" s="50">
        <f t="shared" si="19"/>
        <v>0</v>
      </c>
      <c r="AZ14" s="50">
        <f t="shared" si="19"/>
        <v>0</v>
      </c>
      <c r="BA14" s="51">
        <f t="shared" si="19"/>
        <v>0</v>
      </c>
      <c r="BB14" s="170">
        <f>COUNTIF(Sünd.!G$6:G$119,B14&amp;"M")</f>
        <v>4</v>
      </c>
      <c r="BC14" s="171">
        <f>COUNTIF(Sünd.!G$6:G$119,B14&amp;"N")</f>
        <v>5</v>
      </c>
      <c r="BD14" s="172">
        <f>COUNTIF(Sünd.!B$6:B$119,"*"&amp;B14&amp;"*")</f>
        <v>9</v>
      </c>
      <c r="BE14" s="156">
        <f t="shared" si="3"/>
        <v>1</v>
      </c>
      <c r="BF14" s="157">
        <f t="shared" si="4"/>
        <v>3</v>
      </c>
      <c r="BH14" s="53">
        <f t="shared" si="5"/>
        <v>4</v>
      </c>
      <c r="BI14" s="52">
        <f t="shared" si="6"/>
        <v>5</v>
      </c>
      <c r="BJ14" s="57">
        <f t="shared" si="7"/>
        <v>9</v>
      </c>
      <c r="BK14" s="120">
        <f t="shared" si="8"/>
        <v>0</v>
      </c>
      <c r="BL14" s="120">
        <f t="shared" si="8"/>
        <v>0</v>
      </c>
      <c r="BM14" s="120">
        <f t="shared" si="8"/>
        <v>1.0000000000000001E-5</v>
      </c>
      <c r="BN14" s="120">
        <f t="shared" si="8"/>
        <v>9.9999999999999995E-7</v>
      </c>
      <c r="BO14" s="120">
        <f t="shared" si="8"/>
        <v>0</v>
      </c>
      <c r="BP14" s="120">
        <f t="shared" si="8"/>
        <v>0</v>
      </c>
      <c r="BQ14" s="120">
        <f t="shared" si="8"/>
        <v>0</v>
      </c>
      <c r="BR14" s="120">
        <f t="shared" si="8"/>
        <v>0</v>
      </c>
      <c r="BS14" s="120">
        <f t="shared" si="8"/>
        <v>0</v>
      </c>
      <c r="BT14" s="120">
        <f t="shared" si="8"/>
        <v>0</v>
      </c>
      <c r="BU14" s="61"/>
      <c r="BV14" s="61"/>
    </row>
    <row r="15" spans="1:74" x14ac:dyDescent="0.2">
      <c r="A15" s="29">
        <f t="shared" si="13"/>
        <v>7</v>
      </c>
      <c r="B15" s="125" t="str">
        <f>A$74</f>
        <v>Jõgeva</v>
      </c>
      <c r="C15" s="159">
        <f t="shared" si="0"/>
        <v>115.00111011</v>
      </c>
      <c r="D15" s="47">
        <f t="shared" ref="D15:AI15" si="20">IFERROR(LARGE($D$74:$BA$83,D$42),0)</f>
        <v>19.00001</v>
      </c>
      <c r="E15" s="48">
        <f t="shared" si="20"/>
        <v>18.000019999999999</v>
      </c>
      <c r="F15" s="48">
        <f t="shared" si="20"/>
        <v>17.000019999999999</v>
      </c>
      <c r="G15" s="48">
        <f t="shared" si="20"/>
        <v>12.002000000000001</v>
      </c>
      <c r="H15" s="48">
        <f t="shared" si="20"/>
        <v>11.002000000000001</v>
      </c>
      <c r="I15" s="48">
        <f t="shared" si="20"/>
        <v>10.000030000000001</v>
      </c>
      <c r="J15" s="48">
        <f t="shared" si="20"/>
        <v>9.0000300000000006</v>
      </c>
      <c r="K15" s="49">
        <f t="shared" si="20"/>
        <v>8.0030000000000001</v>
      </c>
      <c r="L15" s="74">
        <f t="shared" si="20"/>
        <v>6.0039999999999996</v>
      </c>
      <c r="M15" s="99">
        <f t="shared" si="20"/>
        <v>5.0039999999999996</v>
      </c>
      <c r="N15" s="73">
        <f t="shared" si="20"/>
        <v>0</v>
      </c>
      <c r="O15" s="50">
        <f t="shared" si="20"/>
        <v>0</v>
      </c>
      <c r="P15" s="50">
        <f t="shared" si="20"/>
        <v>0</v>
      </c>
      <c r="Q15" s="50">
        <f t="shared" si="20"/>
        <v>0</v>
      </c>
      <c r="R15" s="50">
        <f t="shared" si="20"/>
        <v>0</v>
      </c>
      <c r="S15" s="50">
        <f t="shared" si="20"/>
        <v>0</v>
      </c>
      <c r="T15" s="50">
        <f t="shared" si="20"/>
        <v>0</v>
      </c>
      <c r="U15" s="50">
        <f t="shared" si="20"/>
        <v>0</v>
      </c>
      <c r="V15" s="50">
        <f t="shared" si="20"/>
        <v>0</v>
      </c>
      <c r="W15" s="50">
        <f t="shared" si="20"/>
        <v>0</v>
      </c>
      <c r="X15" s="50">
        <f t="shared" si="20"/>
        <v>0</v>
      </c>
      <c r="Y15" s="50">
        <f t="shared" si="20"/>
        <v>0</v>
      </c>
      <c r="Z15" s="50">
        <f t="shared" si="20"/>
        <v>0</v>
      </c>
      <c r="AA15" s="50">
        <f t="shared" si="20"/>
        <v>0</v>
      </c>
      <c r="AB15" s="50">
        <f t="shared" si="20"/>
        <v>0</v>
      </c>
      <c r="AC15" s="50">
        <f t="shared" si="20"/>
        <v>0</v>
      </c>
      <c r="AD15" s="50">
        <f t="shared" si="20"/>
        <v>0</v>
      </c>
      <c r="AE15" s="50">
        <f t="shared" si="20"/>
        <v>0</v>
      </c>
      <c r="AF15" s="50">
        <f t="shared" si="20"/>
        <v>0</v>
      </c>
      <c r="AG15" s="50">
        <f t="shared" si="20"/>
        <v>0</v>
      </c>
      <c r="AH15" s="50">
        <f t="shared" si="20"/>
        <v>0</v>
      </c>
      <c r="AI15" s="50">
        <f t="shared" si="20"/>
        <v>0</v>
      </c>
      <c r="AJ15" s="50">
        <f t="shared" ref="AJ15:BA15" si="21">IFERROR(LARGE($D$74:$BA$83,AJ$42),0)</f>
        <v>0</v>
      </c>
      <c r="AK15" s="50">
        <f t="shared" si="21"/>
        <v>0</v>
      </c>
      <c r="AL15" s="50">
        <f t="shared" si="21"/>
        <v>0</v>
      </c>
      <c r="AM15" s="50">
        <f t="shared" si="21"/>
        <v>0</v>
      </c>
      <c r="AN15" s="50">
        <f t="shared" si="21"/>
        <v>0</v>
      </c>
      <c r="AO15" s="50">
        <f t="shared" si="21"/>
        <v>0</v>
      </c>
      <c r="AP15" s="50">
        <f t="shared" si="21"/>
        <v>0</v>
      </c>
      <c r="AQ15" s="50">
        <f t="shared" si="21"/>
        <v>0</v>
      </c>
      <c r="AR15" s="50">
        <f t="shared" si="21"/>
        <v>0</v>
      </c>
      <c r="AS15" s="50">
        <f t="shared" si="21"/>
        <v>0</v>
      </c>
      <c r="AT15" s="50">
        <f t="shared" si="21"/>
        <v>0</v>
      </c>
      <c r="AU15" s="50">
        <f t="shared" si="21"/>
        <v>0</v>
      </c>
      <c r="AV15" s="50">
        <f t="shared" si="21"/>
        <v>0</v>
      </c>
      <c r="AW15" s="50">
        <f t="shared" si="21"/>
        <v>0</v>
      </c>
      <c r="AX15" s="50">
        <f t="shared" si="21"/>
        <v>0</v>
      </c>
      <c r="AY15" s="50">
        <f t="shared" si="21"/>
        <v>0</v>
      </c>
      <c r="AZ15" s="50">
        <f t="shared" si="21"/>
        <v>0</v>
      </c>
      <c r="BA15" s="51">
        <f t="shared" si="21"/>
        <v>0</v>
      </c>
      <c r="BB15" s="170">
        <f>COUNTIF(Sünd.!G$6:G$119,B15&amp;"M")</f>
        <v>5</v>
      </c>
      <c r="BC15" s="171">
        <f>COUNTIF(Sünd.!G$6:G$119,B15&amp;"N")</f>
        <v>5</v>
      </c>
      <c r="BD15" s="172">
        <f>COUNTIF(Sünd.!B$6:B$119,"*"&amp;B15&amp;"*")</f>
        <v>10</v>
      </c>
      <c r="BE15" s="156">
        <f t="shared" si="3"/>
        <v>0</v>
      </c>
      <c r="BF15" s="157">
        <f t="shared" si="4"/>
        <v>2</v>
      </c>
      <c r="BH15" s="53">
        <f t="shared" si="5"/>
        <v>5</v>
      </c>
      <c r="BI15" s="52">
        <f t="shared" si="6"/>
        <v>5</v>
      </c>
      <c r="BJ15" s="57">
        <f t="shared" si="7"/>
        <v>10</v>
      </c>
      <c r="BK15" s="120">
        <f t="shared" si="8"/>
        <v>1E-3</v>
      </c>
      <c r="BL15" s="120">
        <f t="shared" si="8"/>
        <v>1E-4</v>
      </c>
      <c r="BM15" s="120">
        <f t="shared" si="8"/>
        <v>1.0000000000000001E-5</v>
      </c>
      <c r="BN15" s="120">
        <f t="shared" si="8"/>
        <v>0</v>
      </c>
      <c r="BO15" s="120">
        <f t="shared" si="8"/>
        <v>9.9999999999999995E-8</v>
      </c>
      <c r="BP15" s="120">
        <f t="shared" si="8"/>
        <v>1E-8</v>
      </c>
      <c r="BQ15" s="120">
        <f t="shared" si="8"/>
        <v>0</v>
      </c>
      <c r="BR15" s="120">
        <f t="shared" si="8"/>
        <v>0</v>
      </c>
      <c r="BS15" s="120">
        <f t="shared" si="8"/>
        <v>0</v>
      </c>
      <c r="BT15" s="120">
        <f t="shared" si="8"/>
        <v>0</v>
      </c>
      <c r="BU15" s="61"/>
      <c r="BV15" s="61"/>
    </row>
    <row r="16" spans="1:74" x14ac:dyDescent="0.2">
      <c r="A16" s="29">
        <f t="shared" si="13"/>
        <v>8</v>
      </c>
      <c r="B16" s="126" t="str">
        <f>A$174</f>
        <v>Viljandi</v>
      </c>
      <c r="C16" s="159">
        <f>INT(SUM(D16:M16))+SUM(BK16:BT16)</f>
        <v>78.000000009999994</v>
      </c>
      <c r="D16" s="47">
        <f t="shared" ref="D16:AI16" si="22">IFERROR(LARGE($D$174:$BA$183,D$42),0)</f>
        <v>20.004000000000001</v>
      </c>
      <c r="E16" s="48">
        <f t="shared" si="22"/>
        <v>20.001999999999999</v>
      </c>
      <c r="F16" s="48">
        <f t="shared" si="22"/>
        <v>18.001999999999999</v>
      </c>
      <c r="G16" s="48">
        <f t="shared" si="22"/>
        <v>15.003</v>
      </c>
      <c r="H16" s="48">
        <f t="shared" si="22"/>
        <v>5.0039999999999996</v>
      </c>
      <c r="I16" s="48">
        <f t="shared" si="22"/>
        <v>0</v>
      </c>
      <c r="J16" s="48">
        <f t="shared" si="22"/>
        <v>0</v>
      </c>
      <c r="K16" s="49">
        <f t="shared" si="22"/>
        <v>0</v>
      </c>
      <c r="L16" s="74">
        <f t="shared" si="22"/>
        <v>0</v>
      </c>
      <c r="M16" s="99">
        <f t="shared" si="22"/>
        <v>0</v>
      </c>
      <c r="N16" s="73">
        <f t="shared" si="22"/>
        <v>0</v>
      </c>
      <c r="O16" s="50">
        <f t="shared" si="22"/>
        <v>0</v>
      </c>
      <c r="P16" s="50">
        <f t="shared" si="22"/>
        <v>0</v>
      </c>
      <c r="Q16" s="50">
        <f t="shared" si="22"/>
        <v>0</v>
      </c>
      <c r="R16" s="50">
        <f t="shared" si="22"/>
        <v>0</v>
      </c>
      <c r="S16" s="50">
        <f t="shared" si="22"/>
        <v>0</v>
      </c>
      <c r="T16" s="50">
        <f t="shared" si="22"/>
        <v>0</v>
      </c>
      <c r="U16" s="50">
        <f t="shared" si="22"/>
        <v>0</v>
      </c>
      <c r="V16" s="50">
        <f t="shared" si="22"/>
        <v>0</v>
      </c>
      <c r="W16" s="50">
        <f t="shared" si="22"/>
        <v>0</v>
      </c>
      <c r="X16" s="50">
        <f t="shared" si="22"/>
        <v>0</v>
      </c>
      <c r="Y16" s="50">
        <f t="shared" si="22"/>
        <v>0</v>
      </c>
      <c r="Z16" s="50">
        <f t="shared" si="22"/>
        <v>0</v>
      </c>
      <c r="AA16" s="50">
        <f t="shared" si="22"/>
        <v>0</v>
      </c>
      <c r="AB16" s="50">
        <f t="shared" si="22"/>
        <v>0</v>
      </c>
      <c r="AC16" s="50">
        <f t="shared" si="22"/>
        <v>0</v>
      </c>
      <c r="AD16" s="50">
        <f t="shared" si="22"/>
        <v>0</v>
      </c>
      <c r="AE16" s="50">
        <f t="shared" si="22"/>
        <v>0</v>
      </c>
      <c r="AF16" s="50">
        <f t="shared" si="22"/>
        <v>0</v>
      </c>
      <c r="AG16" s="50">
        <f t="shared" si="22"/>
        <v>0</v>
      </c>
      <c r="AH16" s="50">
        <f t="shared" si="22"/>
        <v>0</v>
      </c>
      <c r="AI16" s="50">
        <f t="shared" si="22"/>
        <v>0</v>
      </c>
      <c r="AJ16" s="50">
        <f t="shared" ref="AJ16:BA16" si="23">IFERROR(LARGE($D$174:$BA$183,AJ$42),0)</f>
        <v>0</v>
      </c>
      <c r="AK16" s="50">
        <f t="shared" si="23"/>
        <v>0</v>
      </c>
      <c r="AL16" s="50">
        <f t="shared" si="23"/>
        <v>0</v>
      </c>
      <c r="AM16" s="50">
        <f t="shared" si="23"/>
        <v>0</v>
      </c>
      <c r="AN16" s="50">
        <f t="shared" si="23"/>
        <v>0</v>
      </c>
      <c r="AO16" s="50">
        <f t="shared" si="23"/>
        <v>0</v>
      </c>
      <c r="AP16" s="50">
        <f t="shared" si="23"/>
        <v>0</v>
      </c>
      <c r="AQ16" s="50">
        <f t="shared" si="23"/>
        <v>0</v>
      </c>
      <c r="AR16" s="50">
        <f t="shared" si="23"/>
        <v>0</v>
      </c>
      <c r="AS16" s="50">
        <f t="shared" si="23"/>
        <v>0</v>
      </c>
      <c r="AT16" s="50">
        <f t="shared" si="23"/>
        <v>0</v>
      </c>
      <c r="AU16" s="50">
        <f t="shared" si="23"/>
        <v>0</v>
      </c>
      <c r="AV16" s="50">
        <f t="shared" si="23"/>
        <v>0</v>
      </c>
      <c r="AW16" s="50">
        <f t="shared" si="23"/>
        <v>0</v>
      </c>
      <c r="AX16" s="50">
        <f t="shared" si="23"/>
        <v>0</v>
      </c>
      <c r="AY16" s="50">
        <f t="shared" si="23"/>
        <v>0</v>
      </c>
      <c r="AZ16" s="50">
        <f t="shared" si="23"/>
        <v>0</v>
      </c>
      <c r="BA16" s="51">
        <f t="shared" si="23"/>
        <v>0</v>
      </c>
      <c r="BB16" s="170">
        <f>COUNTIF(Sünd.!G$6:G$119,B16&amp;"M")</f>
        <v>5</v>
      </c>
      <c r="BC16" s="171">
        <f>COUNTIF(Sünd.!G$6:G$119,B16&amp;"N")</f>
        <v>0</v>
      </c>
      <c r="BD16" s="172">
        <f>COUNTIF(Sünd.!B$6:B$119,"*"&amp;B16&amp;"*")</f>
        <v>5</v>
      </c>
      <c r="BE16" s="156">
        <f>COUNTIF(D16:BA16,"&gt;=20")</f>
        <v>2</v>
      </c>
      <c r="BF16" s="157">
        <f>COUNTIF(D16:BA16,"&gt;=18")</f>
        <v>3</v>
      </c>
      <c r="BH16" s="53">
        <f>IF((D16-INT(D16))&gt;=0.0006,1,0)+IF((E16-INT(E16))&gt;=0.0006,1,0)+IF((F16-INT(F16))&gt;=0.0006,1,0)+IF((G16-INT(G16))&gt;=0.0006,1,0)+IF((H16-INT(H16))&gt;=0.0006,1,0)+IF((I16-INT(I16))&gt;=0.0006,1,0)+IF((J16-INT(J16))&gt;=0.0006,1,0)+IF((K16-INT(K16))&gt;=0.0006,1,0)+IF((L16-INT(L16))&gt;=0.0006,1,0)+IF((M16-INT(M16))&gt;=0.0006,1,0)+IF((N16-INT(N16))&gt;=0.0006,1,0)+IF((O16-INT(O16))&gt;=0.0006,1,0)+IF((P16-INT(P16))&gt;=0.0006,1,0)+IF((Q16-INT(Q16))&gt;=0.0006,1,0)+IF((R16-INT(R16))&gt;=0.0006,1,0)+IF((S16-INT(S16))&gt;=0.0006,1,0)+IF((T16-INT(T16))&gt;=0.0006,1,0)+IF((U16-INT(U16))&gt;=0.0006,1,0)+IF((V16-INT(V16))&gt;=0.0006,1,0)+IF((W16-INT(W16))&gt;=0.0006,1,0)+IF((X16-INT(X16))&gt;=0.0006,1,0)+IF((Y16-INT(Y16))&gt;=0.0006,1,0)+IF((Z16-INT(Z16))&gt;=0.0006,1,0)+IF((AA16-INT(AA16))&gt;=0.0006,1,0)+IF((AB16-INT(AB16))&gt;=0.0006,1,0)+IF((AC16-INT(AC16))&gt;=0.0006,1,0)+IF((AD16-INT(AD16))&gt;=0.0006,1,0)+IF((AE16-INT(AE16))&gt;=0.0006,1,0)+IF((AF16-INT(AF16))&gt;=0.0006,1,0)+IF((AG16-INT(AG16))&gt;=0.0006,1,0)+IF((AH16-INT(AH16))&gt;=0.0006,1,0)+IF((AI16-INT(AI16))&gt;=0.0006,1,0)+IF((AJ16-INT(AJ16))&gt;=0.0006,1,0)+IF((AK16-INT(AK16))&gt;=0.0006,1,0)+IF((AL16-INT(AL16))&gt;=0.0006,1,0)+IF((AM16-INT(AM16))&gt;=0.0006,1,0)+IF((AN16-INT(AN16))&gt;=0.0006,1,0)+IF((AO16-INT(AO16))&gt;=0.0006,1,0)+IF((AP16-INT(AP16))&gt;=0.0006,1,0)+IF((BA16-INT(BA16))&gt;=0.0006,1,0)</f>
        <v>5</v>
      </c>
      <c r="BI16" s="52">
        <f>COUNTIF(D16:BA16,"&gt;=0")-COUNTIF(D16:BA16,"=0")-BH16</f>
        <v>0</v>
      </c>
      <c r="BJ16" s="57">
        <f>COUNTIF(D16:BA16,"&gt;0")</f>
        <v>5</v>
      </c>
      <c r="BK16" s="120">
        <f t="shared" ref="BK16:BT16" si="24">POWER(10,-(13-BK$8))*COUNTIFS($D16:$BA16,"&gt;="&amp;BK$8,$D16:$BA16,"&lt;"&amp;BK$8+1)</f>
        <v>0</v>
      </c>
      <c r="BL16" s="120">
        <f t="shared" si="24"/>
        <v>0</v>
      </c>
      <c r="BM16" s="120">
        <f t="shared" si="24"/>
        <v>0</v>
      </c>
      <c r="BN16" s="120">
        <f t="shared" si="24"/>
        <v>0</v>
      </c>
      <c r="BO16" s="120">
        <f t="shared" si="24"/>
        <v>0</v>
      </c>
      <c r="BP16" s="120">
        <f t="shared" si="24"/>
        <v>1E-8</v>
      </c>
      <c r="BQ16" s="120">
        <f t="shared" si="24"/>
        <v>0</v>
      </c>
      <c r="BR16" s="120">
        <f t="shared" si="24"/>
        <v>0</v>
      </c>
      <c r="BS16" s="120">
        <f t="shared" si="24"/>
        <v>0</v>
      </c>
      <c r="BT16" s="120">
        <f t="shared" si="24"/>
        <v>0</v>
      </c>
      <c r="BU16" s="61"/>
      <c r="BV16" s="61"/>
    </row>
    <row r="17" spans="1:74" x14ac:dyDescent="0.2">
      <c r="A17" s="29">
        <f t="shared" si="13"/>
        <v>9</v>
      </c>
      <c r="B17" s="125" t="str">
        <f>A$44</f>
        <v>Harju</v>
      </c>
      <c r="C17" s="159">
        <f t="shared" si="0"/>
        <v>70</v>
      </c>
      <c r="D17" s="47">
        <f t="shared" ref="D17:AI17" si="25">IFERROR(LARGE($D$44:$BA$53,D$42),0)</f>
        <v>20.000039999999998</v>
      </c>
      <c r="E17" s="48">
        <f t="shared" si="25"/>
        <v>19.003</v>
      </c>
      <c r="F17" s="48">
        <f t="shared" si="25"/>
        <v>18.000039999999998</v>
      </c>
      <c r="G17" s="48">
        <f t="shared" si="25"/>
        <v>13.004</v>
      </c>
      <c r="H17" s="48">
        <f t="shared" si="25"/>
        <v>0</v>
      </c>
      <c r="I17" s="48">
        <f t="shared" si="25"/>
        <v>0</v>
      </c>
      <c r="J17" s="48">
        <f t="shared" si="25"/>
        <v>0</v>
      </c>
      <c r="K17" s="49">
        <f t="shared" si="25"/>
        <v>0</v>
      </c>
      <c r="L17" s="74">
        <f t="shared" si="25"/>
        <v>0</v>
      </c>
      <c r="M17" s="99">
        <f t="shared" si="25"/>
        <v>0</v>
      </c>
      <c r="N17" s="73">
        <f t="shared" si="25"/>
        <v>0</v>
      </c>
      <c r="O17" s="50">
        <f t="shared" si="25"/>
        <v>0</v>
      </c>
      <c r="P17" s="50">
        <f t="shared" si="25"/>
        <v>0</v>
      </c>
      <c r="Q17" s="50">
        <f t="shared" si="25"/>
        <v>0</v>
      </c>
      <c r="R17" s="50">
        <f t="shared" si="25"/>
        <v>0</v>
      </c>
      <c r="S17" s="50">
        <f t="shared" si="25"/>
        <v>0</v>
      </c>
      <c r="T17" s="50">
        <f t="shared" si="25"/>
        <v>0</v>
      </c>
      <c r="U17" s="50">
        <f t="shared" si="25"/>
        <v>0</v>
      </c>
      <c r="V17" s="50">
        <f t="shared" si="25"/>
        <v>0</v>
      </c>
      <c r="W17" s="50">
        <f t="shared" si="25"/>
        <v>0</v>
      </c>
      <c r="X17" s="50">
        <f t="shared" si="25"/>
        <v>0</v>
      </c>
      <c r="Y17" s="50">
        <f t="shared" si="25"/>
        <v>0</v>
      </c>
      <c r="Z17" s="50">
        <f t="shared" si="25"/>
        <v>0</v>
      </c>
      <c r="AA17" s="50">
        <f t="shared" si="25"/>
        <v>0</v>
      </c>
      <c r="AB17" s="50">
        <f t="shared" si="25"/>
        <v>0</v>
      </c>
      <c r="AC17" s="50">
        <f t="shared" si="25"/>
        <v>0</v>
      </c>
      <c r="AD17" s="50">
        <f t="shared" si="25"/>
        <v>0</v>
      </c>
      <c r="AE17" s="50">
        <f t="shared" si="25"/>
        <v>0</v>
      </c>
      <c r="AF17" s="50">
        <f t="shared" si="25"/>
        <v>0</v>
      </c>
      <c r="AG17" s="50">
        <f t="shared" si="25"/>
        <v>0</v>
      </c>
      <c r="AH17" s="50">
        <f t="shared" si="25"/>
        <v>0</v>
      </c>
      <c r="AI17" s="50">
        <f t="shared" si="25"/>
        <v>0</v>
      </c>
      <c r="AJ17" s="50">
        <f t="shared" ref="AJ17:BA17" si="26">IFERROR(LARGE($D$44:$BA$53,AJ$42),0)</f>
        <v>0</v>
      </c>
      <c r="AK17" s="50">
        <f t="shared" si="26"/>
        <v>0</v>
      </c>
      <c r="AL17" s="50">
        <f t="shared" si="26"/>
        <v>0</v>
      </c>
      <c r="AM17" s="50">
        <f t="shared" si="26"/>
        <v>0</v>
      </c>
      <c r="AN17" s="50">
        <f t="shared" si="26"/>
        <v>0</v>
      </c>
      <c r="AO17" s="50">
        <f t="shared" si="26"/>
        <v>0</v>
      </c>
      <c r="AP17" s="50">
        <f t="shared" si="26"/>
        <v>0</v>
      </c>
      <c r="AQ17" s="50">
        <f t="shared" si="26"/>
        <v>0</v>
      </c>
      <c r="AR17" s="50">
        <f t="shared" si="26"/>
        <v>0</v>
      </c>
      <c r="AS17" s="50">
        <f t="shared" si="26"/>
        <v>0</v>
      </c>
      <c r="AT17" s="50">
        <f t="shared" si="26"/>
        <v>0</v>
      </c>
      <c r="AU17" s="50">
        <f t="shared" si="26"/>
        <v>0</v>
      </c>
      <c r="AV17" s="50">
        <f t="shared" si="26"/>
        <v>0</v>
      </c>
      <c r="AW17" s="50">
        <f t="shared" si="26"/>
        <v>0</v>
      </c>
      <c r="AX17" s="50">
        <f t="shared" si="26"/>
        <v>0</v>
      </c>
      <c r="AY17" s="50">
        <f t="shared" si="26"/>
        <v>0</v>
      </c>
      <c r="AZ17" s="50">
        <f t="shared" si="26"/>
        <v>0</v>
      </c>
      <c r="BA17" s="51">
        <f t="shared" si="26"/>
        <v>0</v>
      </c>
      <c r="BB17" s="170">
        <f>COUNTIF(Sünd.!G$6:G$119,B17&amp;"M")</f>
        <v>2</v>
      </c>
      <c r="BC17" s="171">
        <f>COUNTIF(Sünd.!G$6:G$119,B17&amp;"N")</f>
        <v>2</v>
      </c>
      <c r="BD17" s="172">
        <f>COUNTIF(Sünd.!B$6:B$119,"*"&amp;B17&amp;"*")</f>
        <v>4</v>
      </c>
      <c r="BE17" s="156">
        <f t="shared" si="3"/>
        <v>1</v>
      </c>
      <c r="BF17" s="157">
        <f t="shared" si="4"/>
        <v>3</v>
      </c>
      <c r="BH17" s="53">
        <f t="shared" si="5"/>
        <v>2</v>
      </c>
      <c r="BI17" s="52">
        <f t="shared" si="6"/>
        <v>2</v>
      </c>
      <c r="BJ17" s="57">
        <f t="shared" si="7"/>
        <v>4</v>
      </c>
      <c r="BK17" s="120">
        <f t="shared" si="8"/>
        <v>0</v>
      </c>
      <c r="BL17" s="120">
        <f t="shared" si="8"/>
        <v>0</v>
      </c>
      <c r="BM17" s="120">
        <f t="shared" si="8"/>
        <v>0</v>
      </c>
      <c r="BN17" s="120">
        <f t="shared" si="8"/>
        <v>0</v>
      </c>
      <c r="BO17" s="120">
        <f t="shared" si="8"/>
        <v>0</v>
      </c>
      <c r="BP17" s="120">
        <f t="shared" si="8"/>
        <v>0</v>
      </c>
      <c r="BQ17" s="120">
        <f t="shared" si="8"/>
        <v>0</v>
      </c>
      <c r="BR17" s="120">
        <f t="shared" si="8"/>
        <v>0</v>
      </c>
      <c r="BS17" s="120">
        <f t="shared" si="8"/>
        <v>0</v>
      </c>
      <c r="BT17" s="120">
        <f t="shared" si="8"/>
        <v>0</v>
      </c>
      <c r="BU17" s="61"/>
      <c r="BV17" s="61"/>
    </row>
    <row r="18" spans="1:74" x14ac:dyDescent="0.2">
      <c r="A18" s="29">
        <f t="shared" si="13"/>
        <v>10</v>
      </c>
      <c r="B18" s="126" t="str">
        <f>A$94</f>
        <v>L-Viru</v>
      </c>
      <c r="C18" s="159">
        <f t="shared" si="0"/>
        <v>31.000000000099998</v>
      </c>
      <c r="D18" s="47">
        <f t="shared" ref="D18:AI18" si="27">IFERROR(LARGE($D$94:$BA$103,D$42),0)</f>
        <v>14.002000000000001</v>
      </c>
      <c r="E18" s="48">
        <f t="shared" si="27"/>
        <v>14.000019999999999</v>
      </c>
      <c r="F18" s="48">
        <f t="shared" si="27"/>
        <v>3.004</v>
      </c>
      <c r="G18" s="48">
        <f t="shared" si="27"/>
        <v>0</v>
      </c>
      <c r="H18" s="48">
        <f t="shared" si="27"/>
        <v>0</v>
      </c>
      <c r="I18" s="48">
        <f t="shared" si="27"/>
        <v>0</v>
      </c>
      <c r="J18" s="48">
        <f t="shared" si="27"/>
        <v>0</v>
      </c>
      <c r="K18" s="49">
        <f t="shared" si="27"/>
        <v>0</v>
      </c>
      <c r="L18" s="74">
        <f t="shared" si="27"/>
        <v>0</v>
      </c>
      <c r="M18" s="99">
        <f t="shared" si="27"/>
        <v>0</v>
      </c>
      <c r="N18" s="73">
        <f t="shared" si="27"/>
        <v>0</v>
      </c>
      <c r="O18" s="50">
        <f t="shared" si="27"/>
        <v>0</v>
      </c>
      <c r="P18" s="50">
        <f t="shared" si="27"/>
        <v>0</v>
      </c>
      <c r="Q18" s="50">
        <f t="shared" si="27"/>
        <v>0</v>
      </c>
      <c r="R18" s="50">
        <f t="shared" si="27"/>
        <v>0</v>
      </c>
      <c r="S18" s="50">
        <f t="shared" si="27"/>
        <v>0</v>
      </c>
      <c r="T18" s="50">
        <f t="shared" si="27"/>
        <v>0</v>
      </c>
      <c r="U18" s="50">
        <f t="shared" si="27"/>
        <v>0</v>
      </c>
      <c r="V18" s="50">
        <f t="shared" si="27"/>
        <v>0</v>
      </c>
      <c r="W18" s="50">
        <f t="shared" si="27"/>
        <v>0</v>
      </c>
      <c r="X18" s="50">
        <f t="shared" si="27"/>
        <v>0</v>
      </c>
      <c r="Y18" s="50">
        <f t="shared" si="27"/>
        <v>0</v>
      </c>
      <c r="Z18" s="50">
        <f t="shared" si="27"/>
        <v>0</v>
      </c>
      <c r="AA18" s="50">
        <f t="shared" si="27"/>
        <v>0</v>
      </c>
      <c r="AB18" s="50">
        <f t="shared" si="27"/>
        <v>0</v>
      </c>
      <c r="AC18" s="50">
        <f t="shared" si="27"/>
        <v>0</v>
      </c>
      <c r="AD18" s="50">
        <f t="shared" si="27"/>
        <v>0</v>
      </c>
      <c r="AE18" s="50">
        <f t="shared" si="27"/>
        <v>0</v>
      </c>
      <c r="AF18" s="50">
        <f t="shared" si="27"/>
        <v>0</v>
      </c>
      <c r="AG18" s="50">
        <f t="shared" si="27"/>
        <v>0</v>
      </c>
      <c r="AH18" s="50">
        <f t="shared" si="27"/>
        <v>0</v>
      </c>
      <c r="AI18" s="50">
        <f t="shared" si="27"/>
        <v>0</v>
      </c>
      <c r="AJ18" s="50">
        <f t="shared" ref="AJ18:BA18" si="28">IFERROR(LARGE($D$94:$BA$103,AJ$42),0)</f>
        <v>0</v>
      </c>
      <c r="AK18" s="50">
        <f t="shared" si="28"/>
        <v>0</v>
      </c>
      <c r="AL18" s="50">
        <f t="shared" si="28"/>
        <v>0</v>
      </c>
      <c r="AM18" s="50">
        <f t="shared" si="28"/>
        <v>0</v>
      </c>
      <c r="AN18" s="50">
        <f t="shared" si="28"/>
        <v>0</v>
      </c>
      <c r="AO18" s="50">
        <f t="shared" si="28"/>
        <v>0</v>
      </c>
      <c r="AP18" s="50">
        <f t="shared" si="28"/>
        <v>0</v>
      </c>
      <c r="AQ18" s="50">
        <f t="shared" si="28"/>
        <v>0</v>
      </c>
      <c r="AR18" s="50">
        <f t="shared" si="28"/>
        <v>0</v>
      </c>
      <c r="AS18" s="50">
        <f t="shared" si="28"/>
        <v>0</v>
      </c>
      <c r="AT18" s="50">
        <f t="shared" si="28"/>
        <v>0</v>
      </c>
      <c r="AU18" s="50">
        <f t="shared" si="28"/>
        <v>0</v>
      </c>
      <c r="AV18" s="50">
        <f t="shared" si="28"/>
        <v>0</v>
      </c>
      <c r="AW18" s="50">
        <f t="shared" si="28"/>
        <v>0</v>
      </c>
      <c r="AX18" s="50">
        <f t="shared" si="28"/>
        <v>0</v>
      </c>
      <c r="AY18" s="50">
        <f t="shared" si="28"/>
        <v>0</v>
      </c>
      <c r="AZ18" s="50">
        <f t="shared" si="28"/>
        <v>0</v>
      </c>
      <c r="BA18" s="51">
        <f t="shared" si="28"/>
        <v>0</v>
      </c>
      <c r="BB18" s="170">
        <f>COUNTIF(Sünd.!G$6:G$119,B18&amp;"M")</f>
        <v>2</v>
      </c>
      <c r="BC18" s="171">
        <f>COUNTIF(Sünd.!G$6:G$119,B18&amp;"N")</f>
        <v>1</v>
      </c>
      <c r="BD18" s="172">
        <f>COUNTIF(Sünd.!B$6:B$119,"*"&amp;B18&amp;"*")</f>
        <v>3</v>
      </c>
      <c r="BE18" s="156">
        <f t="shared" si="3"/>
        <v>0</v>
      </c>
      <c r="BF18" s="157">
        <f t="shared" si="4"/>
        <v>0</v>
      </c>
      <c r="BH18" s="53">
        <f t="shared" si="5"/>
        <v>2</v>
      </c>
      <c r="BI18" s="52">
        <f t="shared" si="6"/>
        <v>1</v>
      </c>
      <c r="BJ18" s="57">
        <f t="shared" si="7"/>
        <v>3</v>
      </c>
      <c r="BK18" s="120">
        <f t="shared" si="8"/>
        <v>0</v>
      </c>
      <c r="BL18" s="120">
        <f t="shared" si="8"/>
        <v>0</v>
      </c>
      <c r="BM18" s="120">
        <f t="shared" si="8"/>
        <v>0</v>
      </c>
      <c r="BN18" s="120">
        <f t="shared" si="8"/>
        <v>0</v>
      </c>
      <c r="BO18" s="120">
        <f t="shared" si="8"/>
        <v>0</v>
      </c>
      <c r="BP18" s="120">
        <f t="shared" si="8"/>
        <v>0</v>
      </c>
      <c r="BQ18" s="120">
        <f t="shared" si="8"/>
        <v>0</v>
      </c>
      <c r="BR18" s="120">
        <f t="shared" si="8"/>
        <v>1E-10</v>
      </c>
      <c r="BS18" s="120">
        <f t="shared" si="8"/>
        <v>0</v>
      </c>
      <c r="BT18" s="120">
        <f t="shared" si="8"/>
        <v>0</v>
      </c>
    </row>
    <row r="19" spans="1:74" x14ac:dyDescent="0.2">
      <c r="A19" s="29">
        <f t="shared" si="13"/>
        <v>11</v>
      </c>
      <c r="B19" s="126" t="str">
        <f>A$144</f>
        <v>Saare</v>
      </c>
      <c r="C19" s="159">
        <f t="shared" si="0"/>
        <v>13</v>
      </c>
      <c r="D19" s="47">
        <f t="shared" ref="D19:AI19" si="29">IFERROR(LARGE($D$144:$BA$153,D$42),0)</f>
        <v>13.004</v>
      </c>
      <c r="E19" s="48">
        <f t="shared" si="29"/>
        <v>0</v>
      </c>
      <c r="F19" s="48">
        <f t="shared" si="29"/>
        <v>0</v>
      </c>
      <c r="G19" s="48">
        <f t="shared" si="29"/>
        <v>0</v>
      </c>
      <c r="H19" s="48">
        <f t="shared" si="29"/>
        <v>0</v>
      </c>
      <c r="I19" s="48">
        <f t="shared" si="29"/>
        <v>0</v>
      </c>
      <c r="J19" s="48">
        <f t="shared" si="29"/>
        <v>0</v>
      </c>
      <c r="K19" s="49">
        <f t="shared" si="29"/>
        <v>0</v>
      </c>
      <c r="L19" s="74">
        <f t="shared" si="29"/>
        <v>0</v>
      </c>
      <c r="M19" s="99">
        <f t="shared" si="29"/>
        <v>0</v>
      </c>
      <c r="N19" s="73">
        <f t="shared" si="29"/>
        <v>0</v>
      </c>
      <c r="O19" s="50">
        <f t="shared" si="29"/>
        <v>0</v>
      </c>
      <c r="P19" s="50">
        <f t="shared" si="29"/>
        <v>0</v>
      </c>
      <c r="Q19" s="50">
        <f t="shared" si="29"/>
        <v>0</v>
      </c>
      <c r="R19" s="50">
        <f t="shared" si="29"/>
        <v>0</v>
      </c>
      <c r="S19" s="50">
        <f t="shared" si="29"/>
        <v>0</v>
      </c>
      <c r="T19" s="50">
        <f t="shared" si="29"/>
        <v>0</v>
      </c>
      <c r="U19" s="50">
        <f t="shared" si="29"/>
        <v>0</v>
      </c>
      <c r="V19" s="50">
        <f t="shared" si="29"/>
        <v>0</v>
      </c>
      <c r="W19" s="50">
        <f t="shared" si="29"/>
        <v>0</v>
      </c>
      <c r="X19" s="50">
        <f t="shared" si="29"/>
        <v>0</v>
      </c>
      <c r="Y19" s="50">
        <f t="shared" si="29"/>
        <v>0</v>
      </c>
      <c r="Z19" s="50">
        <f t="shared" si="29"/>
        <v>0</v>
      </c>
      <c r="AA19" s="50">
        <f t="shared" si="29"/>
        <v>0</v>
      </c>
      <c r="AB19" s="50">
        <f t="shared" si="29"/>
        <v>0</v>
      </c>
      <c r="AC19" s="50">
        <f t="shared" si="29"/>
        <v>0</v>
      </c>
      <c r="AD19" s="50">
        <f t="shared" si="29"/>
        <v>0</v>
      </c>
      <c r="AE19" s="50">
        <f t="shared" si="29"/>
        <v>0</v>
      </c>
      <c r="AF19" s="50">
        <f t="shared" si="29"/>
        <v>0</v>
      </c>
      <c r="AG19" s="50">
        <f t="shared" si="29"/>
        <v>0</v>
      </c>
      <c r="AH19" s="50">
        <f t="shared" si="29"/>
        <v>0</v>
      </c>
      <c r="AI19" s="50">
        <f t="shared" si="29"/>
        <v>0</v>
      </c>
      <c r="AJ19" s="50">
        <f t="shared" ref="AJ19:BA19" si="30">IFERROR(LARGE($D$144:$BA$153,AJ$42),0)</f>
        <v>0</v>
      </c>
      <c r="AK19" s="50">
        <f t="shared" si="30"/>
        <v>0</v>
      </c>
      <c r="AL19" s="50">
        <f t="shared" si="30"/>
        <v>0</v>
      </c>
      <c r="AM19" s="50">
        <f t="shared" si="30"/>
        <v>0</v>
      </c>
      <c r="AN19" s="50">
        <f t="shared" si="30"/>
        <v>0</v>
      </c>
      <c r="AO19" s="50">
        <f t="shared" si="30"/>
        <v>0</v>
      </c>
      <c r="AP19" s="50">
        <f t="shared" si="30"/>
        <v>0</v>
      </c>
      <c r="AQ19" s="50">
        <f t="shared" si="30"/>
        <v>0</v>
      </c>
      <c r="AR19" s="50">
        <f t="shared" si="30"/>
        <v>0</v>
      </c>
      <c r="AS19" s="50">
        <f t="shared" si="30"/>
        <v>0</v>
      </c>
      <c r="AT19" s="50">
        <f t="shared" si="30"/>
        <v>0</v>
      </c>
      <c r="AU19" s="50">
        <f t="shared" si="30"/>
        <v>0</v>
      </c>
      <c r="AV19" s="50">
        <f t="shared" si="30"/>
        <v>0</v>
      </c>
      <c r="AW19" s="50">
        <f t="shared" si="30"/>
        <v>0</v>
      </c>
      <c r="AX19" s="50">
        <f t="shared" si="30"/>
        <v>0</v>
      </c>
      <c r="AY19" s="50">
        <f t="shared" si="30"/>
        <v>0</v>
      </c>
      <c r="AZ19" s="50">
        <f t="shared" si="30"/>
        <v>0</v>
      </c>
      <c r="BA19" s="51">
        <f t="shared" si="30"/>
        <v>0</v>
      </c>
      <c r="BB19" s="170">
        <f>COUNTIF(Sünd.!G$6:G$119,B19&amp;"M")</f>
        <v>1</v>
      </c>
      <c r="BC19" s="171">
        <f>COUNTIF(Sünd.!G$6:G$119,B19&amp;"N")</f>
        <v>0</v>
      </c>
      <c r="BD19" s="172">
        <f>COUNTIF(Sünd.!B$6:B$119,"*"&amp;B19&amp;"*")</f>
        <v>1</v>
      </c>
      <c r="BE19" s="156">
        <f t="shared" si="3"/>
        <v>0</v>
      </c>
      <c r="BF19" s="157">
        <f t="shared" si="4"/>
        <v>0</v>
      </c>
      <c r="BH19" s="53">
        <f t="shared" si="5"/>
        <v>1</v>
      </c>
      <c r="BI19" s="52">
        <f t="shared" si="6"/>
        <v>0</v>
      </c>
      <c r="BJ19" s="57">
        <f t="shared" si="7"/>
        <v>1</v>
      </c>
      <c r="BK19" s="120">
        <f t="shared" ref="BK19:BT24" si="31">POWER(10,-(13-BK$8))*COUNTIFS($D19:$BA19,"&gt;="&amp;BK$8,$D19:$BA19,"&lt;"&amp;BK$8+1)</f>
        <v>0</v>
      </c>
      <c r="BL19" s="120">
        <f t="shared" si="31"/>
        <v>0</v>
      </c>
      <c r="BM19" s="120">
        <f t="shared" si="31"/>
        <v>0</v>
      </c>
      <c r="BN19" s="120">
        <f t="shared" si="31"/>
        <v>0</v>
      </c>
      <c r="BO19" s="120">
        <f t="shared" si="31"/>
        <v>0</v>
      </c>
      <c r="BP19" s="120">
        <f t="shared" si="31"/>
        <v>0</v>
      </c>
      <c r="BQ19" s="120">
        <f t="shared" si="31"/>
        <v>0</v>
      </c>
      <c r="BR19" s="120">
        <f t="shared" si="31"/>
        <v>0</v>
      </c>
      <c r="BS19" s="120">
        <f t="shared" si="31"/>
        <v>0</v>
      </c>
      <c r="BT19" s="120">
        <f t="shared" si="31"/>
        <v>0</v>
      </c>
    </row>
    <row r="20" spans="1:74" hidden="1" x14ac:dyDescent="0.2">
      <c r="A20" s="29">
        <f t="shared" si="13"/>
        <v>12</v>
      </c>
      <c r="B20" s="125" t="str">
        <f>A$114</f>
        <v>Põlva</v>
      </c>
      <c r="C20" s="159">
        <f t="shared" si="0"/>
        <v>0</v>
      </c>
      <c r="D20" s="47">
        <f t="shared" ref="D20:AI20" si="32">IFERROR(LARGE($D$114:$BA$123,D$42),0)</f>
        <v>0</v>
      </c>
      <c r="E20" s="48">
        <f t="shared" si="32"/>
        <v>0</v>
      </c>
      <c r="F20" s="48">
        <f t="shared" si="32"/>
        <v>0</v>
      </c>
      <c r="G20" s="48">
        <f t="shared" si="32"/>
        <v>0</v>
      </c>
      <c r="H20" s="48">
        <f t="shared" si="32"/>
        <v>0</v>
      </c>
      <c r="I20" s="48">
        <f t="shared" si="32"/>
        <v>0</v>
      </c>
      <c r="J20" s="48">
        <f t="shared" si="32"/>
        <v>0</v>
      </c>
      <c r="K20" s="49">
        <f t="shared" si="32"/>
        <v>0</v>
      </c>
      <c r="L20" s="74">
        <f t="shared" si="32"/>
        <v>0</v>
      </c>
      <c r="M20" s="99">
        <f t="shared" si="32"/>
        <v>0</v>
      </c>
      <c r="N20" s="73">
        <f t="shared" si="32"/>
        <v>0</v>
      </c>
      <c r="O20" s="50">
        <f t="shared" si="32"/>
        <v>0</v>
      </c>
      <c r="P20" s="50">
        <f t="shared" si="32"/>
        <v>0</v>
      </c>
      <c r="Q20" s="50">
        <f t="shared" si="32"/>
        <v>0</v>
      </c>
      <c r="R20" s="50">
        <f t="shared" si="32"/>
        <v>0</v>
      </c>
      <c r="S20" s="50">
        <f t="shared" si="32"/>
        <v>0</v>
      </c>
      <c r="T20" s="50">
        <f t="shared" si="32"/>
        <v>0</v>
      </c>
      <c r="U20" s="50">
        <f t="shared" si="32"/>
        <v>0</v>
      </c>
      <c r="V20" s="50">
        <f t="shared" si="32"/>
        <v>0</v>
      </c>
      <c r="W20" s="50">
        <f t="shared" si="32"/>
        <v>0</v>
      </c>
      <c r="X20" s="50">
        <f t="shared" si="32"/>
        <v>0</v>
      </c>
      <c r="Y20" s="50">
        <f t="shared" si="32"/>
        <v>0</v>
      </c>
      <c r="Z20" s="50">
        <f t="shared" si="32"/>
        <v>0</v>
      </c>
      <c r="AA20" s="50">
        <f t="shared" si="32"/>
        <v>0</v>
      </c>
      <c r="AB20" s="50">
        <f t="shared" si="32"/>
        <v>0</v>
      </c>
      <c r="AC20" s="50">
        <f t="shared" si="32"/>
        <v>0</v>
      </c>
      <c r="AD20" s="50">
        <f t="shared" si="32"/>
        <v>0</v>
      </c>
      <c r="AE20" s="50">
        <f t="shared" si="32"/>
        <v>0</v>
      </c>
      <c r="AF20" s="50">
        <f t="shared" si="32"/>
        <v>0</v>
      </c>
      <c r="AG20" s="50">
        <f t="shared" si="32"/>
        <v>0</v>
      </c>
      <c r="AH20" s="50">
        <f t="shared" si="32"/>
        <v>0</v>
      </c>
      <c r="AI20" s="50">
        <f t="shared" si="32"/>
        <v>0</v>
      </c>
      <c r="AJ20" s="50">
        <f t="shared" ref="AJ20:BA20" si="33">IFERROR(LARGE($D$114:$BA$123,AJ$42),0)</f>
        <v>0</v>
      </c>
      <c r="AK20" s="50">
        <f t="shared" si="33"/>
        <v>0</v>
      </c>
      <c r="AL20" s="50">
        <f t="shared" si="33"/>
        <v>0</v>
      </c>
      <c r="AM20" s="50">
        <f t="shared" si="33"/>
        <v>0</v>
      </c>
      <c r="AN20" s="50">
        <f t="shared" si="33"/>
        <v>0</v>
      </c>
      <c r="AO20" s="50">
        <f t="shared" si="33"/>
        <v>0</v>
      </c>
      <c r="AP20" s="50">
        <f t="shared" si="33"/>
        <v>0</v>
      </c>
      <c r="AQ20" s="50">
        <f t="shared" si="33"/>
        <v>0</v>
      </c>
      <c r="AR20" s="50">
        <f t="shared" si="33"/>
        <v>0</v>
      </c>
      <c r="AS20" s="50">
        <f t="shared" si="33"/>
        <v>0</v>
      </c>
      <c r="AT20" s="50">
        <f t="shared" si="33"/>
        <v>0</v>
      </c>
      <c r="AU20" s="50">
        <f t="shared" si="33"/>
        <v>0</v>
      </c>
      <c r="AV20" s="50">
        <f t="shared" si="33"/>
        <v>0</v>
      </c>
      <c r="AW20" s="50">
        <f t="shared" si="33"/>
        <v>0</v>
      </c>
      <c r="AX20" s="50">
        <f t="shared" si="33"/>
        <v>0</v>
      </c>
      <c r="AY20" s="50">
        <f t="shared" si="33"/>
        <v>0</v>
      </c>
      <c r="AZ20" s="50">
        <f t="shared" si="33"/>
        <v>0</v>
      </c>
      <c r="BA20" s="51">
        <f t="shared" si="33"/>
        <v>0</v>
      </c>
      <c r="BB20" s="170">
        <f>COUNTIF(Sünd.!G$6:G$119,B20&amp;"M")</f>
        <v>0</v>
      </c>
      <c r="BC20" s="171">
        <f>COUNTIF(Sünd.!G$6:G$119,B20&amp;"N")</f>
        <v>0</v>
      </c>
      <c r="BD20" s="172">
        <f>COUNTIF(Sünd.!B$6:B$119,"*"&amp;B20&amp;"*")</f>
        <v>0</v>
      </c>
      <c r="BE20" s="156">
        <f t="shared" si="3"/>
        <v>0</v>
      </c>
      <c r="BF20" s="157">
        <f t="shared" si="4"/>
        <v>0</v>
      </c>
      <c r="BH20" s="53">
        <f t="shared" si="5"/>
        <v>0</v>
      </c>
      <c r="BI20" s="52">
        <f t="shared" si="6"/>
        <v>0</v>
      </c>
      <c r="BJ20" s="57">
        <f t="shared" si="7"/>
        <v>0</v>
      </c>
      <c r="BK20" s="120">
        <f t="shared" si="31"/>
        <v>0</v>
      </c>
      <c r="BL20" s="120">
        <f t="shared" si="31"/>
        <v>0</v>
      </c>
      <c r="BM20" s="120">
        <f t="shared" si="31"/>
        <v>0</v>
      </c>
      <c r="BN20" s="120">
        <f t="shared" si="31"/>
        <v>0</v>
      </c>
      <c r="BO20" s="120">
        <f t="shared" si="31"/>
        <v>0</v>
      </c>
      <c r="BP20" s="120">
        <f t="shared" si="31"/>
        <v>0</v>
      </c>
      <c r="BQ20" s="120">
        <f t="shared" si="31"/>
        <v>0</v>
      </c>
      <c r="BR20" s="120">
        <f t="shared" si="31"/>
        <v>0</v>
      </c>
      <c r="BS20" s="120">
        <f t="shared" si="31"/>
        <v>0</v>
      </c>
      <c r="BT20" s="120">
        <f t="shared" si="31"/>
        <v>0</v>
      </c>
    </row>
    <row r="21" spans="1:74" hidden="1" x14ac:dyDescent="0.2">
      <c r="A21" s="29">
        <f t="shared" si="13"/>
        <v>12</v>
      </c>
      <c r="B21" s="125" t="str">
        <f>A$54</f>
        <v>Hiiu</v>
      </c>
      <c r="C21" s="159">
        <f t="shared" si="0"/>
        <v>0</v>
      </c>
      <c r="D21" s="47">
        <f t="shared" ref="D21:AI21" si="34">IFERROR(LARGE($D$54:$BA$63,D$42),0)</f>
        <v>0</v>
      </c>
      <c r="E21" s="48">
        <f t="shared" si="34"/>
        <v>0</v>
      </c>
      <c r="F21" s="48">
        <f t="shared" si="34"/>
        <v>0</v>
      </c>
      <c r="G21" s="48">
        <f t="shared" si="34"/>
        <v>0</v>
      </c>
      <c r="H21" s="48">
        <f t="shared" si="34"/>
        <v>0</v>
      </c>
      <c r="I21" s="48">
        <f t="shared" si="34"/>
        <v>0</v>
      </c>
      <c r="J21" s="48">
        <f t="shared" si="34"/>
        <v>0</v>
      </c>
      <c r="K21" s="49">
        <f t="shared" si="34"/>
        <v>0</v>
      </c>
      <c r="L21" s="74">
        <f t="shared" si="34"/>
        <v>0</v>
      </c>
      <c r="M21" s="99">
        <f t="shared" si="34"/>
        <v>0</v>
      </c>
      <c r="N21" s="73">
        <f t="shared" si="34"/>
        <v>0</v>
      </c>
      <c r="O21" s="50">
        <f t="shared" si="34"/>
        <v>0</v>
      </c>
      <c r="P21" s="50">
        <f t="shared" si="34"/>
        <v>0</v>
      </c>
      <c r="Q21" s="50">
        <f t="shared" si="34"/>
        <v>0</v>
      </c>
      <c r="R21" s="50">
        <f t="shared" si="34"/>
        <v>0</v>
      </c>
      <c r="S21" s="50">
        <f t="shared" si="34"/>
        <v>0</v>
      </c>
      <c r="T21" s="50">
        <f t="shared" si="34"/>
        <v>0</v>
      </c>
      <c r="U21" s="50">
        <f t="shared" si="34"/>
        <v>0</v>
      </c>
      <c r="V21" s="50">
        <f t="shared" si="34"/>
        <v>0</v>
      </c>
      <c r="W21" s="50">
        <f t="shared" si="34"/>
        <v>0</v>
      </c>
      <c r="X21" s="50">
        <f t="shared" si="34"/>
        <v>0</v>
      </c>
      <c r="Y21" s="50">
        <f t="shared" si="34"/>
        <v>0</v>
      </c>
      <c r="Z21" s="50">
        <f t="shared" si="34"/>
        <v>0</v>
      </c>
      <c r="AA21" s="50">
        <f t="shared" si="34"/>
        <v>0</v>
      </c>
      <c r="AB21" s="50">
        <f t="shared" si="34"/>
        <v>0</v>
      </c>
      <c r="AC21" s="50">
        <f t="shared" si="34"/>
        <v>0</v>
      </c>
      <c r="AD21" s="50">
        <f t="shared" si="34"/>
        <v>0</v>
      </c>
      <c r="AE21" s="50">
        <f t="shared" si="34"/>
        <v>0</v>
      </c>
      <c r="AF21" s="50">
        <f t="shared" si="34"/>
        <v>0</v>
      </c>
      <c r="AG21" s="50">
        <f t="shared" si="34"/>
        <v>0</v>
      </c>
      <c r="AH21" s="50">
        <f t="shared" si="34"/>
        <v>0</v>
      </c>
      <c r="AI21" s="50">
        <f t="shared" si="34"/>
        <v>0</v>
      </c>
      <c r="AJ21" s="50">
        <f t="shared" ref="AJ21:BA21" si="35">IFERROR(LARGE($D$54:$BA$63,AJ$42),0)</f>
        <v>0</v>
      </c>
      <c r="AK21" s="50">
        <f t="shared" si="35"/>
        <v>0</v>
      </c>
      <c r="AL21" s="50">
        <f t="shared" si="35"/>
        <v>0</v>
      </c>
      <c r="AM21" s="50">
        <f t="shared" si="35"/>
        <v>0</v>
      </c>
      <c r="AN21" s="50">
        <f t="shared" si="35"/>
        <v>0</v>
      </c>
      <c r="AO21" s="50">
        <f t="shared" si="35"/>
        <v>0</v>
      </c>
      <c r="AP21" s="50">
        <f t="shared" si="35"/>
        <v>0</v>
      </c>
      <c r="AQ21" s="50">
        <f t="shared" si="35"/>
        <v>0</v>
      </c>
      <c r="AR21" s="50">
        <f t="shared" si="35"/>
        <v>0</v>
      </c>
      <c r="AS21" s="50">
        <f t="shared" si="35"/>
        <v>0</v>
      </c>
      <c r="AT21" s="50">
        <f t="shared" si="35"/>
        <v>0</v>
      </c>
      <c r="AU21" s="50">
        <f t="shared" si="35"/>
        <v>0</v>
      </c>
      <c r="AV21" s="50">
        <f t="shared" si="35"/>
        <v>0</v>
      </c>
      <c r="AW21" s="50">
        <f t="shared" si="35"/>
        <v>0</v>
      </c>
      <c r="AX21" s="50">
        <f t="shared" si="35"/>
        <v>0</v>
      </c>
      <c r="AY21" s="50">
        <f t="shared" si="35"/>
        <v>0</v>
      </c>
      <c r="AZ21" s="50">
        <f t="shared" si="35"/>
        <v>0</v>
      </c>
      <c r="BA21" s="51">
        <f t="shared" si="35"/>
        <v>0</v>
      </c>
      <c r="BB21" s="170">
        <f>COUNTIF(Sünd.!G$6:G$119,B21&amp;"M")</f>
        <v>0</v>
      </c>
      <c r="BC21" s="171">
        <f>COUNTIF(Sünd.!G$6:G$119,B21&amp;"N")</f>
        <v>0</v>
      </c>
      <c r="BD21" s="172">
        <f>COUNTIF(Sünd.!B$6:B$119,"*"&amp;B21&amp;"*")</f>
        <v>0</v>
      </c>
      <c r="BE21" s="156">
        <f t="shared" si="3"/>
        <v>0</v>
      </c>
      <c r="BF21" s="157">
        <f t="shared" si="4"/>
        <v>0</v>
      </c>
      <c r="BH21" s="53">
        <f t="shared" si="5"/>
        <v>0</v>
      </c>
      <c r="BI21" s="52">
        <f t="shared" si="6"/>
        <v>0</v>
      </c>
      <c r="BJ21" s="57">
        <f t="shared" si="7"/>
        <v>0</v>
      </c>
      <c r="BK21" s="120">
        <f t="shared" si="31"/>
        <v>0</v>
      </c>
      <c r="BL21" s="120">
        <f t="shared" si="31"/>
        <v>0</v>
      </c>
      <c r="BM21" s="120">
        <f t="shared" si="31"/>
        <v>0</v>
      </c>
      <c r="BN21" s="120">
        <f t="shared" si="31"/>
        <v>0</v>
      </c>
      <c r="BO21" s="120">
        <f t="shared" si="31"/>
        <v>0</v>
      </c>
      <c r="BP21" s="120">
        <f t="shared" si="31"/>
        <v>0</v>
      </c>
      <c r="BQ21" s="120">
        <f t="shared" si="31"/>
        <v>0</v>
      </c>
      <c r="BR21" s="120">
        <f t="shared" si="31"/>
        <v>0</v>
      </c>
      <c r="BS21" s="120">
        <f t="shared" si="31"/>
        <v>0</v>
      </c>
      <c r="BT21" s="120">
        <f t="shared" si="31"/>
        <v>0</v>
      </c>
    </row>
    <row r="22" spans="1:74" hidden="1" x14ac:dyDescent="0.2">
      <c r="A22" s="29">
        <f t="shared" si="13"/>
        <v>12</v>
      </c>
      <c r="B22" s="126" t="str">
        <f>A$124</f>
        <v>Pärnu</v>
      </c>
      <c r="C22" s="159">
        <f t="shared" si="0"/>
        <v>0</v>
      </c>
      <c r="D22" s="47">
        <f t="shared" ref="D22:AI22" si="36">IFERROR(LARGE($D$124:$BA$133,D$42),0)</f>
        <v>0</v>
      </c>
      <c r="E22" s="48">
        <f t="shared" si="36"/>
        <v>0</v>
      </c>
      <c r="F22" s="48">
        <f t="shared" si="36"/>
        <v>0</v>
      </c>
      <c r="G22" s="48">
        <f t="shared" si="36"/>
        <v>0</v>
      </c>
      <c r="H22" s="48">
        <f t="shared" si="36"/>
        <v>0</v>
      </c>
      <c r="I22" s="48">
        <f t="shared" si="36"/>
        <v>0</v>
      </c>
      <c r="J22" s="48">
        <f t="shared" si="36"/>
        <v>0</v>
      </c>
      <c r="K22" s="49">
        <f t="shared" si="36"/>
        <v>0</v>
      </c>
      <c r="L22" s="74">
        <f t="shared" si="36"/>
        <v>0</v>
      </c>
      <c r="M22" s="99">
        <f t="shared" si="36"/>
        <v>0</v>
      </c>
      <c r="N22" s="73">
        <f t="shared" si="36"/>
        <v>0</v>
      </c>
      <c r="O22" s="50">
        <f t="shared" si="36"/>
        <v>0</v>
      </c>
      <c r="P22" s="50">
        <f t="shared" si="36"/>
        <v>0</v>
      </c>
      <c r="Q22" s="50">
        <f t="shared" si="36"/>
        <v>0</v>
      </c>
      <c r="R22" s="50">
        <f t="shared" si="36"/>
        <v>0</v>
      </c>
      <c r="S22" s="50">
        <f t="shared" si="36"/>
        <v>0</v>
      </c>
      <c r="T22" s="50">
        <f t="shared" si="36"/>
        <v>0</v>
      </c>
      <c r="U22" s="50">
        <f t="shared" si="36"/>
        <v>0</v>
      </c>
      <c r="V22" s="50">
        <f t="shared" si="36"/>
        <v>0</v>
      </c>
      <c r="W22" s="50">
        <f t="shared" si="36"/>
        <v>0</v>
      </c>
      <c r="X22" s="50">
        <f t="shared" si="36"/>
        <v>0</v>
      </c>
      <c r="Y22" s="50">
        <f t="shared" si="36"/>
        <v>0</v>
      </c>
      <c r="Z22" s="50">
        <f t="shared" si="36"/>
        <v>0</v>
      </c>
      <c r="AA22" s="50">
        <f t="shared" si="36"/>
        <v>0</v>
      </c>
      <c r="AB22" s="50">
        <f t="shared" si="36"/>
        <v>0</v>
      </c>
      <c r="AC22" s="50">
        <f t="shared" si="36"/>
        <v>0</v>
      </c>
      <c r="AD22" s="50">
        <f t="shared" si="36"/>
        <v>0</v>
      </c>
      <c r="AE22" s="50">
        <f t="shared" si="36"/>
        <v>0</v>
      </c>
      <c r="AF22" s="50">
        <f t="shared" si="36"/>
        <v>0</v>
      </c>
      <c r="AG22" s="50">
        <f t="shared" si="36"/>
        <v>0</v>
      </c>
      <c r="AH22" s="50">
        <f t="shared" si="36"/>
        <v>0</v>
      </c>
      <c r="AI22" s="50">
        <f t="shared" si="36"/>
        <v>0</v>
      </c>
      <c r="AJ22" s="50">
        <f t="shared" ref="AJ22:BA22" si="37">IFERROR(LARGE($D$124:$BA$133,AJ$42),0)</f>
        <v>0</v>
      </c>
      <c r="AK22" s="50">
        <f t="shared" si="37"/>
        <v>0</v>
      </c>
      <c r="AL22" s="50">
        <f t="shared" si="37"/>
        <v>0</v>
      </c>
      <c r="AM22" s="50">
        <f t="shared" si="37"/>
        <v>0</v>
      </c>
      <c r="AN22" s="50">
        <f t="shared" si="37"/>
        <v>0</v>
      </c>
      <c r="AO22" s="50">
        <f t="shared" si="37"/>
        <v>0</v>
      </c>
      <c r="AP22" s="50">
        <f t="shared" si="37"/>
        <v>0</v>
      </c>
      <c r="AQ22" s="50">
        <f t="shared" si="37"/>
        <v>0</v>
      </c>
      <c r="AR22" s="50">
        <f t="shared" si="37"/>
        <v>0</v>
      </c>
      <c r="AS22" s="50">
        <f t="shared" si="37"/>
        <v>0</v>
      </c>
      <c r="AT22" s="50">
        <f t="shared" si="37"/>
        <v>0</v>
      </c>
      <c r="AU22" s="50">
        <f t="shared" si="37"/>
        <v>0</v>
      </c>
      <c r="AV22" s="50">
        <f t="shared" si="37"/>
        <v>0</v>
      </c>
      <c r="AW22" s="50">
        <f t="shared" si="37"/>
        <v>0</v>
      </c>
      <c r="AX22" s="50">
        <f t="shared" si="37"/>
        <v>0</v>
      </c>
      <c r="AY22" s="50">
        <f t="shared" si="37"/>
        <v>0</v>
      </c>
      <c r="AZ22" s="50">
        <f t="shared" si="37"/>
        <v>0</v>
      </c>
      <c r="BA22" s="51">
        <f t="shared" si="37"/>
        <v>0</v>
      </c>
      <c r="BB22" s="170">
        <f>COUNTIF(Sünd.!G$6:G$119,B22&amp;"M")</f>
        <v>0</v>
      </c>
      <c r="BC22" s="171">
        <f>COUNTIF(Sünd.!G$6:G$119,B22&amp;"N")</f>
        <v>0</v>
      </c>
      <c r="BD22" s="172">
        <f>COUNTIF(Sünd.!B$6:B$119,"*"&amp;B22&amp;"*")</f>
        <v>0</v>
      </c>
      <c r="BE22" s="156">
        <f t="shared" si="3"/>
        <v>0</v>
      </c>
      <c r="BF22" s="157">
        <f t="shared" si="4"/>
        <v>0</v>
      </c>
      <c r="BH22" s="53">
        <f t="shared" si="5"/>
        <v>0</v>
      </c>
      <c r="BI22" s="52">
        <f t="shared" si="6"/>
        <v>0</v>
      </c>
      <c r="BJ22" s="57">
        <f t="shared" si="7"/>
        <v>0</v>
      </c>
      <c r="BK22" s="120">
        <f t="shared" si="31"/>
        <v>0</v>
      </c>
      <c r="BL22" s="120">
        <f t="shared" si="31"/>
        <v>0</v>
      </c>
      <c r="BM22" s="120">
        <f t="shared" si="31"/>
        <v>0</v>
      </c>
      <c r="BN22" s="120">
        <f t="shared" si="31"/>
        <v>0</v>
      </c>
      <c r="BO22" s="120">
        <f t="shared" si="31"/>
        <v>0</v>
      </c>
      <c r="BP22" s="120">
        <f t="shared" si="31"/>
        <v>0</v>
      </c>
      <c r="BQ22" s="120">
        <f t="shared" si="31"/>
        <v>0</v>
      </c>
      <c r="BR22" s="120">
        <f t="shared" si="31"/>
        <v>0</v>
      </c>
      <c r="BS22" s="120">
        <f t="shared" si="31"/>
        <v>0</v>
      </c>
      <c r="BT22" s="120">
        <f t="shared" si="31"/>
        <v>0</v>
      </c>
    </row>
    <row r="23" spans="1:74" s="61" customFormat="1" hidden="1" x14ac:dyDescent="0.2">
      <c r="A23" s="29">
        <f t="shared" si="13"/>
        <v>12</v>
      </c>
      <c r="B23" s="126" t="str">
        <f>A$134</f>
        <v>Rapla</v>
      </c>
      <c r="C23" s="159">
        <f t="shared" si="0"/>
        <v>0</v>
      </c>
      <c r="D23" s="47">
        <f t="shared" ref="D23:AI23" si="38">IFERROR(LARGE($D$134:$BA$143,D$42),0)</f>
        <v>0</v>
      </c>
      <c r="E23" s="48">
        <f t="shared" si="38"/>
        <v>0</v>
      </c>
      <c r="F23" s="48">
        <f t="shared" si="38"/>
        <v>0</v>
      </c>
      <c r="G23" s="48">
        <f t="shared" si="38"/>
        <v>0</v>
      </c>
      <c r="H23" s="48">
        <f t="shared" si="38"/>
        <v>0</v>
      </c>
      <c r="I23" s="48">
        <f t="shared" si="38"/>
        <v>0</v>
      </c>
      <c r="J23" s="48">
        <f t="shared" si="38"/>
        <v>0</v>
      </c>
      <c r="K23" s="49">
        <f t="shared" si="38"/>
        <v>0</v>
      </c>
      <c r="L23" s="74">
        <f t="shared" si="38"/>
        <v>0</v>
      </c>
      <c r="M23" s="99">
        <f t="shared" si="38"/>
        <v>0</v>
      </c>
      <c r="N23" s="73">
        <f t="shared" si="38"/>
        <v>0</v>
      </c>
      <c r="O23" s="50">
        <f t="shared" si="38"/>
        <v>0</v>
      </c>
      <c r="P23" s="50">
        <f t="shared" si="38"/>
        <v>0</v>
      </c>
      <c r="Q23" s="50">
        <f t="shared" si="38"/>
        <v>0</v>
      </c>
      <c r="R23" s="50">
        <f t="shared" si="38"/>
        <v>0</v>
      </c>
      <c r="S23" s="50">
        <f t="shared" si="38"/>
        <v>0</v>
      </c>
      <c r="T23" s="50">
        <f t="shared" si="38"/>
        <v>0</v>
      </c>
      <c r="U23" s="50">
        <f t="shared" si="38"/>
        <v>0</v>
      </c>
      <c r="V23" s="50">
        <f t="shared" si="38"/>
        <v>0</v>
      </c>
      <c r="W23" s="50">
        <f t="shared" si="38"/>
        <v>0</v>
      </c>
      <c r="X23" s="50">
        <f t="shared" si="38"/>
        <v>0</v>
      </c>
      <c r="Y23" s="50">
        <f t="shared" si="38"/>
        <v>0</v>
      </c>
      <c r="Z23" s="50">
        <f t="shared" si="38"/>
        <v>0</v>
      </c>
      <c r="AA23" s="50">
        <f t="shared" si="38"/>
        <v>0</v>
      </c>
      <c r="AB23" s="50">
        <f t="shared" si="38"/>
        <v>0</v>
      </c>
      <c r="AC23" s="50">
        <f t="shared" si="38"/>
        <v>0</v>
      </c>
      <c r="AD23" s="50">
        <f t="shared" si="38"/>
        <v>0</v>
      </c>
      <c r="AE23" s="50">
        <f t="shared" si="38"/>
        <v>0</v>
      </c>
      <c r="AF23" s="50">
        <f t="shared" si="38"/>
        <v>0</v>
      </c>
      <c r="AG23" s="50">
        <f t="shared" si="38"/>
        <v>0</v>
      </c>
      <c r="AH23" s="50">
        <f t="shared" si="38"/>
        <v>0</v>
      </c>
      <c r="AI23" s="50">
        <f t="shared" si="38"/>
        <v>0</v>
      </c>
      <c r="AJ23" s="50">
        <f t="shared" ref="AJ23:BA23" si="39">IFERROR(LARGE($D$134:$BA$143,AJ$42),0)</f>
        <v>0</v>
      </c>
      <c r="AK23" s="50">
        <f t="shared" si="39"/>
        <v>0</v>
      </c>
      <c r="AL23" s="50">
        <f t="shared" si="39"/>
        <v>0</v>
      </c>
      <c r="AM23" s="50">
        <f t="shared" si="39"/>
        <v>0</v>
      </c>
      <c r="AN23" s="50">
        <f t="shared" si="39"/>
        <v>0</v>
      </c>
      <c r="AO23" s="50">
        <f t="shared" si="39"/>
        <v>0</v>
      </c>
      <c r="AP23" s="50">
        <f t="shared" si="39"/>
        <v>0</v>
      </c>
      <c r="AQ23" s="50">
        <f t="shared" si="39"/>
        <v>0</v>
      </c>
      <c r="AR23" s="50">
        <f t="shared" si="39"/>
        <v>0</v>
      </c>
      <c r="AS23" s="50">
        <f t="shared" si="39"/>
        <v>0</v>
      </c>
      <c r="AT23" s="50">
        <f t="shared" si="39"/>
        <v>0</v>
      </c>
      <c r="AU23" s="50">
        <f t="shared" si="39"/>
        <v>0</v>
      </c>
      <c r="AV23" s="50">
        <f t="shared" si="39"/>
        <v>0</v>
      </c>
      <c r="AW23" s="50">
        <f t="shared" si="39"/>
        <v>0</v>
      </c>
      <c r="AX23" s="50">
        <f t="shared" si="39"/>
        <v>0</v>
      </c>
      <c r="AY23" s="50">
        <f t="shared" si="39"/>
        <v>0</v>
      </c>
      <c r="AZ23" s="50">
        <f t="shared" si="39"/>
        <v>0</v>
      </c>
      <c r="BA23" s="51">
        <f t="shared" si="39"/>
        <v>0</v>
      </c>
      <c r="BB23" s="170">
        <f>COUNTIF(Sünd.!G$6:G$119,B23&amp;"M")</f>
        <v>0</v>
      </c>
      <c r="BC23" s="171">
        <f>COUNTIF(Sünd.!G$6:G$119,B23&amp;"N")</f>
        <v>0</v>
      </c>
      <c r="BD23" s="172">
        <f>COUNTIF(Sünd.!B$6:B$119,"*"&amp;B23&amp;"*")</f>
        <v>0</v>
      </c>
      <c r="BE23" s="156">
        <f t="shared" si="3"/>
        <v>0</v>
      </c>
      <c r="BF23" s="157">
        <f t="shared" si="4"/>
        <v>0</v>
      </c>
      <c r="BH23" s="53">
        <f t="shared" si="5"/>
        <v>0</v>
      </c>
      <c r="BI23" s="52">
        <f t="shared" si="6"/>
        <v>0</v>
      </c>
      <c r="BJ23" s="57">
        <f t="shared" si="7"/>
        <v>0</v>
      </c>
      <c r="BK23" s="120">
        <f t="shared" si="31"/>
        <v>0</v>
      </c>
      <c r="BL23" s="120">
        <f t="shared" si="31"/>
        <v>0</v>
      </c>
      <c r="BM23" s="120">
        <f t="shared" si="31"/>
        <v>0</v>
      </c>
      <c r="BN23" s="120">
        <f t="shared" si="31"/>
        <v>0</v>
      </c>
      <c r="BO23" s="120">
        <f t="shared" si="31"/>
        <v>0</v>
      </c>
      <c r="BP23" s="120">
        <f t="shared" si="31"/>
        <v>0</v>
      </c>
      <c r="BQ23" s="120">
        <f t="shared" si="31"/>
        <v>0</v>
      </c>
      <c r="BR23" s="120">
        <f t="shared" si="31"/>
        <v>0</v>
      </c>
      <c r="BS23" s="120">
        <f t="shared" si="31"/>
        <v>0</v>
      </c>
      <c r="BT23" s="120">
        <f t="shared" si="31"/>
        <v>0</v>
      </c>
    </row>
    <row r="24" spans="1:74" hidden="1" x14ac:dyDescent="0.2">
      <c r="A24" s="29">
        <f t="shared" si="13"/>
        <v>12</v>
      </c>
      <c r="B24" s="126" t="str">
        <f>A$194</f>
        <v>xUus</v>
      </c>
      <c r="C24" s="159">
        <f t="shared" si="0"/>
        <v>0</v>
      </c>
      <c r="D24" s="47">
        <f t="shared" ref="D24:AI24" si="40">IFERROR(LARGE($D$194:$BA$203,D$42),0)</f>
        <v>0</v>
      </c>
      <c r="E24" s="48">
        <f t="shared" si="40"/>
        <v>0</v>
      </c>
      <c r="F24" s="48">
        <f t="shared" si="40"/>
        <v>0</v>
      </c>
      <c r="G24" s="48">
        <f t="shared" si="40"/>
        <v>0</v>
      </c>
      <c r="H24" s="48">
        <f t="shared" si="40"/>
        <v>0</v>
      </c>
      <c r="I24" s="48">
        <f t="shared" si="40"/>
        <v>0</v>
      </c>
      <c r="J24" s="48">
        <f t="shared" si="40"/>
        <v>0</v>
      </c>
      <c r="K24" s="49">
        <f t="shared" si="40"/>
        <v>0</v>
      </c>
      <c r="L24" s="74">
        <f t="shared" si="40"/>
        <v>0</v>
      </c>
      <c r="M24" s="99">
        <f t="shared" si="40"/>
        <v>0</v>
      </c>
      <c r="N24" s="73">
        <f t="shared" si="40"/>
        <v>0</v>
      </c>
      <c r="O24" s="50">
        <f t="shared" si="40"/>
        <v>0</v>
      </c>
      <c r="P24" s="50">
        <f t="shared" si="40"/>
        <v>0</v>
      </c>
      <c r="Q24" s="50">
        <f t="shared" si="40"/>
        <v>0</v>
      </c>
      <c r="R24" s="50">
        <f t="shared" si="40"/>
        <v>0</v>
      </c>
      <c r="S24" s="50">
        <f t="shared" si="40"/>
        <v>0</v>
      </c>
      <c r="T24" s="50">
        <f t="shared" si="40"/>
        <v>0</v>
      </c>
      <c r="U24" s="50">
        <f t="shared" si="40"/>
        <v>0</v>
      </c>
      <c r="V24" s="50">
        <f t="shared" si="40"/>
        <v>0</v>
      </c>
      <c r="W24" s="50">
        <f t="shared" si="40"/>
        <v>0</v>
      </c>
      <c r="X24" s="50">
        <f t="shared" si="40"/>
        <v>0</v>
      </c>
      <c r="Y24" s="50">
        <f t="shared" si="40"/>
        <v>0</v>
      </c>
      <c r="Z24" s="50">
        <f t="shared" si="40"/>
        <v>0</v>
      </c>
      <c r="AA24" s="50">
        <f t="shared" si="40"/>
        <v>0</v>
      </c>
      <c r="AB24" s="50">
        <f t="shared" si="40"/>
        <v>0</v>
      </c>
      <c r="AC24" s="50">
        <f t="shared" si="40"/>
        <v>0</v>
      </c>
      <c r="AD24" s="50">
        <f t="shared" si="40"/>
        <v>0</v>
      </c>
      <c r="AE24" s="50">
        <f t="shared" si="40"/>
        <v>0</v>
      </c>
      <c r="AF24" s="50">
        <f t="shared" si="40"/>
        <v>0</v>
      </c>
      <c r="AG24" s="50">
        <f t="shared" si="40"/>
        <v>0</v>
      </c>
      <c r="AH24" s="50">
        <f t="shared" si="40"/>
        <v>0</v>
      </c>
      <c r="AI24" s="50">
        <f t="shared" si="40"/>
        <v>0</v>
      </c>
      <c r="AJ24" s="50">
        <f t="shared" ref="AJ24:BA24" si="41">IFERROR(LARGE($D$194:$BA$203,AJ$42),0)</f>
        <v>0</v>
      </c>
      <c r="AK24" s="50">
        <f t="shared" si="41"/>
        <v>0</v>
      </c>
      <c r="AL24" s="50">
        <f t="shared" si="41"/>
        <v>0</v>
      </c>
      <c r="AM24" s="50">
        <f t="shared" si="41"/>
        <v>0</v>
      </c>
      <c r="AN24" s="50">
        <f t="shared" si="41"/>
        <v>0</v>
      </c>
      <c r="AO24" s="50">
        <f t="shared" si="41"/>
        <v>0</v>
      </c>
      <c r="AP24" s="50">
        <f t="shared" si="41"/>
        <v>0</v>
      </c>
      <c r="AQ24" s="50">
        <f t="shared" si="41"/>
        <v>0</v>
      </c>
      <c r="AR24" s="50">
        <f t="shared" si="41"/>
        <v>0</v>
      </c>
      <c r="AS24" s="50">
        <f t="shared" si="41"/>
        <v>0</v>
      </c>
      <c r="AT24" s="50">
        <f t="shared" si="41"/>
        <v>0</v>
      </c>
      <c r="AU24" s="50">
        <f t="shared" si="41"/>
        <v>0</v>
      </c>
      <c r="AV24" s="50">
        <f t="shared" si="41"/>
        <v>0</v>
      </c>
      <c r="AW24" s="50">
        <f t="shared" si="41"/>
        <v>0</v>
      </c>
      <c r="AX24" s="50">
        <f t="shared" si="41"/>
        <v>0</v>
      </c>
      <c r="AY24" s="50">
        <f t="shared" si="41"/>
        <v>0</v>
      </c>
      <c r="AZ24" s="50">
        <f t="shared" si="41"/>
        <v>0</v>
      </c>
      <c r="BA24" s="51">
        <f t="shared" si="41"/>
        <v>0</v>
      </c>
      <c r="BB24" s="170">
        <f>COUNTIF(Sünd.!G$6:G$119,B24&amp;"M")</f>
        <v>0</v>
      </c>
      <c r="BC24" s="171">
        <f>COUNTIF(Sünd.!G$6:G$119,B24&amp;"N")</f>
        <v>0</v>
      </c>
      <c r="BD24" s="172">
        <f>COUNTIF(Sünd.!B$6:B$119,"*"&amp;B24&amp;"*")</f>
        <v>0</v>
      </c>
      <c r="BE24" s="156">
        <f t="shared" si="3"/>
        <v>0</v>
      </c>
      <c r="BF24" s="157">
        <f t="shared" si="4"/>
        <v>0</v>
      </c>
      <c r="BH24" s="53">
        <f t="shared" si="5"/>
        <v>0</v>
      </c>
      <c r="BI24" s="52">
        <f t="shared" si="6"/>
        <v>0</v>
      </c>
      <c r="BJ24" s="57">
        <f t="shared" si="7"/>
        <v>0</v>
      </c>
      <c r="BK24" s="120">
        <f t="shared" si="31"/>
        <v>0</v>
      </c>
      <c r="BL24" s="120">
        <f t="shared" si="31"/>
        <v>0</v>
      </c>
      <c r="BM24" s="120">
        <f t="shared" si="31"/>
        <v>0</v>
      </c>
      <c r="BN24" s="120">
        <f t="shared" si="31"/>
        <v>0</v>
      </c>
      <c r="BO24" s="120">
        <f t="shared" si="31"/>
        <v>0</v>
      </c>
      <c r="BP24" s="120">
        <f t="shared" si="31"/>
        <v>0</v>
      </c>
      <c r="BQ24" s="120">
        <f t="shared" si="31"/>
        <v>0</v>
      </c>
      <c r="BR24" s="120">
        <f t="shared" si="31"/>
        <v>0</v>
      </c>
      <c r="BS24" s="120">
        <f t="shared" si="31"/>
        <v>0</v>
      </c>
      <c r="BT24" s="120">
        <f t="shared" si="31"/>
        <v>0</v>
      </c>
    </row>
    <row r="25" spans="1:74" x14ac:dyDescent="0.2"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BB25" s="22">
        <f>SUM(BB9:BB24)</f>
        <v>67</v>
      </c>
      <c r="BC25" s="23">
        <f>SUM(BC9:BC24)</f>
        <v>47</v>
      </c>
      <c r="BD25" s="18">
        <f>SUM(BD9:BD24)</f>
        <v>114</v>
      </c>
      <c r="BE25" s="158">
        <f>SUM(BE9:BE24)</f>
        <v>10</v>
      </c>
      <c r="BF25" s="158">
        <f>SUM(BF9:BF24)</f>
        <v>30</v>
      </c>
      <c r="BH25" s="22">
        <f>SUM(BH9:BH24)</f>
        <v>67</v>
      </c>
      <c r="BI25" s="23">
        <f>SUM(BI9:BI24)</f>
        <v>47</v>
      </c>
      <c r="BJ25" s="18">
        <f>SUM(BJ9:BJ24)</f>
        <v>114</v>
      </c>
    </row>
    <row r="26" spans="1:74" x14ac:dyDescent="0.2">
      <c r="E26" s="61"/>
      <c r="F26" s="112"/>
    </row>
    <row r="27" spans="1:74" hidden="1" x14ac:dyDescent="0.2">
      <c r="B27" s="64" t="s">
        <v>163</v>
      </c>
      <c r="C27" s="133" t="s">
        <v>76</v>
      </c>
      <c r="D27" s="134"/>
      <c r="E27" s="108">
        <f>COUNT('M 35-49'!D$300:D$347)</f>
        <v>16</v>
      </c>
      <c r="F27" s="132"/>
    </row>
    <row r="28" spans="1:74" s="61" customFormat="1" hidden="1" x14ac:dyDescent="0.2">
      <c r="C28" s="133" t="s">
        <v>77</v>
      </c>
      <c r="D28" s="134"/>
      <c r="E28" s="108">
        <f>COUNT('M 50-59'!D$300:D$346)</f>
        <v>19</v>
      </c>
      <c r="F28" s="132"/>
      <c r="G28" s="76"/>
      <c r="Q28" s="76"/>
    </row>
    <row r="29" spans="1:74" s="61" customFormat="1" hidden="1" x14ac:dyDescent="0.2">
      <c r="C29" s="137" t="s">
        <v>78</v>
      </c>
      <c r="D29" s="134"/>
      <c r="E29" s="108">
        <f>COUNT('M 60-69'!D$300:D$347)</f>
        <v>16</v>
      </c>
      <c r="F29" s="132"/>
      <c r="G29" s="76"/>
      <c r="Q29" s="76"/>
    </row>
    <row r="30" spans="1:74" s="61" customFormat="1" hidden="1" x14ac:dyDescent="0.2">
      <c r="C30" s="133" t="s">
        <v>106</v>
      </c>
      <c r="D30" s="134"/>
      <c r="E30" s="108">
        <f>COUNT('M 70-79'!D$300:D$349)</f>
        <v>11</v>
      </c>
      <c r="F30" s="132"/>
      <c r="G30" s="76"/>
      <c r="Q30" s="76"/>
    </row>
    <row r="31" spans="1:74" s="61" customFormat="1" hidden="1" x14ac:dyDescent="0.2">
      <c r="C31" s="133" t="s">
        <v>107</v>
      </c>
      <c r="D31" s="134"/>
      <c r="E31" s="108">
        <f>COUNT('M 80+'!D$300:D$349)</f>
        <v>5</v>
      </c>
      <c r="F31" s="132"/>
      <c r="G31" s="76"/>
      <c r="Q31" s="76"/>
    </row>
    <row r="32" spans="1:74" s="61" customFormat="1" hidden="1" x14ac:dyDescent="0.2">
      <c r="C32" s="135" t="s">
        <v>110</v>
      </c>
      <c r="D32" s="136"/>
      <c r="E32" s="108">
        <f>COUNT('N 35-49'!D$300:D$350)</f>
        <v>9</v>
      </c>
      <c r="F32" s="132"/>
      <c r="J32" s="76"/>
      <c r="M32" s="76"/>
      <c r="Q32" s="76"/>
    </row>
    <row r="33" spans="1:60" s="61" customFormat="1" hidden="1" x14ac:dyDescent="0.2">
      <c r="C33" s="135" t="s">
        <v>111</v>
      </c>
      <c r="D33" s="136"/>
      <c r="E33" s="108">
        <f>COUNT('N 50-59'!D$300:D$350)</f>
        <v>13</v>
      </c>
      <c r="F33" s="132"/>
      <c r="J33" s="76"/>
      <c r="M33" s="76"/>
      <c r="Q33" s="76"/>
    </row>
    <row r="34" spans="1:60" s="61" customFormat="1" hidden="1" x14ac:dyDescent="0.2">
      <c r="A34" s="35"/>
      <c r="B34" s="35"/>
      <c r="C34" s="135" t="s">
        <v>79</v>
      </c>
      <c r="D34" s="136"/>
      <c r="E34" s="108">
        <f>COUNT('N 60-69'!D$300:D$350)</f>
        <v>14</v>
      </c>
      <c r="F34" s="132"/>
      <c r="J34" s="76"/>
      <c r="M34" s="76"/>
      <c r="Q34" s="76"/>
    </row>
    <row r="35" spans="1:60" s="61" customFormat="1" hidden="1" x14ac:dyDescent="0.2">
      <c r="C35" s="135" t="s">
        <v>108</v>
      </c>
      <c r="D35" s="136"/>
      <c r="E35" s="108">
        <f>COUNT('N 70-79'!D$300:D$350)</f>
        <v>7</v>
      </c>
      <c r="F35" s="132"/>
      <c r="J35" s="76"/>
      <c r="M35" s="76"/>
      <c r="Q35" s="76"/>
    </row>
    <row r="36" spans="1:60" s="61" customFormat="1" hidden="1" x14ac:dyDescent="0.2">
      <c r="C36" s="135" t="s">
        <v>109</v>
      </c>
      <c r="D36" s="136"/>
      <c r="E36" s="108">
        <f>COUNT('N 80+'!D$300:D$350)</f>
        <v>4</v>
      </c>
      <c r="F36" s="132"/>
      <c r="J36" s="76"/>
      <c r="M36" s="76"/>
      <c r="Q36" s="76"/>
    </row>
    <row r="37" spans="1:60" s="61" customFormat="1" hidden="1" x14ac:dyDescent="0.2">
      <c r="E37" s="61">
        <f>SUM(E27:E36)</f>
        <v>114</v>
      </c>
      <c r="F37" s="72"/>
      <c r="G37" s="72"/>
      <c r="H37" s="72"/>
      <c r="I37" s="72"/>
      <c r="J37" s="72"/>
      <c r="K37" s="72"/>
      <c r="L37" s="72"/>
      <c r="M37" s="72"/>
      <c r="Q37" s="76"/>
    </row>
    <row r="38" spans="1:60" s="61" customFormat="1" x14ac:dyDescent="0.2">
      <c r="Q38" s="76"/>
    </row>
    <row r="39" spans="1:60" s="61" customFormat="1" x14ac:dyDescent="0.2">
      <c r="A39" s="112"/>
      <c r="B39" s="113"/>
      <c r="F39" s="72"/>
      <c r="G39" s="72"/>
      <c r="H39" s="72"/>
      <c r="I39" s="72"/>
      <c r="J39" s="72"/>
      <c r="K39" s="72"/>
      <c r="L39" s="72"/>
      <c r="M39" s="72"/>
      <c r="Q39" s="76"/>
    </row>
    <row r="40" spans="1:60" x14ac:dyDescent="0.2">
      <c r="A40" s="112"/>
      <c r="C40" s="61"/>
      <c r="I40" s="72"/>
      <c r="J40" s="72"/>
      <c r="K40" s="72"/>
      <c r="L40" s="72"/>
      <c r="M40" s="72"/>
      <c r="BG40" s="16"/>
      <c r="BH40" s="16"/>
    </row>
    <row r="41" spans="1:60" x14ac:dyDescent="0.2">
      <c r="B41" s="61"/>
      <c r="C41" s="61"/>
      <c r="D41" s="61"/>
      <c r="E41" s="61"/>
      <c r="F41" s="72"/>
      <c r="G41" s="72"/>
      <c r="H41" s="72"/>
      <c r="I41" s="72"/>
      <c r="J41" s="72"/>
      <c r="K41" s="72"/>
      <c r="L41" s="72"/>
      <c r="M41" s="72"/>
      <c r="BG41" s="16"/>
      <c r="BH41" s="16"/>
    </row>
    <row r="42" spans="1:60" hidden="1" x14ac:dyDescent="0.2">
      <c r="A42" s="117" t="s">
        <v>160</v>
      </c>
      <c r="B42" s="118"/>
      <c r="C42" s="118"/>
      <c r="D42" s="118">
        <v>1</v>
      </c>
      <c r="E42" s="118">
        <v>2</v>
      </c>
      <c r="F42" s="118">
        <v>3</v>
      </c>
      <c r="G42" s="118">
        <v>4</v>
      </c>
      <c r="H42" s="118">
        <v>5</v>
      </c>
      <c r="I42" s="118">
        <v>6</v>
      </c>
      <c r="J42" s="118">
        <v>7</v>
      </c>
      <c r="K42" s="118">
        <v>8</v>
      </c>
      <c r="L42" s="118">
        <v>9</v>
      </c>
      <c r="M42" s="118">
        <v>10</v>
      </c>
      <c r="N42" s="118">
        <v>11</v>
      </c>
      <c r="O42" s="118">
        <v>12</v>
      </c>
      <c r="P42" s="118">
        <v>13</v>
      </c>
      <c r="Q42" s="118">
        <v>14</v>
      </c>
      <c r="R42" s="118">
        <v>15</v>
      </c>
      <c r="S42" s="118">
        <v>16</v>
      </c>
      <c r="T42" s="118">
        <v>17</v>
      </c>
      <c r="U42" s="118">
        <v>18</v>
      </c>
      <c r="V42" s="118">
        <v>19</v>
      </c>
      <c r="W42" s="118">
        <v>20</v>
      </c>
      <c r="X42" s="118">
        <v>21</v>
      </c>
      <c r="Y42" s="118">
        <v>22</v>
      </c>
      <c r="Z42" s="118">
        <v>23</v>
      </c>
      <c r="AA42" s="118">
        <v>24</v>
      </c>
      <c r="AB42" s="118">
        <v>25</v>
      </c>
      <c r="AC42" s="118">
        <v>26</v>
      </c>
      <c r="AD42" s="118">
        <v>27</v>
      </c>
      <c r="AE42" s="118">
        <v>28</v>
      </c>
      <c r="AF42" s="118">
        <v>29</v>
      </c>
      <c r="AG42" s="118">
        <v>30</v>
      </c>
      <c r="AH42" s="118">
        <v>31</v>
      </c>
      <c r="AI42" s="118">
        <v>32</v>
      </c>
      <c r="AJ42" s="118">
        <v>33</v>
      </c>
      <c r="AK42" s="118">
        <v>34</v>
      </c>
      <c r="AL42" s="118">
        <v>35</v>
      </c>
      <c r="AM42" s="118">
        <v>36</v>
      </c>
      <c r="AN42" s="118">
        <v>37</v>
      </c>
      <c r="AO42" s="118">
        <v>38</v>
      </c>
      <c r="AP42" s="118">
        <v>39</v>
      </c>
      <c r="AQ42" s="118">
        <v>40</v>
      </c>
      <c r="AR42" s="118">
        <v>41</v>
      </c>
      <c r="AS42" s="118">
        <v>42</v>
      </c>
      <c r="AT42" s="118">
        <v>43</v>
      </c>
      <c r="AU42" s="118">
        <v>44</v>
      </c>
      <c r="AV42" s="118">
        <v>45</v>
      </c>
      <c r="AW42" s="118">
        <v>46</v>
      </c>
      <c r="AX42" s="118">
        <v>47</v>
      </c>
      <c r="AY42" s="118">
        <v>48</v>
      </c>
      <c r="AZ42" s="118">
        <v>49</v>
      </c>
      <c r="BA42" s="118">
        <v>50</v>
      </c>
      <c r="BG42" s="16"/>
      <c r="BH42" s="16"/>
    </row>
    <row r="43" spans="1:60" hidden="1" x14ac:dyDescent="0.2">
      <c r="A43" s="123" t="s">
        <v>165</v>
      </c>
      <c r="B43" s="124"/>
      <c r="C43" s="124"/>
      <c r="D43" s="124"/>
      <c r="E43" s="124"/>
      <c r="F43" s="124"/>
      <c r="G43" s="124"/>
      <c r="BG43" s="16"/>
      <c r="BH43" s="16"/>
    </row>
    <row r="44" spans="1:60" hidden="1" x14ac:dyDescent="0.2">
      <c r="A44" s="123" t="s">
        <v>80</v>
      </c>
      <c r="B44" s="77" t="s">
        <v>76</v>
      </c>
      <c r="D44" s="75" t="str">
        <f>IFERROR(LARGE('M 35-49'!$AA$300:$AA$397,D$42),"")</f>
        <v/>
      </c>
      <c r="E44" s="75" t="str">
        <f>IFERROR(LARGE('M 35-49'!$AA$300:$AA$397,E$42),"")</f>
        <v/>
      </c>
      <c r="F44" s="75" t="str">
        <f>IFERROR(LARGE('M 35-49'!$AA$300:$AA$397,F$42),"")</f>
        <v/>
      </c>
      <c r="G44" s="75" t="str">
        <f>IFERROR(LARGE('M 35-49'!$AA$300:$AA$397,G$42),"")</f>
        <v/>
      </c>
      <c r="H44" s="75" t="str">
        <f>IFERROR(LARGE('M 35-49'!$AA$300:$AA$397,H$42),"")</f>
        <v/>
      </c>
      <c r="I44" s="75" t="str">
        <f>IFERROR(LARGE('M 35-49'!$AA$300:$AA$397,I$42),"")</f>
        <v/>
      </c>
      <c r="J44" s="75" t="str">
        <f>IFERROR(LARGE('M 35-49'!$AA$300:$AA$397,J$42),"")</f>
        <v/>
      </c>
      <c r="K44" s="75" t="str">
        <f>IFERROR(LARGE('M 35-49'!$AA$300:$AA$397,K$42),"")</f>
        <v/>
      </c>
      <c r="L44" s="75" t="str">
        <f>IFERROR(LARGE('M 35-49'!$AA$300:$AA$397,L$42),"")</f>
        <v/>
      </c>
      <c r="M44" s="75" t="str">
        <f>IFERROR(LARGE('M 35-49'!$AA$300:$AA$397,M$42),"")</f>
        <v/>
      </c>
      <c r="N44" s="75" t="str">
        <f>IFERROR(LARGE('M 35-49'!$AA$300:$AA$397,N$42),"")</f>
        <v/>
      </c>
      <c r="O44" s="75" t="str">
        <f>IFERROR(LARGE('M 35-49'!$AA$300:$AA$397,O$42),"")</f>
        <v/>
      </c>
      <c r="P44" s="75" t="str">
        <f>IFERROR(LARGE('M 35-49'!$AA$300:$AA$397,P$42),"")</f>
        <v/>
      </c>
      <c r="Q44" s="75" t="str">
        <f>IFERROR(LARGE('M 35-49'!$AA$300:$AA$397,Q$42),"")</f>
        <v/>
      </c>
      <c r="R44" s="75" t="str">
        <f>IFERROR(LARGE('M 35-49'!$AA$300:$AA$397,R$42),"")</f>
        <v/>
      </c>
      <c r="S44" s="75" t="str">
        <f>IFERROR(LARGE('M 35-49'!$AA$300:$AA$397,S$42),"")</f>
        <v/>
      </c>
      <c r="T44" s="75" t="str">
        <f>IFERROR(LARGE('M 35-49'!$AA$300:$AA$397,T$42),"")</f>
        <v/>
      </c>
      <c r="U44" s="75" t="str">
        <f>IFERROR(LARGE('M 35-49'!$AA$300:$AA$397,U$42),"")</f>
        <v/>
      </c>
      <c r="V44" s="75" t="str">
        <f>IFERROR(LARGE('M 35-49'!$AA$300:$AA$397,V$42),"")</f>
        <v/>
      </c>
      <c r="W44" s="75" t="str">
        <f>IFERROR(LARGE('M 35-49'!$AA$300:$AA$397,W$42),"")</f>
        <v/>
      </c>
      <c r="X44" s="75" t="str">
        <f>IFERROR(LARGE('M 35-49'!$AA$300:$AA$397,X$42),"")</f>
        <v/>
      </c>
      <c r="Y44" s="75" t="str">
        <f>IFERROR(LARGE('M 35-49'!$AA$300:$AA$397,Y$42),"")</f>
        <v/>
      </c>
      <c r="Z44" s="75" t="str">
        <f>IFERROR(LARGE('M 35-49'!$AA$300:$AA$397,Z$42),"")</f>
        <v/>
      </c>
      <c r="AA44" s="75" t="str">
        <f>IFERROR(LARGE('M 35-49'!$AA$300:$AA$397,AA$42),"")</f>
        <v/>
      </c>
      <c r="AB44" s="75" t="str">
        <f>IFERROR(LARGE('M 35-49'!$AA$300:$AA$397,AB$42),"")</f>
        <v/>
      </c>
      <c r="AC44" s="75" t="str">
        <f>IFERROR(LARGE('M 35-49'!$AA$300:$AA$397,AC$42),"")</f>
        <v/>
      </c>
      <c r="AD44" s="75" t="str">
        <f>IFERROR(LARGE('M 35-49'!$AA$300:$AA$397,AD$42),"")</f>
        <v/>
      </c>
      <c r="AE44" s="75" t="str">
        <f>IFERROR(LARGE('M 35-49'!$AA$300:$AA$397,AE$42),"")</f>
        <v/>
      </c>
      <c r="AF44" s="75" t="str">
        <f>IFERROR(LARGE('M 35-49'!$AA$300:$AA$397,AF$42),"")</f>
        <v/>
      </c>
      <c r="AG44" s="75" t="str">
        <f>IFERROR(LARGE('M 35-49'!$AA$300:$AA$312,AG$42),"")</f>
        <v/>
      </c>
      <c r="AH44" s="75" t="str">
        <f>IFERROR(LARGE('M 35-49'!$AA$300:$AA$312,AH$42),"")</f>
        <v/>
      </c>
      <c r="AI44" s="75" t="str">
        <f>IFERROR(LARGE('M 35-49'!$AA$300:$AA$312,AI$42),"")</f>
        <v/>
      </c>
      <c r="AJ44" s="75" t="str">
        <f>IFERROR(LARGE('M 35-49'!$AA$300:$AA$312,AJ$42),"")</f>
        <v/>
      </c>
      <c r="AK44" s="75" t="str">
        <f>IFERROR(LARGE('M 35-49'!$AA$300:$AA$312,AK$42),"")</f>
        <v/>
      </c>
      <c r="AL44" s="75" t="str">
        <f>IFERROR(LARGE('M 35-49'!$AA$300:$AA$312,AL$42),"")</f>
        <v/>
      </c>
      <c r="AM44" s="75" t="str">
        <f>IFERROR(LARGE('M 35-49'!$AA$300:$AA$312,AM$42),"")</f>
        <v/>
      </c>
      <c r="AN44" s="75" t="str">
        <f>IFERROR(LARGE('M 35-49'!$AA$300:$AA$312,AN$42),"")</f>
        <v/>
      </c>
      <c r="AO44" s="75" t="str">
        <f>IFERROR(LARGE('M 35-49'!$AA$300:$AA$312,AO$42),"")</f>
        <v/>
      </c>
      <c r="AP44" s="75" t="str">
        <f>IFERROR(LARGE('M 35-49'!$AA$300:$AA$312,AP$42),"")</f>
        <v/>
      </c>
      <c r="AQ44" s="75" t="str">
        <f>IFERROR(LARGE('M 35-49'!$AA$300:$AA$312,AQ$42),"")</f>
        <v/>
      </c>
      <c r="AR44" s="75" t="str">
        <f>IFERROR(LARGE('M 35-49'!$AA$300:$AA$312,AR$42),"")</f>
        <v/>
      </c>
      <c r="AS44" s="75" t="str">
        <f>IFERROR(LARGE('M 35-49'!$AA$300:$AA$312,AS$42),"")</f>
        <v/>
      </c>
      <c r="AT44" s="75" t="str">
        <f>IFERROR(LARGE('M 35-49'!$AA$300:$AA$312,AT$42),"")</f>
        <v/>
      </c>
      <c r="AU44" s="75" t="str">
        <f>IFERROR(LARGE('M 35-49'!$AA$300:$AA$312,AU$42),"")</f>
        <v/>
      </c>
      <c r="AV44" s="75" t="str">
        <f>IFERROR(LARGE('M 35-49'!$AA$300:$AA$312,AV$42),"")</f>
        <v/>
      </c>
      <c r="AW44" s="75" t="str">
        <f>IFERROR(LARGE('M 35-49'!$AA$300:$AA$312,AW$42),"")</f>
        <v/>
      </c>
      <c r="AX44" s="75" t="str">
        <f>IFERROR(LARGE('M 35-49'!$AA$300:$AA$312,AX$42),"")</f>
        <v/>
      </c>
      <c r="AY44" s="75" t="str">
        <f>IFERROR(LARGE('M 35-49'!$AA$300:$AA$312,AY$42),"")</f>
        <v/>
      </c>
      <c r="AZ44" s="75" t="str">
        <f>IFERROR(LARGE('M 35-49'!$AA$300:$AA$312,AZ$42),"")</f>
        <v/>
      </c>
      <c r="BA44" s="75" t="str">
        <f>IFERROR(LARGE('M 35-49'!$AA$300:$AA$312,BA$42),"")</f>
        <v/>
      </c>
      <c r="BG44" s="16"/>
      <c r="BH44" s="16"/>
    </row>
    <row r="45" spans="1:60" hidden="1" x14ac:dyDescent="0.2">
      <c r="B45" s="77" t="s">
        <v>77</v>
      </c>
      <c r="D45" s="75">
        <f>IFERROR(LARGE('M 50-59'!$AA$300:$AA$396,D$42),"")</f>
        <v>13.004</v>
      </c>
      <c r="E45" s="75" t="str">
        <f>IFERROR(LARGE('M 50-59'!$AA$300:$AA$396,E$42),"")</f>
        <v/>
      </c>
      <c r="F45" s="75" t="str">
        <f>IFERROR(LARGE('M 50-59'!$AA$300:$AA$396,F$42),"")</f>
        <v/>
      </c>
      <c r="G45" s="75" t="str">
        <f>IFERROR(LARGE('M 50-59'!$AA$300:$AA$396,G$42),"")</f>
        <v/>
      </c>
      <c r="H45" s="75" t="str">
        <f>IFERROR(LARGE('M 50-59'!$AA$300:$AA$396,H$42),"")</f>
        <v/>
      </c>
      <c r="I45" s="75" t="str">
        <f>IFERROR(LARGE('M 50-59'!$AA$300:$AA$396,I$42),"")</f>
        <v/>
      </c>
      <c r="J45" s="75" t="str">
        <f>IFERROR(LARGE('M 50-59'!$AA$300:$AA$396,J$42),"")</f>
        <v/>
      </c>
      <c r="K45" s="75" t="str">
        <f>IFERROR(LARGE('M 50-59'!$AA$300:$AA$396,K$42),"")</f>
        <v/>
      </c>
      <c r="L45" s="75" t="str">
        <f>IFERROR(LARGE('M 50-59'!$AA$300:$AA$396,L$42),"")</f>
        <v/>
      </c>
      <c r="M45" s="75" t="str">
        <f>IFERROR(LARGE('M 50-59'!$AA$300:$AA$396,M$42),"")</f>
        <v/>
      </c>
      <c r="N45" s="75" t="str">
        <f>IFERROR(LARGE('M 50-59'!$AA$300:$AA$396,N$42),"")</f>
        <v/>
      </c>
      <c r="O45" s="75" t="str">
        <f>IFERROR(LARGE('M 50-59'!$AA$300:$AA$396,O$42),"")</f>
        <v/>
      </c>
      <c r="P45" s="75" t="str">
        <f>IFERROR(LARGE('M 50-59'!$AA$300:$AA$396,P$42),"")</f>
        <v/>
      </c>
      <c r="Q45" s="75" t="str">
        <f>IFERROR(LARGE('M 50-59'!$AA$300:$AA$396,Q$42),"")</f>
        <v/>
      </c>
      <c r="R45" s="75" t="str">
        <f>IFERROR(LARGE('M 50-59'!$AA$300:$AA$396,R$42),"")</f>
        <v/>
      </c>
      <c r="S45" s="75" t="str">
        <f>IFERROR(LARGE('M 50-59'!$AA$300:$AA$396,S$42),"")</f>
        <v/>
      </c>
      <c r="T45" s="75" t="str">
        <f>IFERROR(LARGE('M 50-59'!$AA$300:$AA$396,T$42),"")</f>
        <v/>
      </c>
      <c r="U45" s="75" t="str">
        <f>IFERROR(LARGE('M 50-59'!$AA$300:$AA$396,U$42),"")</f>
        <v/>
      </c>
      <c r="V45" s="75" t="str">
        <f>IFERROR(LARGE('M 50-59'!$AA$300:$AA$396,V$42),"")</f>
        <v/>
      </c>
      <c r="W45" s="75" t="str">
        <f>IFERROR(LARGE('M 50-59'!$AA$300:$AA$396,W$42),"")</f>
        <v/>
      </c>
      <c r="X45" s="75" t="str">
        <f>IFERROR(LARGE('M 50-59'!$AA$300:$AA$396,X$42),"")</f>
        <v/>
      </c>
      <c r="Y45" s="75" t="str">
        <f>IFERROR(LARGE('M 50-59'!$AA$300:$AA$396,Y$42),"")</f>
        <v/>
      </c>
      <c r="Z45" s="75" t="str">
        <f>IFERROR(LARGE('M 50-59'!$AA$300:$AA$396,Z$42),"")</f>
        <v/>
      </c>
      <c r="AA45" s="75" t="str">
        <f>IFERROR(LARGE('M 50-59'!$AA$300:$AA$396,AA$42),"")</f>
        <v/>
      </c>
      <c r="AB45" s="75" t="str">
        <f>IFERROR(LARGE('M 50-59'!$AA$300:$AA$396,AB$42),"")</f>
        <v/>
      </c>
      <c r="AC45" s="75" t="str">
        <f>IFERROR(LARGE('M 50-59'!$AA$300:$AA$396,AC$42),"")</f>
        <v/>
      </c>
      <c r="AD45" s="75" t="str">
        <f>IFERROR(LARGE('M 50-59'!$AA$300:$AA$396,AD$42),"")</f>
        <v/>
      </c>
      <c r="AE45" s="75" t="str">
        <f>IFERROR(LARGE('M 50-59'!$AA$300:$AA$396,AE$42),"")</f>
        <v/>
      </c>
      <c r="AF45" s="75" t="str">
        <f>IFERROR(LARGE('M 50-59'!$AA$300:$AA$396,AF$42),"")</f>
        <v/>
      </c>
      <c r="AG45" s="75" t="str">
        <f>IFERROR(LARGE('M 50-59'!$AA$300:$AA$312,AG$42),"")</f>
        <v/>
      </c>
      <c r="AH45" s="75" t="str">
        <f>IFERROR(LARGE('M 50-59'!$AA$300:$AA$312,AH$42),"")</f>
        <v/>
      </c>
      <c r="AI45" s="75" t="str">
        <f>IFERROR(LARGE('M 50-59'!$AA$300:$AA$312,AI$42),"")</f>
        <v/>
      </c>
      <c r="AJ45" s="75" t="str">
        <f>IFERROR(LARGE('M 50-59'!$AA$300:$AA$312,AJ$42),"")</f>
        <v/>
      </c>
      <c r="AK45" s="75" t="str">
        <f>IFERROR(LARGE('M 50-59'!$AA$300:$AA$312,AK$42),"")</f>
        <v/>
      </c>
      <c r="AL45" s="75" t="str">
        <f>IFERROR(LARGE('M 50-59'!$AA$300:$AA$312,AL$42),"")</f>
        <v/>
      </c>
      <c r="AM45" s="75" t="str">
        <f>IFERROR(LARGE('M 50-59'!$AA$300:$AA$312,AM$42),"")</f>
        <v/>
      </c>
      <c r="AN45" s="75" t="str">
        <f>IFERROR(LARGE('M 50-59'!$AA$300:$AA$312,AN$42),"")</f>
        <v/>
      </c>
      <c r="AO45" s="75" t="str">
        <f>IFERROR(LARGE('M 50-59'!$AA$300:$AA$312,AO$42),"")</f>
        <v/>
      </c>
      <c r="AP45" s="75" t="str">
        <f>IFERROR(LARGE('M 50-59'!$AA$300:$AA$312,AP$42),"")</f>
        <v/>
      </c>
      <c r="AQ45" s="75" t="str">
        <f>IFERROR(LARGE('M 50-59'!$AA$300:$AA$312,AQ$42),"")</f>
        <v/>
      </c>
      <c r="AR45" s="75" t="str">
        <f>IFERROR(LARGE('M 50-59'!$AA$300:$AA$312,AR$42),"")</f>
        <v/>
      </c>
      <c r="AS45" s="75" t="str">
        <f>IFERROR(LARGE('M 50-59'!$AA$300:$AA$312,AS$42),"")</f>
        <v/>
      </c>
      <c r="AT45" s="75" t="str">
        <f>IFERROR(LARGE('M 50-59'!$AA$300:$AA$312,AT$42),"")</f>
        <v/>
      </c>
      <c r="AU45" s="75" t="str">
        <f>IFERROR(LARGE('M 50-59'!$AA$300:$AA$312,AU$42),"")</f>
        <v/>
      </c>
      <c r="AV45" s="75" t="str">
        <f>IFERROR(LARGE('M 50-59'!$AA$300:$AA$312,AV$42),"")</f>
        <v/>
      </c>
      <c r="AW45" s="75" t="str">
        <f>IFERROR(LARGE('M 50-59'!$AA$300:$AA$312,AW$42),"")</f>
        <v/>
      </c>
      <c r="AX45" s="75" t="str">
        <f>IFERROR(LARGE('M 50-59'!$AA$300:$AA$312,AX$42),"")</f>
        <v/>
      </c>
      <c r="AY45" s="75" t="str">
        <f>IFERROR(LARGE('M 50-59'!$AA$300:$AA$312,AY$42),"")</f>
        <v/>
      </c>
      <c r="AZ45" s="75" t="str">
        <f>IFERROR(LARGE('M 50-59'!$AA$300:$AA$312,AZ$42),"")</f>
        <v/>
      </c>
      <c r="BA45" s="75" t="str">
        <f>IFERROR(LARGE('M 50-59'!$AA$300:$AA$312,BA$42),"")</f>
        <v/>
      </c>
      <c r="BG45" s="16"/>
      <c r="BH45" s="16"/>
    </row>
    <row r="46" spans="1:60" hidden="1" x14ac:dyDescent="0.2">
      <c r="B46" s="77" t="s">
        <v>78</v>
      </c>
      <c r="D46" s="75">
        <f>IFERROR(LARGE('M 60-69'!$AA$300:$AA$397,D$42),"")</f>
        <v>19.003</v>
      </c>
      <c r="E46" s="75" t="str">
        <f>IFERROR(LARGE('M 60-69'!$AA$300:$AA$397,E$42),"")</f>
        <v/>
      </c>
      <c r="F46" s="75" t="str">
        <f>IFERROR(LARGE('M 60-69'!$AA$300:$AA$397,F$42),"")</f>
        <v/>
      </c>
      <c r="G46" s="75" t="str">
        <f>IFERROR(LARGE('M 60-69'!$AA$300:$AA$397,G$42),"")</f>
        <v/>
      </c>
      <c r="H46" s="75" t="str">
        <f>IFERROR(LARGE('M 60-69'!$AA$300:$AA$397,H$42),"")</f>
        <v/>
      </c>
      <c r="I46" s="75" t="str">
        <f>IFERROR(LARGE('M 60-69'!$AA$300:$AA$397,I$42),"")</f>
        <v/>
      </c>
      <c r="J46" s="75" t="str">
        <f>IFERROR(LARGE('M 60-69'!$AA$300:$AA$397,J$42),"")</f>
        <v/>
      </c>
      <c r="K46" s="75" t="str">
        <f>IFERROR(LARGE('M 60-69'!$AA$300:$AA$397,K$42),"")</f>
        <v/>
      </c>
      <c r="L46" s="75" t="str">
        <f>IFERROR(LARGE('M 60-69'!$AA$300:$AA$397,L$42),"")</f>
        <v/>
      </c>
      <c r="M46" s="75" t="str">
        <f>IFERROR(LARGE('M 60-69'!$AA$300:$AA$397,M$42),"")</f>
        <v/>
      </c>
      <c r="N46" s="75" t="str">
        <f>IFERROR(LARGE('M 60-69'!$AA$300:$AA$397,N$42),"")</f>
        <v/>
      </c>
      <c r="O46" s="75" t="str">
        <f>IFERROR(LARGE('M 60-69'!$AA$300:$AA$397,O$42),"")</f>
        <v/>
      </c>
      <c r="P46" s="75" t="str">
        <f>IFERROR(LARGE('M 60-69'!$AA$300:$AA$397,P$42),"")</f>
        <v/>
      </c>
      <c r="Q46" s="75" t="str">
        <f>IFERROR(LARGE('M 60-69'!$AA$300:$AA$397,Q$42),"")</f>
        <v/>
      </c>
      <c r="R46" s="75" t="str">
        <f>IFERROR(LARGE('M 60-69'!$AA$300:$AA$397,R$42),"")</f>
        <v/>
      </c>
      <c r="S46" s="75" t="str">
        <f>IFERROR(LARGE('M 60-69'!$AA$300:$AA$397,S$42),"")</f>
        <v/>
      </c>
      <c r="T46" s="75" t="str">
        <f>IFERROR(LARGE('M 60-69'!$AA$300:$AA$397,T$42),"")</f>
        <v/>
      </c>
      <c r="U46" s="75" t="str">
        <f>IFERROR(LARGE('M 60-69'!$AA$300:$AA$397,U$42),"")</f>
        <v/>
      </c>
      <c r="V46" s="75" t="str">
        <f>IFERROR(LARGE('M 60-69'!$AA$300:$AA$397,V$42),"")</f>
        <v/>
      </c>
      <c r="W46" s="75" t="str">
        <f>IFERROR(LARGE('M 60-69'!$AA$300:$AA$397,W$42),"")</f>
        <v/>
      </c>
      <c r="X46" s="75" t="str">
        <f>IFERROR(LARGE('M 60-69'!$AA$300:$AA$397,X$42),"")</f>
        <v/>
      </c>
      <c r="Y46" s="75" t="str">
        <f>IFERROR(LARGE('M 60-69'!$AA$300:$AA$397,Y$42),"")</f>
        <v/>
      </c>
      <c r="Z46" s="75" t="str">
        <f>IFERROR(LARGE('M 60-69'!$AA$300:$AA$397,Z$42),"")</f>
        <v/>
      </c>
      <c r="AA46" s="75" t="str">
        <f>IFERROR(LARGE('M 60-69'!$AA$300:$AA$397,AA$42),"")</f>
        <v/>
      </c>
      <c r="AB46" s="75" t="str">
        <f>IFERROR(LARGE('M 60-69'!$AA$300:$AA$397,AB$42),"")</f>
        <v/>
      </c>
      <c r="AC46" s="75" t="str">
        <f>IFERROR(LARGE('M 60-69'!$AA$300:$AA$397,AC$42),"")</f>
        <v/>
      </c>
      <c r="AD46" s="75" t="str">
        <f>IFERROR(LARGE('M 60-69'!$AA$300:$AA$397,AD$42),"")</f>
        <v/>
      </c>
      <c r="AE46" s="75" t="str">
        <f>IFERROR(LARGE('M 60-69'!$AA$300:$AA$397,AE$42),"")</f>
        <v/>
      </c>
      <c r="AF46" s="75" t="str">
        <f>IFERROR(LARGE('M 60-69'!$AA$300:$AA$397,AF$42),"")</f>
        <v/>
      </c>
      <c r="AG46" s="75" t="str">
        <f>IFERROR(LARGE('M 60-69'!$AA$300:$AA$306,AG$42),"")</f>
        <v/>
      </c>
      <c r="AH46" s="75" t="str">
        <f>IFERROR(LARGE('M 60-69'!$AA$300:$AA$306,AH$42),"")</f>
        <v/>
      </c>
      <c r="AI46" s="75" t="str">
        <f>IFERROR(LARGE('M 60-69'!$AA$300:$AA$306,AI$42),"")</f>
        <v/>
      </c>
      <c r="AJ46" s="75" t="str">
        <f>IFERROR(LARGE('M 60-69'!$AA$300:$AA$306,AJ$42),"")</f>
        <v/>
      </c>
      <c r="AK46" s="75" t="str">
        <f>IFERROR(LARGE('M 60-69'!$AA$300:$AA$306,AK$42),"")</f>
        <v/>
      </c>
      <c r="AL46" s="75" t="str">
        <f>IFERROR(LARGE('M 60-69'!$AA$300:$AA$306,AL$42),"")</f>
        <v/>
      </c>
      <c r="AM46" s="75" t="str">
        <f>IFERROR(LARGE('M 60-69'!$AA$300:$AA$306,AM$42),"")</f>
        <v/>
      </c>
      <c r="AN46" s="75" t="str">
        <f>IFERROR(LARGE('M 60-69'!$AA$300:$AA$306,AN$42),"")</f>
        <v/>
      </c>
      <c r="AO46" s="75" t="str">
        <f>IFERROR(LARGE('M 60-69'!$AA$300:$AA$306,AO$42),"")</f>
        <v/>
      </c>
      <c r="AP46" s="75" t="str">
        <f>IFERROR(LARGE('M 60-69'!$AA$300:$AA$306,AP$42),"")</f>
        <v/>
      </c>
      <c r="AQ46" s="75" t="str">
        <f>IFERROR(LARGE('M 60-69'!$AA$300:$AA$306,AQ$42),"")</f>
        <v/>
      </c>
      <c r="AR46" s="75" t="str">
        <f>IFERROR(LARGE('M 60-69'!$AA$300:$AA$306,AR$42),"")</f>
        <v/>
      </c>
      <c r="AS46" s="75" t="str">
        <f>IFERROR(LARGE('M 60-69'!$AA$300:$AA$306,AS$42),"")</f>
        <v/>
      </c>
      <c r="AT46" s="75" t="str">
        <f>IFERROR(LARGE('M 60-69'!$AA$300:$AA$306,AT$42),"")</f>
        <v/>
      </c>
      <c r="AU46" s="75" t="str">
        <f>IFERROR(LARGE('M 60-69'!$AA$300:$AA$306,AU$42),"")</f>
        <v/>
      </c>
      <c r="AV46" s="75" t="str">
        <f>IFERROR(LARGE('M 60-69'!$AA$300:$AA$306,AV$42),"")</f>
        <v/>
      </c>
      <c r="AW46" s="75" t="str">
        <f>IFERROR(LARGE('M 60-69'!$AA$300:$AA$306,AW$42),"")</f>
        <v/>
      </c>
      <c r="AX46" s="75" t="str">
        <f>IFERROR(LARGE('M 60-69'!$AA$300:$AA$306,AX$42),"")</f>
        <v/>
      </c>
      <c r="AY46" s="75" t="str">
        <f>IFERROR(LARGE('M 60-69'!$AA$300:$AA$306,AY$42),"")</f>
        <v/>
      </c>
      <c r="AZ46" s="75" t="str">
        <f>IFERROR(LARGE('M 60-69'!$AA$300:$AA$306,AZ$42),"")</f>
        <v/>
      </c>
      <c r="BA46" s="75" t="str">
        <f>IFERROR(LARGE('M 60-69'!$AA$300:$AA$306,BA$42),"")</f>
        <v/>
      </c>
      <c r="BG46" s="16"/>
      <c r="BH46" s="16"/>
    </row>
    <row r="47" spans="1:60" hidden="1" x14ac:dyDescent="0.2">
      <c r="B47" s="77" t="s">
        <v>106</v>
      </c>
      <c r="D47" s="75" t="str">
        <f>IFERROR(LARGE('M 70-79'!$AA$300:$AA$400,D$42),"")</f>
        <v/>
      </c>
      <c r="E47" s="75" t="str">
        <f>IFERROR(LARGE('M 70-79'!$AA$300:$AA$400,E$42),"")</f>
        <v/>
      </c>
      <c r="F47" s="75" t="str">
        <f>IFERROR(LARGE('M 70-79'!$AA$300:$AA$400,F$42),"")</f>
        <v/>
      </c>
      <c r="G47" s="75" t="str">
        <f>IFERROR(LARGE('M 70-79'!$AA$300:$AA$400,G$42),"")</f>
        <v/>
      </c>
      <c r="H47" s="75" t="str">
        <f>IFERROR(LARGE('M 70-79'!$AA$300:$AA$400,H$42),"")</f>
        <v/>
      </c>
      <c r="I47" s="75" t="str">
        <f>IFERROR(LARGE('M 70-79'!$AA$300:$AA$400,I$42),"")</f>
        <v/>
      </c>
      <c r="J47" s="75" t="str">
        <f>IFERROR(LARGE('M 70-79'!$AA$300:$AA$400,J$42),"")</f>
        <v/>
      </c>
      <c r="K47" s="75" t="str">
        <f>IFERROR(LARGE('M 70-79'!$AA$300:$AA$400,K$42),"")</f>
        <v/>
      </c>
      <c r="L47" s="75" t="str">
        <f>IFERROR(LARGE('M 70-79'!$AA$300:$AA$400,L$42),"")</f>
        <v/>
      </c>
      <c r="M47" s="75" t="str">
        <f>IFERROR(LARGE('M 70-79'!$AA$300:$AA$400,M$42),"")</f>
        <v/>
      </c>
      <c r="N47" s="75" t="str">
        <f>IFERROR(LARGE('M 70-79'!$AA$300:$AA$400,N$42),"")</f>
        <v/>
      </c>
      <c r="O47" s="75" t="str">
        <f>IFERROR(LARGE('M 70-79'!$AA$300:$AA$400,O$42),"")</f>
        <v/>
      </c>
      <c r="P47" s="75" t="str">
        <f>IFERROR(LARGE('M 70-79'!$AA$300:$AA$400,P$42),"")</f>
        <v/>
      </c>
      <c r="Q47" s="75" t="str">
        <f>IFERROR(LARGE('M 70-79'!$AA$300:$AA$400,Q$42),"")</f>
        <v/>
      </c>
      <c r="R47" s="75" t="str">
        <f>IFERROR(LARGE('M 70-79'!$AA$300:$AA$400,R$42),"")</f>
        <v/>
      </c>
      <c r="S47" s="75" t="str">
        <f>IFERROR(LARGE('M 70-79'!$AA$300:$AA$400,S$42),"")</f>
        <v/>
      </c>
      <c r="T47" s="75" t="str">
        <f>IFERROR(LARGE('M 70-79'!$AA$300:$AA$400,T$42),"")</f>
        <v/>
      </c>
      <c r="U47" s="75" t="str">
        <f>IFERROR(LARGE('M 70-79'!$AA$300:$AA$400,U$42),"")</f>
        <v/>
      </c>
      <c r="V47" s="75" t="str">
        <f>IFERROR(LARGE('M 70-79'!$AA$300:$AA$400,V$42),"")</f>
        <v/>
      </c>
      <c r="W47" s="75" t="str">
        <f>IFERROR(LARGE('M 70-79'!$AA$300:$AA$400,W$42),"")</f>
        <v/>
      </c>
      <c r="X47" s="75" t="str">
        <f>IFERROR(LARGE('M 70-79'!$AA$300:$AA$400,X$42),"")</f>
        <v/>
      </c>
      <c r="Y47" s="75" t="str">
        <f>IFERROR(LARGE('M 70-79'!$AA$300:$AA$400,Y$42),"")</f>
        <v/>
      </c>
      <c r="Z47" s="75" t="str">
        <f>IFERROR(LARGE('M 70-79'!$AA$300:$AA$400,Z$42),"")</f>
        <v/>
      </c>
      <c r="AA47" s="75" t="str">
        <f>IFERROR(LARGE('M 70-79'!$AA$300:$AA$400,AA$42),"")</f>
        <v/>
      </c>
      <c r="AB47" s="75" t="str">
        <f>IFERROR(LARGE('M 70-79'!$AA$300:$AA$400,AB$42),"")</f>
        <v/>
      </c>
      <c r="AC47" s="75" t="str">
        <f>IFERROR(LARGE('M 70-79'!$AA$300:$AA$400,AC$42),"")</f>
        <v/>
      </c>
      <c r="AD47" s="75" t="str">
        <f>IFERROR(LARGE('M 70-79'!$AA$300:$AA$400,AD$42),"")</f>
        <v/>
      </c>
      <c r="AE47" s="75" t="str">
        <f>IFERROR(LARGE('M 70-79'!$AA$300:$AA$400,AE$42),"")</f>
        <v/>
      </c>
      <c r="AF47" s="75" t="str">
        <f>IFERROR(LARGE('M 70-79'!$AA$300:$AA$400,AF$42),"")</f>
        <v/>
      </c>
      <c r="AG47" s="75" t="str">
        <f>IFERROR(LARGE('M 70-79'!$AA$300:$AA$309,AG$42),"")</f>
        <v/>
      </c>
      <c r="AH47" s="75" t="str">
        <f>IFERROR(LARGE('M 70-79'!$AA$300:$AA$309,AH$42),"")</f>
        <v/>
      </c>
      <c r="AI47" s="75" t="str">
        <f>IFERROR(LARGE('M 70-79'!$AA$300:$AA$309,AI$42),"")</f>
        <v/>
      </c>
      <c r="AJ47" s="75" t="str">
        <f>IFERROR(LARGE('M 70-79'!$AA$300:$AA$309,AJ$42),"")</f>
        <v/>
      </c>
      <c r="AK47" s="75" t="str">
        <f>IFERROR(LARGE('M 70-79'!$AA$300:$AA$309,AK$42),"")</f>
        <v/>
      </c>
      <c r="AL47" s="75" t="str">
        <f>IFERROR(LARGE('M 70-79'!$AA$300:$AA$309,AL$42),"")</f>
        <v/>
      </c>
      <c r="AM47" s="75" t="str">
        <f>IFERROR(LARGE('M 70-79'!$AA$300:$AA$309,AM$42),"")</f>
        <v/>
      </c>
      <c r="AN47" s="75" t="str">
        <f>IFERROR(LARGE('M 70-79'!$AA$300:$AA$309,AN$42),"")</f>
        <v/>
      </c>
      <c r="AO47" s="75" t="str">
        <f>IFERROR(LARGE('M 70-79'!$AA$300:$AA$309,AO$42),"")</f>
        <v/>
      </c>
      <c r="AP47" s="75" t="str">
        <f>IFERROR(LARGE('M 70-79'!$AA$300:$AA$309,AP$42),"")</f>
        <v/>
      </c>
      <c r="AQ47" s="75" t="str">
        <f>IFERROR(LARGE('M 70-79'!$AA$300:$AA$309,AQ$42),"")</f>
        <v/>
      </c>
      <c r="AR47" s="75" t="str">
        <f>IFERROR(LARGE('M 70-79'!$AA$300:$AA$309,AR$42),"")</f>
        <v/>
      </c>
      <c r="AS47" s="75" t="str">
        <f>IFERROR(LARGE('M 70-79'!$AA$300:$AA$309,AS$42),"")</f>
        <v/>
      </c>
      <c r="AT47" s="75" t="str">
        <f>IFERROR(LARGE('M 70-79'!$AA$300:$AA$309,AT$42),"")</f>
        <v/>
      </c>
      <c r="AU47" s="75" t="str">
        <f>IFERROR(LARGE('M 70-79'!$AA$300:$AA$309,AU$42),"")</f>
        <v/>
      </c>
      <c r="AV47" s="75" t="str">
        <f>IFERROR(LARGE('M 70-79'!$AA$300:$AA$309,AV$42),"")</f>
        <v/>
      </c>
      <c r="AW47" s="75" t="str">
        <f>IFERROR(LARGE('M 70-79'!$AA$300:$AA$309,AW$42),"")</f>
        <v/>
      </c>
      <c r="AX47" s="75" t="str">
        <f>IFERROR(LARGE('M 70-79'!$AA$300:$AA$309,AX$42),"")</f>
        <v/>
      </c>
      <c r="AY47" s="75" t="str">
        <f>IFERROR(LARGE('M 70-79'!$AA$300:$AA$309,AY$42),"")</f>
        <v/>
      </c>
      <c r="AZ47" s="75" t="str">
        <f>IFERROR(LARGE('M 70-79'!$AA$300:$AA$309,AZ$42),"")</f>
        <v/>
      </c>
      <c r="BA47" s="75" t="str">
        <f>IFERROR(LARGE('M 70-79'!$AA$300:$AA$309,BA$42),"")</f>
        <v/>
      </c>
      <c r="BG47" s="16"/>
      <c r="BH47" s="16"/>
    </row>
    <row r="48" spans="1:60" s="61" customFormat="1" hidden="1" x14ac:dyDescent="0.2">
      <c r="B48" s="77" t="s">
        <v>107</v>
      </c>
      <c r="D48" s="75" t="str">
        <f>IFERROR(LARGE('M 80+'!$AA$300:$AA$399,D$42),"")</f>
        <v/>
      </c>
      <c r="E48" s="75" t="str">
        <f>IFERROR(LARGE('M 80+'!$AA$300:$AA$399,E$42),"")</f>
        <v/>
      </c>
      <c r="F48" s="75" t="str">
        <f>IFERROR(LARGE('M 80+'!$AA$300:$AA$399,F$42),"")</f>
        <v/>
      </c>
      <c r="G48" s="75" t="str">
        <f>IFERROR(LARGE('M 80+'!$AA$300:$AA$399,G$42),"")</f>
        <v/>
      </c>
      <c r="H48" s="75" t="str">
        <f>IFERROR(LARGE('M 80+'!$AA$300:$AA$399,H$42),"")</f>
        <v/>
      </c>
      <c r="I48" s="75" t="str">
        <f>IFERROR(LARGE('M 80+'!$AA$300:$AA$399,I$42),"")</f>
        <v/>
      </c>
      <c r="J48" s="75" t="str">
        <f>IFERROR(LARGE('M 80+'!$AA$300:$AA$399,J$42),"")</f>
        <v/>
      </c>
      <c r="K48" s="75" t="str">
        <f>IFERROR(LARGE('M 80+'!$AA$300:$AA$399,K$42),"")</f>
        <v/>
      </c>
      <c r="L48" s="75" t="str">
        <f>IFERROR(LARGE('M 80+'!$AA$300:$AA$399,L$42),"")</f>
        <v/>
      </c>
      <c r="M48" s="75" t="str">
        <f>IFERROR(LARGE('M 80+'!$AA$300:$AA$399,M$42),"")</f>
        <v/>
      </c>
      <c r="N48" s="75" t="str">
        <f>IFERROR(LARGE('M 80+'!$AA$300:$AA$399,N$42),"")</f>
        <v/>
      </c>
      <c r="O48" s="75" t="str">
        <f>IFERROR(LARGE('M 80+'!$AA$300:$AA$399,O$42),"")</f>
        <v/>
      </c>
      <c r="P48" s="75" t="str">
        <f>IFERROR(LARGE('M 80+'!$AA$300:$AA$399,P$42),"")</f>
        <v/>
      </c>
      <c r="Q48" s="75" t="str">
        <f>IFERROR(LARGE('M 80+'!$AA$300:$AA$399,Q$42),"")</f>
        <v/>
      </c>
      <c r="R48" s="75" t="str">
        <f>IFERROR(LARGE('M 80+'!$AA$300:$AA$399,R$42),"")</f>
        <v/>
      </c>
      <c r="S48" s="75" t="str">
        <f>IFERROR(LARGE('M 80+'!$AA$300:$AA$399,S$42),"")</f>
        <v/>
      </c>
      <c r="T48" s="75" t="str">
        <f>IFERROR(LARGE('M 80+'!$AA$300:$AA$399,T$42),"")</f>
        <v/>
      </c>
      <c r="U48" s="75" t="str">
        <f>IFERROR(LARGE('M 80+'!$AA$300:$AA$399,U$42),"")</f>
        <v/>
      </c>
      <c r="V48" s="75" t="str">
        <f>IFERROR(LARGE('M 80+'!$AA$300:$AA$399,V$42),"")</f>
        <v/>
      </c>
      <c r="W48" s="75" t="str">
        <f>IFERROR(LARGE('M 80+'!$AA$300:$AA$399,W$42),"")</f>
        <v/>
      </c>
      <c r="X48" s="75" t="str">
        <f>IFERROR(LARGE('M 80+'!$AA$300:$AA$399,X$42),"")</f>
        <v/>
      </c>
      <c r="Y48" s="75" t="str">
        <f>IFERROR(LARGE('M 80+'!$AA$300:$AA$399,Y$42),"")</f>
        <v/>
      </c>
      <c r="Z48" s="75" t="str">
        <f>IFERROR(LARGE('M 80+'!$AA$300:$AA$399,Z$42),"")</f>
        <v/>
      </c>
      <c r="AA48" s="75" t="str">
        <f>IFERROR(LARGE('M 80+'!$AA$300:$AA$399,AA$42),"")</f>
        <v/>
      </c>
      <c r="AB48" s="75" t="str">
        <f>IFERROR(LARGE('M 80+'!$AA$300:$AA$399,AB$42),"")</f>
        <v/>
      </c>
      <c r="AC48" s="75" t="str">
        <f>IFERROR(LARGE('M 80+'!$AA$300:$AA$399,AC$42),"")</f>
        <v/>
      </c>
      <c r="AD48" s="75" t="str">
        <f>IFERROR(LARGE('M 80+'!$AA$300:$AA$399,AD$42),"")</f>
        <v/>
      </c>
      <c r="AE48" s="75" t="str">
        <f>IFERROR(LARGE('M 80+'!$AA$300:$AA$399,AE$42),"")</f>
        <v/>
      </c>
      <c r="AF48" s="75" t="str">
        <f>IFERROR(LARGE('M 80+'!$AA$300:$AA$399,AF$42),"")</f>
        <v/>
      </c>
      <c r="AG48" s="75" t="str">
        <f>IFERROR(LARGE('M 80+'!$AA$300:$AA$304,AG$42),"")</f>
        <v/>
      </c>
      <c r="AH48" s="75" t="str">
        <f>IFERROR(LARGE('M 80+'!$AA$300:$AA$304,AH$42),"")</f>
        <v/>
      </c>
      <c r="AI48" s="75" t="str">
        <f>IFERROR(LARGE('M 80+'!$AA$300:$AA$304,AI$42),"")</f>
        <v/>
      </c>
      <c r="AJ48" s="75" t="str">
        <f>IFERROR(LARGE('M 80+'!$AA$300:$AA$304,AJ$42),"")</f>
        <v/>
      </c>
      <c r="AK48" s="75" t="str">
        <f>IFERROR(LARGE('M 80+'!$AA$300:$AA$304,AK$42),"")</f>
        <v/>
      </c>
      <c r="AL48" s="75" t="str">
        <f>IFERROR(LARGE('M 80+'!$AA$300:$AA$304,AL$42),"")</f>
        <v/>
      </c>
      <c r="AM48" s="75" t="str">
        <f>IFERROR(LARGE('M 80+'!$AA$300:$AA$304,AM$42),"")</f>
        <v/>
      </c>
      <c r="AN48" s="75" t="str">
        <f>IFERROR(LARGE('M 80+'!$AA$300:$AA$304,AN$42),"")</f>
        <v/>
      </c>
      <c r="AO48" s="75" t="str">
        <f>IFERROR(LARGE('M 80+'!$AA$300:$AA$304,AO$42),"")</f>
        <v/>
      </c>
      <c r="AP48" s="75" t="str">
        <f>IFERROR(LARGE('M 80+'!$AA$300:$AA$304,AP$42),"")</f>
        <v/>
      </c>
      <c r="AQ48" s="75" t="str">
        <f>IFERROR(LARGE('M 80+'!$AA$300:$AA$304,AQ$42),"")</f>
        <v/>
      </c>
      <c r="AR48" s="75" t="str">
        <f>IFERROR(LARGE('M 80+'!$AA$300:$AA$304,AR$42),"")</f>
        <v/>
      </c>
      <c r="AS48" s="75" t="str">
        <f>IFERROR(LARGE('M 80+'!$AA$300:$AA$304,AS$42),"")</f>
        <v/>
      </c>
      <c r="AT48" s="75" t="str">
        <f>IFERROR(LARGE('M 80+'!$AA$300:$AA$304,AT$42),"")</f>
        <v/>
      </c>
      <c r="AU48" s="75" t="str">
        <f>IFERROR(LARGE('M 80+'!$AA$300:$AA$304,AU$42),"")</f>
        <v/>
      </c>
      <c r="AV48" s="75" t="str">
        <f>IFERROR(LARGE('M 80+'!$AA$300:$AA$304,AV$42),"")</f>
        <v/>
      </c>
      <c r="AW48" s="75" t="str">
        <f>IFERROR(LARGE('M 80+'!$AA$300:$AA$304,AW$42),"")</f>
        <v/>
      </c>
      <c r="AX48" s="75" t="str">
        <f>IFERROR(LARGE('M 80+'!$AA$300:$AA$304,AX$42),"")</f>
        <v/>
      </c>
      <c r="AY48" s="75" t="str">
        <f>IFERROR(LARGE('M 80+'!$AA$300:$AA$304,AY$42),"")</f>
        <v/>
      </c>
      <c r="AZ48" s="75" t="str">
        <f>IFERROR(LARGE('M 80+'!$AA$300:$AA$304,AZ$42),"")</f>
        <v/>
      </c>
      <c r="BA48" s="75" t="str">
        <f>IFERROR(LARGE('M 80+'!$AA$300:$AA$304,BA$42),"")</f>
        <v/>
      </c>
    </row>
    <row r="49" spans="1:60" hidden="1" x14ac:dyDescent="0.2">
      <c r="B49" s="76" t="s">
        <v>110</v>
      </c>
      <c r="D49" s="75" t="str">
        <f>IFERROR(LARGE('N 35-49'!$AA$300:$AA$400,D$42),"")</f>
        <v/>
      </c>
      <c r="E49" s="75" t="str">
        <f>IFERROR(LARGE('N 35-49'!$AA$300:$AA$400,E$42),"")</f>
        <v/>
      </c>
      <c r="F49" s="75" t="str">
        <f>IFERROR(LARGE('N 35-49'!$AA$300:$AA$400,F$42),"")</f>
        <v/>
      </c>
      <c r="G49" s="75" t="str">
        <f>IFERROR(LARGE('N 35-49'!$AA$300:$AA$400,G$42),"")</f>
        <v/>
      </c>
      <c r="H49" s="75" t="str">
        <f>IFERROR(LARGE('N 35-49'!$AA$300:$AA$400,H$42),"")</f>
        <v/>
      </c>
      <c r="I49" s="75" t="str">
        <f>IFERROR(LARGE('N 35-49'!$AA$300:$AA$400,I$42),"")</f>
        <v/>
      </c>
      <c r="J49" s="75" t="str">
        <f>IFERROR(LARGE('N 35-49'!$AA$300:$AA$400,J$42),"")</f>
        <v/>
      </c>
      <c r="K49" s="75" t="str">
        <f>IFERROR(LARGE('N 35-49'!$AA$300:$AA$400,K$42),"")</f>
        <v/>
      </c>
      <c r="L49" s="75" t="str">
        <f>IFERROR(LARGE('N 35-49'!$AA$300:$AA$400,L$42),"")</f>
        <v/>
      </c>
      <c r="M49" s="75" t="str">
        <f>IFERROR(LARGE('N 35-49'!$AA$300:$AA$400,M$42),"")</f>
        <v/>
      </c>
      <c r="N49" s="75" t="str">
        <f>IFERROR(LARGE('N 35-49'!$AA$300:$AA$400,N$42),"")</f>
        <v/>
      </c>
      <c r="O49" s="75" t="str">
        <f>IFERROR(LARGE('N 35-49'!$AA$300:$AA$400,O$42),"")</f>
        <v/>
      </c>
      <c r="P49" s="75" t="str">
        <f>IFERROR(LARGE('N 35-49'!$AA$300:$AA$400,P$42),"")</f>
        <v/>
      </c>
      <c r="Q49" s="75" t="str">
        <f>IFERROR(LARGE('N 35-49'!$AA$300:$AA$400,Q$42),"")</f>
        <v/>
      </c>
      <c r="R49" s="75" t="str">
        <f>IFERROR(LARGE('N 35-49'!$AA$300:$AA$400,R$42),"")</f>
        <v/>
      </c>
      <c r="S49" s="75" t="str">
        <f>IFERROR(LARGE('N 35-49'!$AA$300:$AA$400,S$42),"")</f>
        <v/>
      </c>
      <c r="T49" s="75" t="str">
        <f>IFERROR(LARGE('N 35-49'!$AA$300:$AA$400,T$42),"")</f>
        <v/>
      </c>
      <c r="U49" s="75" t="str">
        <f>IFERROR(LARGE('N 35-49'!$AA$300:$AA$400,U$42),"")</f>
        <v/>
      </c>
      <c r="V49" s="75" t="str">
        <f>IFERROR(LARGE('N 35-49'!$AA$300:$AA$400,V$42),"")</f>
        <v/>
      </c>
      <c r="W49" s="75" t="str">
        <f>IFERROR(LARGE('N 35-49'!$AA$300:$AA$400,W$42),"")</f>
        <v/>
      </c>
      <c r="X49" s="75" t="str">
        <f>IFERROR(LARGE('N 35-49'!$AA$300:$AA$400,X$42),"")</f>
        <v/>
      </c>
      <c r="Y49" s="75" t="str">
        <f>IFERROR(LARGE('N 35-49'!$AA$300:$AA$400,Y$42),"")</f>
        <v/>
      </c>
      <c r="Z49" s="75" t="str">
        <f>IFERROR(LARGE('N 35-49'!$AA$300:$AA$400,Z$42),"")</f>
        <v/>
      </c>
      <c r="AA49" s="75" t="str">
        <f>IFERROR(LARGE('N 35-49'!$AA$300:$AA$400,AA$42),"")</f>
        <v/>
      </c>
      <c r="AB49" s="75" t="str">
        <f>IFERROR(LARGE('N 35-49'!$AA$300:$AA$400,AB$42),"")</f>
        <v/>
      </c>
      <c r="AC49" s="75" t="str">
        <f>IFERROR(LARGE('N 35-49'!$AA$300:$AA$400,AC$42),"")</f>
        <v/>
      </c>
      <c r="AD49" s="75" t="str">
        <f>IFERROR(LARGE('N 35-49'!$AA$300:$AA$400,AD$42),"")</f>
        <v/>
      </c>
      <c r="AE49" s="75" t="str">
        <f>IFERROR(LARGE('N 35-49'!$AA$300:$AA$400,AE$42),"")</f>
        <v/>
      </c>
      <c r="AF49" s="75" t="str">
        <f>IFERROR(LARGE('N 35-49'!$AA$300:$AA$400,AF$42),"")</f>
        <v/>
      </c>
      <c r="AG49" s="75" t="str">
        <f>IFERROR(LARGE('N 35-49'!$AA$300:$AA$304,AG$42),"")</f>
        <v/>
      </c>
      <c r="AH49" s="75" t="str">
        <f>IFERROR(LARGE('N 35-49'!$AA$300:$AA$304,AH$42),"")</f>
        <v/>
      </c>
      <c r="AI49" s="75" t="str">
        <f>IFERROR(LARGE('N 35-49'!$AA$300:$AA$304,AI$42),"")</f>
        <v/>
      </c>
      <c r="AJ49" s="75" t="str">
        <f>IFERROR(LARGE('N 35-49'!$AA$300:$AA$304,AJ$42),"")</f>
        <v/>
      </c>
      <c r="AK49" s="75" t="str">
        <f>IFERROR(LARGE('N 35-49'!$AA$300:$AA$304,AK$42),"")</f>
        <v/>
      </c>
      <c r="AL49" s="75" t="str">
        <f>IFERROR(LARGE('N 35-49'!$AA$300:$AA$304,AL$42),"")</f>
        <v/>
      </c>
      <c r="AM49" s="75" t="str">
        <f>IFERROR(LARGE('N 35-49'!$AA$300:$AA$304,AM$42),"")</f>
        <v/>
      </c>
      <c r="AN49" s="75" t="str">
        <f>IFERROR(LARGE('N 35-49'!$AA$300:$AA$304,AN$42),"")</f>
        <v/>
      </c>
      <c r="AO49" s="75" t="str">
        <f>IFERROR(LARGE('N 35-49'!$AA$300:$AA$304,AO$42),"")</f>
        <v/>
      </c>
      <c r="AP49" s="75" t="str">
        <f>IFERROR(LARGE('N 35-49'!$AA$300:$AA$304,AP$42),"")</f>
        <v/>
      </c>
      <c r="AQ49" s="75" t="str">
        <f>IFERROR(LARGE('N 35-49'!$AA$300:$AA$304,AQ$42),"")</f>
        <v/>
      </c>
      <c r="AR49" s="75" t="str">
        <f>IFERROR(LARGE('N 35-49'!$AA$300:$AA$304,AR$42),"")</f>
        <v/>
      </c>
      <c r="AS49" s="75" t="str">
        <f>IFERROR(LARGE('N 35-49'!$AA$300:$AA$304,AS$42),"")</f>
        <v/>
      </c>
      <c r="AT49" s="75" t="str">
        <f>IFERROR(LARGE('N 35-49'!$AA$300:$AA$304,AT$42),"")</f>
        <v/>
      </c>
      <c r="AU49" s="75" t="str">
        <f>IFERROR(LARGE('N 35-49'!$AA$300:$AA$304,AU$42),"")</f>
        <v/>
      </c>
      <c r="AV49" s="75" t="str">
        <f>IFERROR(LARGE('N 35-49'!$AA$300:$AA$304,AV$42),"")</f>
        <v/>
      </c>
      <c r="AW49" s="75" t="str">
        <f>IFERROR(LARGE('N 35-49'!$AA$300:$AA$304,AW$42),"")</f>
        <v/>
      </c>
      <c r="AX49" s="75" t="str">
        <f>IFERROR(LARGE('N 35-49'!$AA$300:$AA$304,AX$42),"")</f>
        <v/>
      </c>
      <c r="AY49" s="75" t="str">
        <f>IFERROR(LARGE('N 35-49'!$AA$300:$AA$304,AY$42),"")</f>
        <v/>
      </c>
      <c r="AZ49" s="75" t="str">
        <f>IFERROR(LARGE('N 35-49'!$AA$300:$AA$304,AZ$42),"")</f>
        <v/>
      </c>
      <c r="BA49" s="75" t="str">
        <f>IFERROR(LARGE('N 35-49'!$AA$300:$AA$304,BA$42),"")</f>
        <v/>
      </c>
      <c r="BG49" s="16"/>
      <c r="BH49" s="16"/>
    </row>
    <row r="50" spans="1:60" hidden="1" x14ac:dyDescent="0.2">
      <c r="B50" s="76" t="s">
        <v>111</v>
      </c>
      <c r="D50" s="75">
        <f>IFERROR(LARGE('N 50-59'!$AA$300:$AA$400,D$42),"")</f>
        <v>20.000039999999998</v>
      </c>
      <c r="E50" s="75">
        <f>IFERROR(LARGE('N 50-59'!$AA$300:$AA$400,E$42),"")</f>
        <v>18.000039999999998</v>
      </c>
      <c r="F50" s="75" t="str">
        <f>IFERROR(LARGE('N 50-59'!$AA$300:$AA$400,F$42),"")</f>
        <v/>
      </c>
      <c r="G50" s="75" t="str">
        <f>IFERROR(LARGE('N 50-59'!$AA$300:$AA$400,G$42),"")</f>
        <v/>
      </c>
      <c r="H50" s="75" t="str">
        <f>IFERROR(LARGE('N 50-59'!$AA$300:$AA$400,H$42),"")</f>
        <v/>
      </c>
      <c r="I50" s="75" t="str">
        <f>IFERROR(LARGE('N 50-59'!$AA$300:$AA$400,I$42),"")</f>
        <v/>
      </c>
      <c r="J50" s="75" t="str">
        <f>IFERROR(LARGE('N 50-59'!$AA$300:$AA$400,J$42),"")</f>
        <v/>
      </c>
      <c r="K50" s="75" t="str">
        <f>IFERROR(LARGE('N 50-59'!$AA$300:$AA$400,K$42),"")</f>
        <v/>
      </c>
      <c r="L50" s="75" t="str">
        <f>IFERROR(LARGE('N 50-59'!$AA$300:$AA$400,L$42),"")</f>
        <v/>
      </c>
      <c r="M50" s="75" t="str">
        <f>IFERROR(LARGE('N 50-59'!$AA$300:$AA$400,M$42),"")</f>
        <v/>
      </c>
      <c r="N50" s="75" t="str">
        <f>IFERROR(LARGE('N 50-59'!$AA$300:$AA$400,N$42),"")</f>
        <v/>
      </c>
      <c r="O50" s="75" t="str">
        <f>IFERROR(LARGE('N 50-59'!$AA$300:$AA$400,O$42),"")</f>
        <v/>
      </c>
      <c r="P50" s="75" t="str">
        <f>IFERROR(LARGE('N 50-59'!$AA$300:$AA$400,P$42),"")</f>
        <v/>
      </c>
      <c r="Q50" s="75" t="str">
        <f>IFERROR(LARGE('N 50-59'!$AA$300:$AA$400,Q$42),"")</f>
        <v/>
      </c>
      <c r="R50" s="75" t="str">
        <f>IFERROR(LARGE('N 50-59'!$AA$300:$AA$400,R$42),"")</f>
        <v/>
      </c>
      <c r="S50" s="75" t="str">
        <f>IFERROR(LARGE('N 50-59'!$AA$300:$AA$400,S$42),"")</f>
        <v/>
      </c>
      <c r="T50" s="75" t="str">
        <f>IFERROR(LARGE('N 50-59'!$AA$300:$AA$400,T$42),"")</f>
        <v/>
      </c>
      <c r="U50" s="75" t="str">
        <f>IFERROR(LARGE('N 50-59'!$AA$300:$AA$400,U$42),"")</f>
        <v/>
      </c>
      <c r="V50" s="75" t="str">
        <f>IFERROR(LARGE('N 50-59'!$AA$300:$AA$400,V$42),"")</f>
        <v/>
      </c>
      <c r="W50" s="75" t="str">
        <f>IFERROR(LARGE('N 50-59'!$AA$300:$AA$400,W$42),"")</f>
        <v/>
      </c>
      <c r="X50" s="75" t="str">
        <f>IFERROR(LARGE('N 50-59'!$AA$300:$AA$400,X$42),"")</f>
        <v/>
      </c>
      <c r="Y50" s="75" t="str">
        <f>IFERROR(LARGE('N 50-59'!$AA$300:$AA$400,Y$42),"")</f>
        <v/>
      </c>
      <c r="Z50" s="75" t="str">
        <f>IFERROR(LARGE('N 50-59'!$AA$300:$AA$400,Z$42),"")</f>
        <v/>
      </c>
      <c r="AA50" s="75" t="str">
        <f>IFERROR(LARGE('N 50-59'!$AA$300:$AA$400,AA$42),"")</f>
        <v/>
      </c>
      <c r="AB50" s="75" t="str">
        <f>IFERROR(LARGE('N 50-59'!$AA$300:$AA$400,AB$42),"")</f>
        <v/>
      </c>
      <c r="AC50" s="75" t="str">
        <f>IFERROR(LARGE('N 50-59'!$AA$300:$AA$400,AC$42),"")</f>
        <v/>
      </c>
      <c r="AD50" s="75" t="str">
        <f>IFERROR(LARGE('N 50-59'!$AA$300:$AA$400,AD$42),"")</f>
        <v/>
      </c>
      <c r="AE50" s="75" t="str">
        <f>IFERROR(LARGE('N 50-59'!$AA$300:$AA$400,AE$42),"")</f>
        <v/>
      </c>
      <c r="AF50" s="75" t="str">
        <f>IFERROR(LARGE('N 50-59'!$AA$300:$AA$400,AF$42),"")</f>
        <v/>
      </c>
      <c r="AG50" s="75" t="str">
        <f>IFERROR(LARGE('N 50-59'!$AA$300:$AA$303,AG$42),"")</f>
        <v/>
      </c>
      <c r="AH50" s="75" t="str">
        <f>IFERROR(LARGE('N 50-59'!$AA$300:$AA$303,AH$42),"")</f>
        <v/>
      </c>
      <c r="AI50" s="75" t="str">
        <f>IFERROR(LARGE('N 50-59'!$AA$300:$AA$303,AI$42),"")</f>
        <v/>
      </c>
      <c r="AJ50" s="75" t="str">
        <f>IFERROR(LARGE('N 50-59'!$AA$300:$AA$303,AJ$42),"")</f>
        <v/>
      </c>
      <c r="AK50" s="75" t="str">
        <f>IFERROR(LARGE('N 50-59'!$AA$300:$AA$303,AK$42),"")</f>
        <v/>
      </c>
      <c r="AL50" s="75" t="str">
        <f>IFERROR(LARGE('N 50-59'!$AA$300:$AA$303,AL$42),"")</f>
        <v/>
      </c>
      <c r="AM50" s="75" t="str">
        <f>IFERROR(LARGE('N 50-59'!$AA$300:$AA$303,AM$42),"")</f>
        <v/>
      </c>
      <c r="AN50" s="75" t="str">
        <f>IFERROR(LARGE('N 50-59'!$AA$300:$AA$303,AN$42),"")</f>
        <v/>
      </c>
      <c r="AO50" s="75" t="str">
        <f>IFERROR(LARGE('N 50-59'!$AA$300:$AA$303,AO$42),"")</f>
        <v/>
      </c>
      <c r="AP50" s="75" t="str">
        <f>IFERROR(LARGE('N 50-59'!$AA$300:$AA$303,AP$42),"")</f>
        <v/>
      </c>
      <c r="AQ50" s="75" t="str">
        <f>IFERROR(LARGE('N 50-59'!$AA$300:$AA$303,AQ$42),"")</f>
        <v/>
      </c>
      <c r="AR50" s="75" t="str">
        <f>IFERROR(LARGE('N 50-59'!$AA$300:$AA$303,AR$42),"")</f>
        <v/>
      </c>
      <c r="AS50" s="75" t="str">
        <f>IFERROR(LARGE('N 50-59'!$AA$300:$AA$303,AS$42),"")</f>
        <v/>
      </c>
      <c r="AT50" s="75" t="str">
        <f>IFERROR(LARGE('N 50-59'!$AA$300:$AA$303,AT$42),"")</f>
        <v/>
      </c>
      <c r="AU50" s="75" t="str">
        <f>IFERROR(LARGE('N 50-59'!$AA$300:$AA$303,AU$42),"")</f>
        <v/>
      </c>
      <c r="AV50" s="75" t="str">
        <f>IFERROR(LARGE('N 50-59'!$AA$300:$AA$303,AV$42),"")</f>
        <v/>
      </c>
      <c r="AW50" s="75" t="str">
        <f>IFERROR(LARGE('N 50-59'!$AA$300:$AA$303,AW$42),"")</f>
        <v/>
      </c>
      <c r="AX50" s="75" t="str">
        <f>IFERROR(LARGE('N 50-59'!$AA$300:$AA$303,AX$42),"")</f>
        <v/>
      </c>
      <c r="AY50" s="75" t="str">
        <f>IFERROR(LARGE('N 50-59'!$AA$300:$AA$303,AY$42),"")</f>
        <v/>
      </c>
      <c r="AZ50" s="75" t="str">
        <f>IFERROR(LARGE('N 50-59'!$AA$300:$AA$303,AZ$42),"")</f>
        <v/>
      </c>
      <c r="BA50" s="75" t="str">
        <f>IFERROR(LARGE('N 50-59'!$AA$300:$AA$303,BA$42),"")</f>
        <v/>
      </c>
      <c r="BG50" s="16"/>
      <c r="BH50" s="16"/>
    </row>
    <row r="51" spans="1:60" hidden="1" x14ac:dyDescent="0.2">
      <c r="B51" s="76" t="s">
        <v>79</v>
      </c>
      <c r="D51" s="75" t="str">
        <f>IFERROR(LARGE('N 60-69'!$AA$300:$AA$400,D$42),"")</f>
        <v/>
      </c>
      <c r="E51" s="75" t="str">
        <f>IFERROR(LARGE('N 60-69'!$AA$300:$AA$400,E$42),"")</f>
        <v/>
      </c>
      <c r="F51" s="75" t="str">
        <f>IFERROR(LARGE('N 60-69'!$AA$300:$AA$400,F$42),"")</f>
        <v/>
      </c>
      <c r="G51" s="75" t="str">
        <f>IFERROR(LARGE('N 60-69'!$AA$300:$AA$400,G$42),"")</f>
        <v/>
      </c>
      <c r="H51" s="75" t="str">
        <f>IFERROR(LARGE('N 60-69'!$AA$300:$AA$400,H$42),"")</f>
        <v/>
      </c>
      <c r="I51" s="75" t="str">
        <f>IFERROR(LARGE('N 60-69'!$AA$300:$AA$400,I$42),"")</f>
        <v/>
      </c>
      <c r="J51" s="75" t="str">
        <f>IFERROR(LARGE('N 60-69'!$AA$300:$AA$400,J$42),"")</f>
        <v/>
      </c>
      <c r="K51" s="75" t="str">
        <f>IFERROR(LARGE('N 60-69'!$AA$300:$AA$400,K$42),"")</f>
        <v/>
      </c>
      <c r="L51" s="75" t="str">
        <f>IFERROR(LARGE('N 60-69'!$AA$300:$AA$400,L$42),"")</f>
        <v/>
      </c>
      <c r="M51" s="75" t="str">
        <f>IFERROR(LARGE('N 60-69'!$AA$300:$AA$400,M$42),"")</f>
        <v/>
      </c>
      <c r="N51" s="75" t="str">
        <f>IFERROR(LARGE('N 60-69'!$AA$300:$AA$400,N$42),"")</f>
        <v/>
      </c>
      <c r="O51" s="75" t="str">
        <f>IFERROR(LARGE('N 60-69'!$AA$300:$AA$400,O$42),"")</f>
        <v/>
      </c>
      <c r="P51" s="75" t="str">
        <f>IFERROR(LARGE('N 60-69'!$AA$300:$AA$400,P$42),"")</f>
        <v/>
      </c>
      <c r="Q51" s="75" t="str">
        <f>IFERROR(LARGE('N 60-69'!$AA$300:$AA$400,Q$42),"")</f>
        <v/>
      </c>
      <c r="R51" s="75" t="str">
        <f>IFERROR(LARGE('N 60-69'!$AA$300:$AA$400,R$42),"")</f>
        <v/>
      </c>
      <c r="S51" s="75" t="str">
        <f>IFERROR(LARGE('N 60-69'!$AA$300:$AA$400,S$42),"")</f>
        <v/>
      </c>
      <c r="T51" s="75" t="str">
        <f>IFERROR(LARGE('N 60-69'!$AA$300:$AA$400,T$42),"")</f>
        <v/>
      </c>
      <c r="U51" s="75" t="str">
        <f>IFERROR(LARGE('N 60-69'!$AA$300:$AA$400,U$42),"")</f>
        <v/>
      </c>
      <c r="V51" s="75" t="str">
        <f>IFERROR(LARGE('N 60-69'!$AA$300:$AA$400,V$42),"")</f>
        <v/>
      </c>
      <c r="W51" s="75" t="str">
        <f>IFERROR(LARGE('N 60-69'!$AA$300:$AA$400,W$42),"")</f>
        <v/>
      </c>
      <c r="X51" s="75" t="str">
        <f>IFERROR(LARGE('N 60-69'!$AA$300:$AA$400,X$42),"")</f>
        <v/>
      </c>
      <c r="Y51" s="75" t="str">
        <f>IFERROR(LARGE('N 60-69'!$AA$300:$AA$400,Y$42),"")</f>
        <v/>
      </c>
      <c r="Z51" s="75" t="str">
        <f>IFERROR(LARGE('N 60-69'!$AA$300:$AA$400,Z$42),"")</f>
        <v/>
      </c>
      <c r="AA51" s="75" t="str">
        <f>IFERROR(LARGE('N 60-69'!$AA$300:$AA$400,AA$42),"")</f>
        <v/>
      </c>
      <c r="AB51" s="75" t="str">
        <f>IFERROR(LARGE('N 60-69'!$AA$300:$AA$400,AB$42),"")</f>
        <v/>
      </c>
      <c r="AC51" s="75" t="str">
        <f>IFERROR(LARGE('N 60-69'!$AA$300:$AA$400,AC$42),"")</f>
        <v/>
      </c>
      <c r="AD51" s="75" t="str">
        <f>IFERROR(LARGE('N 60-69'!$AA$300:$AA$400,AD$42),"")</f>
        <v/>
      </c>
      <c r="AE51" s="75" t="str">
        <f>IFERROR(LARGE('N 60-69'!$AA$300:$AA$400,AE$42),"")</f>
        <v/>
      </c>
      <c r="AF51" s="75" t="str">
        <f>IFERROR(LARGE('N 60-69'!$AA$300:$AA$400,AF$42),"")</f>
        <v/>
      </c>
      <c r="AG51" s="75" t="str">
        <f>IFERROR(LARGE('N 60-69'!$AA$300:$AA$305,AG$42),"")</f>
        <v/>
      </c>
      <c r="AH51" s="75" t="str">
        <f>IFERROR(LARGE('N 60-69'!$AA$300:$AA$305,AH$42),"")</f>
        <v/>
      </c>
      <c r="AI51" s="75" t="str">
        <f>IFERROR(LARGE('N 60-69'!$AA$300:$AA$305,AI$42),"")</f>
        <v/>
      </c>
      <c r="AJ51" s="75" t="str">
        <f>IFERROR(LARGE('N 60-69'!$AA$300:$AA$305,AJ$42),"")</f>
        <v/>
      </c>
      <c r="AK51" s="75" t="str">
        <f>IFERROR(LARGE('N 60-69'!$AA$300:$AA$305,AK$42),"")</f>
        <v/>
      </c>
      <c r="AL51" s="75" t="str">
        <f>IFERROR(LARGE('N 60-69'!$AA$300:$AA$305,AL$42),"")</f>
        <v/>
      </c>
      <c r="AM51" s="75" t="str">
        <f>IFERROR(LARGE('N 60-69'!$AA$300:$AA$305,AM$42),"")</f>
        <v/>
      </c>
      <c r="AN51" s="75" t="str">
        <f>IFERROR(LARGE('N 60-69'!$AA$300:$AA$305,AN$42),"")</f>
        <v/>
      </c>
      <c r="AO51" s="75" t="str">
        <f>IFERROR(LARGE('N 60-69'!$AA$300:$AA$305,AO$42),"")</f>
        <v/>
      </c>
      <c r="AP51" s="75" t="str">
        <f>IFERROR(LARGE('N 60-69'!$AA$300:$AA$305,AP$42),"")</f>
        <v/>
      </c>
      <c r="AQ51" s="75" t="str">
        <f>IFERROR(LARGE('N 60-69'!$AA$300:$AA$305,AQ$42),"")</f>
        <v/>
      </c>
      <c r="AR51" s="75" t="str">
        <f>IFERROR(LARGE('N 60-69'!$AA$300:$AA$305,AR$42),"")</f>
        <v/>
      </c>
      <c r="AS51" s="75" t="str">
        <f>IFERROR(LARGE('N 60-69'!$AA$300:$AA$305,AS$42),"")</f>
        <v/>
      </c>
      <c r="AT51" s="75" t="str">
        <f>IFERROR(LARGE('N 60-69'!$AA$300:$AA$305,AT$42),"")</f>
        <v/>
      </c>
      <c r="AU51" s="75" t="str">
        <f>IFERROR(LARGE('N 60-69'!$AA$300:$AA$305,AU$42),"")</f>
        <v/>
      </c>
      <c r="AV51" s="75" t="str">
        <f>IFERROR(LARGE('N 60-69'!$AA$300:$AA$305,AV$42),"")</f>
        <v/>
      </c>
      <c r="AW51" s="75" t="str">
        <f>IFERROR(LARGE('N 60-69'!$AA$300:$AA$305,AW$42),"")</f>
        <v/>
      </c>
      <c r="AX51" s="75" t="str">
        <f>IFERROR(LARGE('N 60-69'!$AA$300:$AA$305,AX$42),"")</f>
        <v/>
      </c>
      <c r="AY51" s="75" t="str">
        <f>IFERROR(LARGE('N 60-69'!$AA$300:$AA$305,AY$42),"")</f>
        <v/>
      </c>
      <c r="AZ51" s="75" t="str">
        <f>IFERROR(LARGE('N 60-69'!$AA$300:$AA$305,AZ$42),"")</f>
        <v/>
      </c>
      <c r="BA51" s="75" t="str">
        <f>IFERROR(LARGE('N 60-69'!$AA$300:$AA$305,BA$42),"")</f>
        <v/>
      </c>
      <c r="BG51" s="16"/>
      <c r="BH51" s="16"/>
    </row>
    <row r="52" spans="1:60" hidden="1" x14ac:dyDescent="0.2">
      <c r="B52" s="76" t="s">
        <v>108</v>
      </c>
      <c r="D52" s="75" t="str">
        <f>IFERROR(LARGE('N 70-79'!$AA$300:$AA$400,D$42),"")</f>
        <v/>
      </c>
      <c r="E52" s="75" t="str">
        <f>IFERROR(LARGE('N 70-79'!$AA$300:$AA$400,E$42),"")</f>
        <v/>
      </c>
      <c r="F52" s="75" t="str">
        <f>IFERROR(LARGE('N 70-79'!$AA$300:$AA$400,F$42),"")</f>
        <v/>
      </c>
      <c r="G52" s="75" t="str">
        <f>IFERROR(LARGE('N 70-79'!$AA$300:$AA$400,G$42),"")</f>
        <v/>
      </c>
      <c r="H52" s="75" t="str">
        <f>IFERROR(LARGE('N 70-79'!$AA$300:$AA$400,H$42),"")</f>
        <v/>
      </c>
      <c r="I52" s="75" t="str">
        <f>IFERROR(LARGE('N 70-79'!$AA$300:$AA$400,I$42),"")</f>
        <v/>
      </c>
      <c r="J52" s="75" t="str">
        <f>IFERROR(LARGE('N 70-79'!$AA$300:$AA$400,J$42),"")</f>
        <v/>
      </c>
      <c r="K52" s="75" t="str">
        <f>IFERROR(LARGE('N 70-79'!$AA$300:$AA$400,K$42),"")</f>
        <v/>
      </c>
      <c r="L52" s="75" t="str">
        <f>IFERROR(LARGE('N 70-79'!$AA$300:$AA$400,L$42),"")</f>
        <v/>
      </c>
      <c r="M52" s="75" t="str">
        <f>IFERROR(LARGE('N 70-79'!$AA$300:$AA$400,M$42),"")</f>
        <v/>
      </c>
      <c r="N52" s="75" t="str">
        <f>IFERROR(LARGE('N 70-79'!$AA$300:$AA$400,N$42),"")</f>
        <v/>
      </c>
      <c r="O52" s="75" t="str">
        <f>IFERROR(LARGE('N 70-79'!$AA$300:$AA$400,O$42),"")</f>
        <v/>
      </c>
      <c r="P52" s="75" t="str">
        <f>IFERROR(LARGE('N 70-79'!$AA$300:$AA$400,P$42),"")</f>
        <v/>
      </c>
      <c r="Q52" s="75" t="str">
        <f>IFERROR(LARGE('N 70-79'!$AA$300:$AA$400,Q$42),"")</f>
        <v/>
      </c>
      <c r="R52" s="75" t="str">
        <f>IFERROR(LARGE('N 70-79'!$AA$300:$AA$400,R$42),"")</f>
        <v/>
      </c>
      <c r="S52" s="75" t="str">
        <f>IFERROR(LARGE('N 70-79'!$AA$300:$AA$400,S$42),"")</f>
        <v/>
      </c>
      <c r="T52" s="75" t="str">
        <f>IFERROR(LARGE('N 70-79'!$AA$300:$AA$400,T$42),"")</f>
        <v/>
      </c>
      <c r="U52" s="75" t="str">
        <f>IFERROR(LARGE('N 70-79'!$AA$300:$AA$400,U$42),"")</f>
        <v/>
      </c>
      <c r="V52" s="75" t="str">
        <f>IFERROR(LARGE('N 70-79'!$AA$300:$AA$400,V$42),"")</f>
        <v/>
      </c>
      <c r="W52" s="75" t="str">
        <f>IFERROR(LARGE('N 70-79'!$AA$300:$AA$400,W$42),"")</f>
        <v/>
      </c>
      <c r="X52" s="75" t="str">
        <f>IFERROR(LARGE('N 70-79'!$AA$300:$AA$400,X$42),"")</f>
        <v/>
      </c>
      <c r="Y52" s="75" t="str">
        <f>IFERROR(LARGE('N 70-79'!$AA$300:$AA$400,Y$42),"")</f>
        <v/>
      </c>
      <c r="Z52" s="75" t="str">
        <f>IFERROR(LARGE('N 70-79'!$AA$300:$AA$400,Z$42),"")</f>
        <v/>
      </c>
      <c r="AA52" s="75" t="str">
        <f>IFERROR(LARGE('N 70-79'!$AA$300:$AA$400,AA$42),"")</f>
        <v/>
      </c>
      <c r="AB52" s="75" t="str">
        <f>IFERROR(LARGE('N 70-79'!$AA$300:$AA$400,AB$42),"")</f>
        <v/>
      </c>
      <c r="AC52" s="75" t="str">
        <f>IFERROR(LARGE('N 70-79'!$AA$300:$AA$400,AC$42),"")</f>
        <v/>
      </c>
      <c r="AD52" s="75" t="str">
        <f>IFERROR(LARGE('N 70-79'!$AA$300:$AA$400,AD$42),"")</f>
        <v/>
      </c>
      <c r="AE52" s="75" t="str">
        <f>IFERROR(LARGE('N 70-79'!$AA$300:$AA$400,AE$42),"")</f>
        <v/>
      </c>
      <c r="AF52" s="75" t="str">
        <f>IFERROR(LARGE('N 70-79'!$AA$300:$AA$400,AF$42),"")</f>
        <v/>
      </c>
      <c r="AG52" s="75" t="str">
        <f>IFERROR(LARGE('N 70-79'!$AA$300:$AA$304,AG$42),"")</f>
        <v/>
      </c>
      <c r="AH52" s="75" t="str">
        <f>IFERROR(LARGE('N 70-79'!$AA$300:$AA$304,AH$42),"")</f>
        <v/>
      </c>
      <c r="AI52" s="75" t="str">
        <f>IFERROR(LARGE('N 70-79'!$AA$300:$AA$304,AI$42),"")</f>
        <v/>
      </c>
      <c r="AJ52" s="75" t="str">
        <f>IFERROR(LARGE('N 70-79'!$AA$300:$AA$304,AJ$42),"")</f>
        <v/>
      </c>
      <c r="AK52" s="75" t="str">
        <f>IFERROR(LARGE('N 70-79'!$AA$300:$AA$304,AK$42),"")</f>
        <v/>
      </c>
      <c r="AL52" s="75" t="str">
        <f>IFERROR(LARGE('N 70-79'!$AA$300:$AA$304,AL$42),"")</f>
        <v/>
      </c>
      <c r="AM52" s="75" t="str">
        <f>IFERROR(LARGE('N 70-79'!$AA$300:$AA$304,AM$42),"")</f>
        <v/>
      </c>
      <c r="AN52" s="75" t="str">
        <f>IFERROR(LARGE('N 70-79'!$AA$300:$AA$304,AN$42),"")</f>
        <v/>
      </c>
      <c r="AO52" s="75" t="str">
        <f>IFERROR(LARGE('N 70-79'!$AA$300:$AA$304,AO$42),"")</f>
        <v/>
      </c>
      <c r="AP52" s="75" t="str">
        <f>IFERROR(LARGE('N 70-79'!$AA$300:$AA$304,AP$42),"")</f>
        <v/>
      </c>
      <c r="AQ52" s="75" t="str">
        <f>IFERROR(LARGE('N 70-79'!$AA$300:$AA$304,AQ$42),"")</f>
        <v/>
      </c>
      <c r="AR52" s="75" t="str">
        <f>IFERROR(LARGE('N 70-79'!$AA$300:$AA$304,AR$42),"")</f>
        <v/>
      </c>
      <c r="AS52" s="75" t="str">
        <f>IFERROR(LARGE('N 70-79'!$AA$300:$AA$304,AS$42),"")</f>
        <v/>
      </c>
      <c r="AT52" s="75" t="str">
        <f>IFERROR(LARGE('N 70-79'!$AA$300:$AA$304,AT$42),"")</f>
        <v/>
      </c>
      <c r="AU52" s="75" t="str">
        <f>IFERROR(LARGE('N 70-79'!$AA$300:$AA$304,AU$42),"")</f>
        <v/>
      </c>
      <c r="AV52" s="75" t="str">
        <f>IFERROR(LARGE('N 70-79'!$AA$300:$AA$304,AV$42),"")</f>
        <v/>
      </c>
      <c r="AW52" s="75" t="str">
        <f>IFERROR(LARGE('N 70-79'!$AA$300:$AA$304,AW$42),"")</f>
        <v/>
      </c>
      <c r="AX52" s="75" t="str">
        <f>IFERROR(LARGE('N 70-79'!$AA$300:$AA$304,AX$42),"")</f>
        <v/>
      </c>
      <c r="AY52" s="75" t="str">
        <f>IFERROR(LARGE('N 70-79'!$AA$300:$AA$304,AY$42),"")</f>
        <v/>
      </c>
      <c r="AZ52" s="75" t="str">
        <f>IFERROR(LARGE('N 70-79'!$AA$300:$AA$304,AZ$42),"")</f>
        <v/>
      </c>
      <c r="BA52" s="75" t="str">
        <f>IFERROR(LARGE('N 70-79'!$AA$300:$AA$304,BA$42),"")</f>
        <v/>
      </c>
      <c r="BG52" s="16"/>
      <c r="BH52" s="16"/>
    </row>
    <row r="53" spans="1:60" s="61" customFormat="1" hidden="1" x14ac:dyDescent="0.2">
      <c r="B53" s="76" t="s">
        <v>109</v>
      </c>
      <c r="D53" s="75" t="str">
        <f>IFERROR(LARGE('N 80+'!$AA$300:$AA$400,D$42),"")</f>
        <v/>
      </c>
      <c r="E53" s="75" t="str">
        <f>IFERROR(LARGE('N 80+'!$AA$300:$AA$400,E$42),"")</f>
        <v/>
      </c>
      <c r="F53" s="75" t="str">
        <f>IFERROR(LARGE('N 80+'!$AA$300:$AA$400,F$42),"")</f>
        <v/>
      </c>
      <c r="G53" s="75" t="str">
        <f>IFERROR(LARGE('N 80+'!$AA$300:$AA$400,G$42),"")</f>
        <v/>
      </c>
      <c r="H53" s="75" t="str">
        <f>IFERROR(LARGE('N 80+'!$AA$300:$AA$400,H$42),"")</f>
        <v/>
      </c>
      <c r="I53" s="75" t="str">
        <f>IFERROR(LARGE('N 80+'!$AA$300:$AA$400,I$42),"")</f>
        <v/>
      </c>
      <c r="J53" s="75" t="str">
        <f>IFERROR(LARGE('N 80+'!$AA$300:$AA$400,J$42),"")</f>
        <v/>
      </c>
      <c r="K53" s="75" t="str">
        <f>IFERROR(LARGE('N 80+'!$AA$300:$AA$400,K$42),"")</f>
        <v/>
      </c>
      <c r="L53" s="75" t="str">
        <f>IFERROR(LARGE('N 80+'!$AA$300:$AA$400,L$42),"")</f>
        <v/>
      </c>
      <c r="M53" s="75" t="str">
        <f>IFERROR(LARGE('N 80+'!$AA$300:$AA$400,M$42),"")</f>
        <v/>
      </c>
      <c r="N53" s="75" t="str">
        <f>IFERROR(LARGE('N 80+'!$AA$300:$AA$400,N$42),"")</f>
        <v/>
      </c>
      <c r="O53" s="75" t="str">
        <f>IFERROR(LARGE('N 80+'!$AA$300:$AA$400,O$42),"")</f>
        <v/>
      </c>
      <c r="P53" s="75" t="str">
        <f>IFERROR(LARGE('N 80+'!$AA$300:$AA$400,P$42),"")</f>
        <v/>
      </c>
      <c r="Q53" s="75" t="str">
        <f>IFERROR(LARGE('N 80+'!$AA$300:$AA$400,Q$42),"")</f>
        <v/>
      </c>
      <c r="R53" s="75" t="str">
        <f>IFERROR(LARGE('N 80+'!$AA$300:$AA$400,R$42),"")</f>
        <v/>
      </c>
      <c r="S53" s="75" t="str">
        <f>IFERROR(LARGE('N 80+'!$AA$300:$AA$400,S$42),"")</f>
        <v/>
      </c>
      <c r="T53" s="75" t="str">
        <f>IFERROR(LARGE('N 80+'!$AA$300:$AA$400,T$42),"")</f>
        <v/>
      </c>
      <c r="U53" s="75" t="str">
        <f>IFERROR(LARGE('N 80+'!$AA$300:$AA$400,U$42),"")</f>
        <v/>
      </c>
      <c r="V53" s="75" t="str">
        <f>IFERROR(LARGE('N 80+'!$AA$300:$AA$400,V$42),"")</f>
        <v/>
      </c>
      <c r="W53" s="75" t="str">
        <f>IFERROR(LARGE('N 80+'!$AA$300:$AA$400,W$42),"")</f>
        <v/>
      </c>
      <c r="X53" s="75" t="str">
        <f>IFERROR(LARGE('N 80+'!$AA$300:$AA$400,X$42),"")</f>
        <v/>
      </c>
      <c r="Y53" s="75" t="str">
        <f>IFERROR(LARGE('N 80+'!$AA$300:$AA$400,Y$42),"")</f>
        <v/>
      </c>
      <c r="Z53" s="75" t="str">
        <f>IFERROR(LARGE('N 80+'!$AA$300:$AA$400,Z$42),"")</f>
        <v/>
      </c>
      <c r="AA53" s="75" t="str">
        <f>IFERROR(LARGE('N 80+'!$AA$300:$AA$400,AA$42),"")</f>
        <v/>
      </c>
      <c r="AB53" s="75" t="str">
        <f>IFERROR(LARGE('N 80+'!$AA$300:$AA$400,AB$42),"")</f>
        <v/>
      </c>
      <c r="AC53" s="75" t="str">
        <f>IFERROR(LARGE('N 80+'!$AA$300:$AA$400,AC$42),"")</f>
        <v/>
      </c>
      <c r="AD53" s="75" t="str">
        <f>IFERROR(LARGE('N 80+'!$AA$300:$AA$400,AD$42),"")</f>
        <v/>
      </c>
      <c r="AE53" s="75" t="str">
        <f>IFERROR(LARGE('N 80+'!$AA$300:$AA$400,AE$42),"")</f>
        <v/>
      </c>
      <c r="AF53" s="75" t="str">
        <f>IFERROR(LARGE('N 80+'!$AA$300:$AA$400,AF$42),"")</f>
        <v/>
      </c>
      <c r="AG53" s="75" t="str">
        <f>IFERROR(LARGE('N 80+'!$AA$300:$AA$303,AG$42),"")</f>
        <v/>
      </c>
      <c r="AH53" s="75" t="str">
        <f>IFERROR(LARGE('N 80+'!$AA$300:$AA$303,AH$42),"")</f>
        <v/>
      </c>
      <c r="AI53" s="75" t="str">
        <f>IFERROR(LARGE('N 80+'!$AA$300:$AA$303,AI$42),"")</f>
        <v/>
      </c>
      <c r="AJ53" s="75" t="str">
        <f>IFERROR(LARGE('N 80+'!$AA$300:$AA$303,AJ$42),"")</f>
        <v/>
      </c>
      <c r="AK53" s="75" t="str">
        <f>IFERROR(LARGE('N 80+'!$AA$300:$AA$303,AK$42),"")</f>
        <v/>
      </c>
      <c r="AL53" s="75" t="str">
        <f>IFERROR(LARGE('N 80+'!$AA$300:$AA$303,AL$42),"")</f>
        <v/>
      </c>
      <c r="AM53" s="75" t="str">
        <f>IFERROR(LARGE('N 80+'!$AA$300:$AA$303,AM$42),"")</f>
        <v/>
      </c>
      <c r="AN53" s="75" t="str">
        <f>IFERROR(LARGE('N 80+'!$AA$300:$AA$303,AN$42),"")</f>
        <v/>
      </c>
      <c r="AO53" s="75" t="str">
        <f>IFERROR(LARGE('N 80+'!$AA$300:$AA$303,AO$42),"")</f>
        <v/>
      </c>
      <c r="AP53" s="75" t="str">
        <f>IFERROR(LARGE('N 80+'!$AA$300:$AA$303,AP$42),"")</f>
        <v/>
      </c>
      <c r="AQ53" s="75" t="str">
        <f>IFERROR(LARGE('N 80+'!$AA$300:$AA$303,AQ$42),"")</f>
        <v/>
      </c>
      <c r="AR53" s="75" t="str">
        <f>IFERROR(LARGE('N 80+'!$AA$300:$AA$303,AR$42),"")</f>
        <v/>
      </c>
      <c r="AS53" s="75" t="str">
        <f>IFERROR(LARGE('N 80+'!$AA$300:$AA$303,AS$42),"")</f>
        <v/>
      </c>
      <c r="AT53" s="75" t="str">
        <f>IFERROR(LARGE('N 80+'!$AA$300:$AA$303,AT$42),"")</f>
        <v/>
      </c>
      <c r="AU53" s="75" t="str">
        <f>IFERROR(LARGE('N 80+'!$AA$300:$AA$303,AU$42),"")</f>
        <v/>
      </c>
      <c r="AV53" s="75" t="str">
        <f>IFERROR(LARGE('N 80+'!$AA$300:$AA$303,AV$42),"")</f>
        <v/>
      </c>
      <c r="AW53" s="75" t="str">
        <f>IFERROR(LARGE('N 80+'!$AA$300:$AA$303,AW$42),"")</f>
        <v/>
      </c>
      <c r="AX53" s="75" t="str">
        <f>IFERROR(LARGE('N 80+'!$AA$300:$AA$303,AX$42),"")</f>
        <v/>
      </c>
      <c r="AY53" s="75" t="str">
        <f>IFERROR(LARGE('N 80+'!$AA$300:$AA$303,AY$42),"")</f>
        <v/>
      </c>
      <c r="AZ53" s="75" t="str">
        <f>IFERROR(LARGE('N 80+'!$AA$300:$AA$303,AZ$42),"")</f>
        <v/>
      </c>
      <c r="BA53" s="75" t="str">
        <f>IFERROR(LARGE('N 80+'!$AA$300:$AA$303,BA$42),"")</f>
        <v/>
      </c>
    </row>
    <row r="54" spans="1:60" hidden="1" x14ac:dyDescent="0.2">
      <c r="A54" s="123" t="s">
        <v>81</v>
      </c>
      <c r="B54" s="77" t="s">
        <v>76</v>
      </c>
      <c r="D54" s="75" t="str">
        <f>IFERROR(LARGE('M 35-49'!$AB$300:$AB$397,D$42),"")</f>
        <v/>
      </c>
      <c r="E54" s="75" t="str">
        <f>IFERROR(LARGE('M 35-49'!$AB$300:$AB$397,E$42),"")</f>
        <v/>
      </c>
      <c r="F54" s="75" t="str">
        <f>IFERROR(LARGE('M 35-49'!$AB$300:$AB$397,F$42),"")</f>
        <v/>
      </c>
      <c r="G54" s="75" t="str">
        <f>IFERROR(LARGE('M 35-49'!$AB$300:$AB$397,G$42),"")</f>
        <v/>
      </c>
      <c r="H54" s="75" t="str">
        <f>IFERROR(LARGE('M 35-49'!$AB$300:$AB$397,H$42),"")</f>
        <v/>
      </c>
      <c r="I54" s="75" t="str">
        <f>IFERROR(LARGE('M 35-49'!$AB$300:$AB$397,I$42),"")</f>
        <v/>
      </c>
      <c r="J54" s="75" t="str">
        <f>IFERROR(LARGE('M 35-49'!$AB$300:$AB$397,J$42),"")</f>
        <v/>
      </c>
      <c r="K54" s="75" t="str">
        <f>IFERROR(LARGE('M 35-49'!$AB$300:$AB$397,K$42),"")</f>
        <v/>
      </c>
      <c r="L54" s="75" t="str">
        <f>IFERROR(LARGE('M 35-49'!$AB$300:$AB$397,L$42),"")</f>
        <v/>
      </c>
      <c r="M54" s="75" t="str">
        <f>IFERROR(LARGE('M 35-49'!$AB$300:$AB$397,M$42),"")</f>
        <v/>
      </c>
      <c r="N54" s="75" t="str">
        <f>IFERROR(LARGE('M 35-49'!$AB$300:$AB$397,N$42),"")</f>
        <v/>
      </c>
      <c r="O54" s="75" t="str">
        <f>IFERROR(LARGE('M 35-49'!$AB$300:$AB$397,O$42),"")</f>
        <v/>
      </c>
      <c r="P54" s="75" t="str">
        <f>IFERROR(LARGE('M 35-49'!$AB$300:$AB$397,P$42),"")</f>
        <v/>
      </c>
      <c r="Q54" s="75" t="str">
        <f>IFERROR(LARGE('M 35-49'!$AB$300:$AB$397,Q$42),"")</f>
        <v/>
      </c>
      <c r="R54" s="75" t="str">
        <f>IFERROR(LARGE('M 35-49'!$AB$300:$AB$397,R$42),"")</f>
        <v/>
      </c>
      <c r="S54" s="75" t="str">
        <f>IFERROR(LARGE('M 35-49'!$AB$300:$AB$397,S$42),"")</f>
        <v/>
      </c>
      <c r="T54" s="75" t="str">
        <f>IFERROR(LARGE('M 35-49'!$AB$300:$AB$397,T$42),"")</f>
        <v/>
      </c>
      <c r="U54" s="75" t="str">
        <f>IFERROR(LARGE('M 35-49'!$AB$300:$AB$397,U$42),"")</f>
        <v/>
      </c>
      <c r="V54" s="75" t="str">
        <f>IFERROR(LARGE('M 35-49'!$AB$300:$AB$397,V$42),"")</f>
        <v/>
      </c>
      <c r="W54" s="75" t="str">
        <f>IFERROR(LARGE('M 35-49'!$AB$300:$AB$397,W$42),"")</f>
        <v/>
      </c>
      <c r="X54" s="75" t="str">
        <f>IFERROR(LARGE('M 35-49'!$AB$300:$AB$397,X$42),"")</f>
        <v/>
      </c>
      <c r="Y54" s="75" t="str">
        <f>IFERROR(LARGE('M 35-49'!$AB$300:$AB$397,Y$42),"")</f>
        <v/>
      </c>
      <c r="Z54" s="75" t="str">
        <f>IFERROR(LARGE('M 35-49'!$AB$300:$AB$397,Z$42),"")</f>
        <v/>
      </c>
      <c r="AA54" s="75" t="str">
        <f>IFERROR(LARGE('M 35-49'!$AB$300:$AB$397,AA$42),"")</f>
        <v/>
      </c>
      <c r="AB54" s="75" t="str">
        <f>IFERROR(LARGE('M 35-49'!$AB$300:$AB$397,AB$42),"")</f>
        <v/>
      </c>
      <c r="AC54" s="75" t="str">
        <f>IFERROR(LARGE('M 35-49'!$AB$300:$AB$397,AC$42),"")</f>
        <v/>
      </c>
      <c r="AD54" s="75" t="str">
        <f>IFERROR(LARGE('M 35-49'!$AB$300:$AB$397,AD$42),"")</f>
        <v/>
      </c>
      <c r="AE54" s="75" t="str">
        <f>IFERROR(LARGE('M 35-49'!$AB$300:$AB$397,AE$42),"")</f>
        <v/>
      </c>
      <c r="AF54" s="75" t="str">
        <f>IFERROR(LARGE('M 35-49'!$AB$300:$AB$397,AF$42),"")</f>
        <v/>
      </c>
      <c r="AG54" s="75" t="str">
        <f>IFERROR(LARGE('M 35-49'!$AB$300:$AB$312,AG$42),"")</f>
        <v/>
      </c>
      <c r="AH54" s="75" t="str">
        <f>IFERROR(LARGE('M 35-49'!$AB$300:$AB$312,AH$42),"")</f>
        <v/>
      </c>
      <c r="AI54" s="75" t="str">
        <f>IFERROR(LARGE('M 35-49'!$AB$300:$AB$312,AI$42),"")</f>
        <v/>
      </c>
      <c r="AJ54" s="75" t="str">
        <f>IFERROR(LARGE('M 35-49'!$AB$300:$AB$312,AJ$42),"")</f>
        <v/>
      </c>
      <c r="AK54" s="75" t="str">
        <f>IFERROR(LARGE('M 35-49'!$AB$300:$AB$312,AK$42),"")</f>
        <v/>
      </c>
      <c r="AL54" s="75" t="str">
        <f>IFERROR(LARGE('M 35-49'!$AB$300:$AB$312,AL$42),"")</f>
        <v/>
      </c>
      <c r="AM54" s="75" t="str">
        <f>IFERROR(LARGE('M 35-49'!$AB$300:$AB$312,AM$42),"")</f>
        <v/>
      </c>
      <c r="AN54" s="75" t="str">
        <f>IFERROR(LARGE('M 35-49'!$AB$300:$AB$312,AN$42),"")</f>
        <v/>
      </c>
      <c r="AO54" s="75" t="str">
        <f>IFERROR(LARGE('M 35-49'!$AB$300:$AB$312,AO$42),"")</f>
        <v/>
      </c>
      <c r="AP54" s="75" t="str">
        <f>IFERROR(LARGE('M 35-49'!$AB$300:$AB$312,AP$42),"")</f>
        <v/>
      </c>
      <c r="AQ54" s="75" t="str">
        <f>IFERROR(LARGE('M 35-49'!$AB$300:$AB$312,AQ$42),"")</f>
        <v/>
      </c>
      <c r="AR54" s="75" t="str">
        <f>IFERROR(LARGE('M 35-49'!$AB$300:$AB$312,AR$42),"")</f>
        <v/>
      </c>
      <c r="AS54" s="75" t="str">
        <f>IFERROR(LARGE('M 35-49'!$AB$300:$AB$312,AS$42),"")</f>
        <v/>
      </c>
      <c r="AT54" s="75" t="str">
        <f>IFERROR(LARGE('M 35-49'!$AB$300:$AB$312,AT$42),"")</f>
        <v/>
      </c>
      <c r="AU54" s="75" t="str">
        <f>IFERROR(LARGE('M 35-49'!$AB$300:$AB$312,AU$42),"")</f>
        <v/>
      </c>
      <c r="AV54" s="75" t="str">
        <f>IFERROR(LARGE('M 35-49'!$AB$300:$AB$312,AV$42),"")</f>
        <v/>
      </c>
      <c r="AW54" s="75" t="str">
        <f>IFERROR(LARGE('M 35-49'!$AB$300:$AB$312,AW$42),"")</f>
        <v/>
      </c>
      <c r="AX54" s="75" t="str">
        <f>IFERROR(LARGE('M 35-49'!$AB$300:$AB$312,AX$42),"")</f>
        <v/>
      </c>
      <c r="AY54" s="75" t="str">
        <f>IFERROR(LARGE('M 35-49'!$AB$300:$AB$312,AY$42),"")</f>
        <v/>
      </c>
      <c r="AZ54" s="75" t="str">
        <f>IFERROR(LARGE('M 35-49'!$AB$300:$AB$312,AZ$42),"")</f>
        <v/>
      </c>
      <c r="BA54" s="75" t="str">
        <f>IFERROR(LARGE('M 35-49'!$AB$300:$AB$312,BA$42),"")</f>
        <v/>
      </c>
      <c r="BG54" s="16"/>
      <c r="BH54" s="16"/>
    </row>
    <row r="55" spans="1:60" hidden="1" x14ac:dyDescent="0.2">
      <c r="B55" s="77" t="s">
        <v>77</v>
      </c>
      <c r="D55" s="75" t="str">
        <f>IFERROR(LARGE('M 50-59'!$AB$300:$AB$396,D$42),"")</f>
        <v/>
      </c>
      <c r="E55" s="75" t="str">
        <f>IFERROR(LARGE('M 50-59'!$AB$300:$AB$396,E$42),"")</f>
        <v/>
      </c>
      <c r="F55" s="75" t="str">
        <f>IFERROR(LARGE('M 50-59'!$AB$300:$AB$396,F$42),"")</f>
        <v/>
      </c>
      <c r="G55" s="75" t="str">
        <f>IFERROR(LARGE('M 50-59'!$AB$300:$AB$396,G$42),"")</f>
        <v/>
      </c>
      <c r="H55" s="75" t="str">
        <f>IFERROR(LARGE('M 50-59'!$AB$300:$AB$396,H$42),"")</f>
        <v/>
      </c>
      <c r="I55" s="75" t="str">
        <f>IFERROR(LARGE('M 50-59'!$AB$300:$AB$396,I$42),"")</f>
        <v/>
      </c>
      <c r="J55" s="75" t="str">
        <f>IFERROR(LARGE('M 50-59'!$AB$300:$AB$396,J$42),"")</f>
        <v/>
      </c>
      <c r="K55" s="75" t="str">
        <f>IFERROR(LARGE('M 50-59'!$AB$300:$AB$396,K$42),"")</f>
        <v/>
      </c>
      <c r="L55" s="75" t="str">
        <f>IFERROR(LARGE('M 50-59'!$AB$300:$AB$396,L$42),"")</f>
        <v/>
      </c>
      <c r="M55" s="75" t="str">
        <f>IFERROR(LARGE('M 50-59'!$AB$300:$AB$396,M$42),"")</f>
        <v/>
      </c>
      <c r="N55" s="75" t="str">
        <f>IFERROR(LARGE('M 50-59'!$AB$300:$AB$396,N$42),"")</f>
        <v/>
      </c>
      <c r="O55" s="75" t="str">
        <f>IFERROR(LARGE('M 50-59'!$AB$300:$AB$396,O$42),"")</f>
        <v/>
      </c>
      <c r="P55" s="75" t="str">
        <f>IFERROR(LARGE('M 50-59'!$AB$300:$AB$396,P$42),"")</f>
        <v/>
      </c>
      <c r="Q55" s="75" t="str">
        <f>IFERROR(LARGE('M 50-59'!$AB$300:$AB$396,Q$42),"")</f>
        <v/>
      </c>
      <c r="R55" s="75" t="str">
        <f>IFERROR(LARGE('M 50-59'!$AB$300:$AB$396,R$42),"")</f>
        <v/>
      </c>
      <c r="S55" s="75" t="str">
        <f>IFERROR(LARGE('M 50-59'!$AB$300:$AB$396,S$42),"")</f>
        <v/>
      </c>
      <c r="T55" s="75" t="str">
        <f>IFERROR(LARGE('M 50-59'!$AB$300:$AB$396,T$42),"")</f>
        <v/>
      </c>
      <c r="U55" s="75" t="str">
        <f>IFERROR(LARGE('M 50-59'!$AB$300:$AB$396,U$42),"")</f>
        <v/>
      </c>
      <c r="V55" s="75" t="str">
        <f>IFERROR(LARGE('M 50-59'!$AB$300:$AB$396,V$42),"")</f>
        <v/>
      </c>
      <c r="W55" s="75" t="str">
        <f>IFERROR(LARGE('M 50-59'!$AB$300:$AB$396,W$42),"")</f>
        <v/>
      </c>
      <c r="X55" s="75" t="str">
        <f>IFERROR(LARGE('M 50-59'!$AB$300:$AB$396,X$42),"")</f>
        <v/>
      </c>
      <c r="Y55" s="75" t="str">
        <f>IFERROR(LARGE('M 50-59'!$AB$300:$AB$396,Y$42),"")</f>
        <v/>
      </c>
      <c r="Z55" s="75" t="str">
        <f>IFERROR(LARGE('M 50-59'!$AB$300:$AB$396,Z$42),"")</f>
        <v/>
      </c>
      <c r="AA55" s="75" t="str">
        <f>IFERROR(LARGE('M 50-59'!$AB$300:$AB$396,AA$42),"")</f>
        <v/>
      </c>
      <c r="AB55" s="75" t="str">
        <f>IFERROR(LARGE('M 50-59'!$AB$300:$AB$396,AB$42),"")</f>
        <v/>
      </c>
      <c r="AC55" s="75" t="str">
        <f>IFERROR(LARGE('M 50-59'!$AB$300:$AB$396,AC$42),"")</f>
        <v/>
      </c>
      <c r="AD55" s="75" t="str">
        <f>IFERROR(LARGE('M 50-59'!$AB$300:$AB$396,AD$42),"")</f>
        <v/>
      </c>
      <c r="AE55" s="75" t="str">
        <f>IFERROR(LARGE('M 50-59'!$AB$300:$AB$396,AE$42),"")</f>
        <v/>
      </c>
      <c r="AF55" s="75" t="str">
        <f>IFERROR(LARGE('M 50-59'!$AB$300:$AB$396,AF$42),"")</f>
        <v/>
      </c>
      <c r="AG55" s="75" t="str">
        <f>IFERROR(LARGE('M 50-59'!$AB$300:$AB$312,AG$42),"")</f>
        <v/>
      </c>
      <c r="AH55" s="75" t="str">
        <f>IFERROR(LARGE('M 50-59'!$AB$300:$AB$312,AH$42),"")</f>
        <v/>
      </c>
      <c r="AI55" s="75" t="str">
        <f>IFERROR(LARGE('M 50-59'!$AB$300:$AB$312,AI$42),"")</f>
        <v/>
      </c>
      <c r="AJ55" s="75" t="str">
        <f>IFERROR(LARGE('M 50-59'!$AB$300:$AB$312,AJ$42),"")</f>
        <v/>
      </c>
      <c r="AK55" s="75" t="str">
        <f>IFERROR(LARGE('M 50-59'!$AB$300:$AB$312,AK$42),"")</f>
        <v/>
      </c>
      <c r="AL55" s="75" t="str">
        <f>IFERROR(LARGE('M 50-59'!$AB$300:$AB$312,AL$42),"")</f>
        <v/>
      </c>
      <c r="AM55" s="75" t="str">
        <f>IFERROR(LARGE('M 50-59'!$AB$300:$AB$312,AM$42),"")</f>
        <v/>
      </c>
      <c r="AN55" s="75" t="str">
        <f>IFERROR(LARGE('M 50-59'!$AB$300:$AB$312,AN$42),"")</f>
        <v/>
      </c>
      <c r="AO55" s="75" t="str">
        <f>IFERROR(LARGE('M 50-59'!$AB$300:$AB$312,AO$42),"")</f>
        <v/>
      </c>
      <c r="AP55" s="75" t="str">
        <f>IFERROR(LARGE('M 50-59'!$AB$300:$AB$312,AP$42),"")</f>
        <v/>
      </c>
      <c r="AQ55" s="75" t="str">
        <f>IFERROR(LARGE('M 50-59'!$AB$300:$AB$312,AQ$42),"")</f>
        <v/>
      </c>
      <c r="AR55" s="75" t="str">
        <f>IFERROR(LARGE('M 50-59'!$AB$300:$AB$312,AR$42),"")</f>
        <v/>
      </c>
      <c r="AS55" s="75" t="str">
        <f>IFERROR(LARGE('M 50-59'!$AB$300:$AB$312,AS$42),"")</f>
        <v/>
      </c>
      <c r="AT55" s="75" t="str">
        <f>IFERROR(LARGE('M 50-59'!$AB$300:$AB$312,AT$42),"")</f>
        <v/>
      </c>
      <c r="AU55" s="75" t="str">
        <f>IFERROR(LARGE('M 50-59'!$AB$300:$AB$312,AU$42),"")</f>
        <v/>
      </c>
      <c r="AV55" s="75" t="str">
        <f>IFERROR(LARGE('M 50-59'!$AB$300:$AB$312,AV$42),"")</f>
        <v/>
      </c>
      <c r="AW55" s="75" t="str">
        <f>IFERROR(LARGE('M 50-59'!$AB$300:$AB$312,AW$42),"")</f>
        <v/>
      </c>
      <c r="AX55" s="75" t="str">
        <f>IFERROR(LARGE('M 50-59'!$AB$300:$AB$312,AX$42),"")</f>
        <v/>
      </c>
      <c r="AY55" s="75" t="str">
        <f>IFERROR(LARGE('M 50-59'!$AB$300:$AB$312,AY$42),"")</f>
        <v/>
      </c>
      <c r="AZ55" s="75" t="str">
        <f>IFERROR(LARGE('M 50-59'!$AB$300:$AB$312,AZ$42),"")</f>
        <v/>
      </c>
      <c r="BA55" s="75" t="str">
        <f>IFERROR(LARGE('M 50-59'!$AB$300:$AB$312,BA$42),"")</f>
        <v/>
      </c>
      <c r="BG55" s="16"/>
      <c r="BH55" s="16"/>
    </row>
    <row r="56" spans="1:60" hidden="1" x14ac:dyDescent="0.2">
      <c r="B56" s="77" t="s">
        <v>78</v>
      </c>
      <c r="D56" s="75" t="str">
        <f>IFERROR(LARGE('M 60-69'!$AB$300:$AB$397,D$42),"")</f>
        <v/>
      </c>
      <c r="E56" s="75" t="str">
        <f>IFERROR(LARGE('M 60-69'!$AB$300:$AB$397,E$42),"")</f>
        <v/>
      </c>
      <c r="F56" s="75" t="str">
        <f>IFERROR(LARGE('M 60-69'!$AB$300:$AB$397,F$42),"")</f>
        <v/>
      </c>
      <c r="G56" s="75" t="str">
        <f>IFERROR(LARGE('M 60-69'!$AB$300:$AB$397,G$42),"")</f>
        <v/>
      </c>
      <c r="H56" s="75" t="str">
        <f>IFERROR(LARGE('M 60-69'!$AB$300:$AB$397,H$42),"")</f>
        <v/>
      </c>
      <c r="I56" s="75" t="str">
        <f>IFERROR(LARGE('M 60-69'!$AB$300:$AB$397,I$42),"")</f>
        <v/>
      </c>
      <c r="J56" s="75" t="str">
        <f>IFERROR(LARGE('M 60-69'!$AB$300:$AB$397,J$42),"")</f>
        <v/>
      </c>
      <c r="K56" s="75" t="str">
        <f>IFERROR(LARGE('M 60-69'!$AB$300:$AB$397,K$42),"")</f>
        <v/>
      </c>
      <c r="L56" s="75" t="str">
        <f>IFERROR(LARGE('M 60-69'!$AB$300:$AB$397,L$42),"")</f>
        <v/>
      </c>
      <c r="M56" s="75" t="str">
        <f>IFERROR(LARGE('M 60-69'!$AB$300:$AB$397,M$42),"")</f>
        <v/>
      </c>
      <c r="N56" s="75" t="str">
        <f>IFERROR(LARGE('M 60-69'!$AB$300:$AB$397,N$42),"")</f>
        <v/>
      </c>
      <c r="O56" s="75" t="str">
        <f>IFERROR(LARGE('M 60-69'!$AB$300:$AB$397,O$42),"")</f>
        <v/>
      </c>
      <c r="P56" s="75" t="str">
        <f>IFERROR(LARGE('M 60-69'!$AB$300:$AB$397,P$42),"")</f>
        <v/>
      </c>
      <c r="Q56" s="75" t="str">
        <f>IFERROR(LARGE('M 60-69'!$AB$300:$AB$397,Q$42),"")</f>
        <v/>
      </c>
      <c r="R56" s="75" t="str">
        <f>IFERROR(LARGE('M 60-69'!$AB$300:$AB$397,R$42),"")</f>
        <v/>
      </c>
      <c r="S56" s="75" t="str">
        <f>IFERROR(LARGE('M 60-69'!$AB$300:$AB$397,S$42),"")</f>
        <v/>
      </c>
      <c r="T56" s="75" t="str">
        <f>IFERROR(LARGE('M 60-69'!$AB$300:$AB$397,T$42),"")</f>
        <v/>
      </c>
      <c r="U56" s="75" t="str">
        <f>IFERROR(LARGE('M 60-69'!$AB$300:$AB$397,U$42),"")</f>
        <v/>
      </c>
      <c r="V56" s="75" t="str">
        <f>IFERROR(LARGE('M 60-69'!$AB$300:$AB$397,V$42),"")</f>
        <v/>
      </c>
      <c r="W56" s="75" t="str">
        <f>IFERROR(LARGE('M 60-69'!$AB$300:$AB$397,W$42),"")</f>
        <v/>
      </c>
      <c r="X56" s="75" t="str">
        <f>IFERROR(LARGE('M 60-69'!$AB$300:$AB$397,X$42),"")</f>
        <v/>
      </c>
      <c r="Y56" s="75" t="str">
        <f>IFERROR(LARGE('M 60-69'!$AB$300:$AB$397,Y$42),"")</f>
        <v/>
      </c>
      <c r="Z56" s="75" t="str">
        <f>IFERROR(LARGE('M 60-69'!$AB$300:$AB$397,Z$42),"")</f>
        <v/>
      </c>
      <c r="AA56" s="75" t="str">
        <f>IFERROR(LARGE('M 60-69'!$AB$300:$AB$397,AA$42),"")</f>
        <v/>
      </c>
      <c r="AB56" s="75" t="str">
        <f>IFERROR(LARGE('M 60-69'!$AB$300:$AB$397,AB$42),"")</f>
        <v/>
      </c>
      <c r="AC56" s="75" t="str">
        <f>IFERROR(LARGE('M 60-69'!$AB$300:$AB$397,AC$42),"")</f>
        <v/>
      </c>
      <c r="AD56" s="75" t="str">
        <f>IFERROR(LARGE('M 60-69'!$AB$300:$AB$397,AD$42),"")</f>
        <v/>
      </c>
      <c r="AE56" s="75" t="str">
        <f>IFERROR(LARGE('M 60-69'!$AB$300:$AB$397,AE$42),"")</f>
        <v/>
      </c>
      <c r="AF56" s="75" t="str">
        <f>IFERROR(LARGE('M 60-69'!$AB$300:$AB$397,AF$42),"")</f>
        <v/>
      </c>
      <c r="AG56" s="75" t="str">
        <f>IFERROR(LARGE('M 60-69'!$AB$300:$AB$306,AG$42),"")</f>
        <v/>
      </c>
      <c r="AH56" s="75" t="str">
        <f>IFERROR(LARGE('M 60-69'!$AB$300:$AB$306,AH$42),"")</f>
        <v/>
      </c>
      <c r="AI56" s="75" t="str">
        <f>IFERROR(LARGE('M 60-69'!$AB$300:$AB$306,AI$42),"")</f>
        <v/>
      </c>
      <c r="AJ56" s="75" t="str">
        <f>IFERROR(LARGE('M 60-69'!$AB$300:$AB$306,AJ$42),"")</f>
        <v/>
      </c>
      <c r="AK56" s="75" t="str">
        <f>IFERROR(LARGE('M 60-69'!$AB$300:$AB$306,AK$42),"")</f>
        <v/>
      </c>
      <c r="AL56" s="75" t="str">
        <f>IFERROR(LARGE('M 60-69'!$AB$300:$AB$306,AL$42),"")</f>
        <v/>
      </c>
      <c r="AM56" s="75" t="str">
        <f>IFERROR(LARGE('M 60-69'!$AB$300:$AB$306,AM$42),"")</f>
        <v/>
      </c>
      <c r="AN56" s="75" t="str">
        <f>IFERROR(LARGE('M 60-69'!$AB$300:$AB$306,AN$42),"")</f>
        <v/>
      </c>
      <c r="AO56" s="75" t="str">
        <f>IFERROR(LARGE('M 60-69'!$AB$300:$AB$306,AO$42),"")</f>
        <v/>
      </c>
      <c r="AP56" s="75" t="str">
        <f>IFERROR(LARGE('M 60-69'!$AB$300:$AB$306,AP$42),"")</f>
        <v/>
      </c>
      <c r="AQ56" s="75" t="str">
        <f>IFERROR(LARGE('M 60-69'!$AB$300:$AB$306,AQ$42),"")</f>
        <v/>
      </c>
      <c r="AR56" s="75" t="str">
        <f>IFERROR(LARGE('M 60-69'!$AB$300:$AB$306,AR$42),"")</f>
        <v/>
      </c>
      <c r="AS56" s="75" t="str">
        <f>IFERROR(LARGE('M 60-69'!$AB$300:$AB$306,AS$42),"")</f>
        <v/>
      </c>
      <c r="AT56" s="75" t="str">
        <f>IFERROR(LARGE('M 60-69'!$AB$300:$AB$306,AT$42),"")</f>
        <v/>
      </c>
      <c r="AU56" s="75" t="str">
        <f>IFERROR(LARGE('M 60-69'!$AB$300:$AB$306,AU$42),"")</f>
        <v/>
      </c>
      <c r="AV56" s="75" t="str">
        <f>IFERROR(LARGE('M 60-69'!$AB$300:$AB$306,AV$42),"")</f>
        <v/>
      </c>
      <c r="AW56" s="75" t="str">
        <f>IFERROR(LARGE('M 60-69'!$AB$300:$AB$306,AW$42),"")</f>
        <v/>
      </c>
      <c r="AX56" s="75" t="str">
        <f>IFERROR(LARGE('M 60-69'!$AB$300:$AB$306,AX$42),"")</f>
        <v/>
      </c>
      <c r="AY56" s="75" t="str">
        <f>IFERROR(LARGE('M 60-69'!$AB$300:$AB$306,AY$42),"")</f>
        <v/>
      </c>
      <c r="AZ56" s="75" t="str">
        <f>IFERROR(LARGE('M 60-69'!$AB$300:$AB$306,AZ$42),"")</f>
        <v/>
      </c>
      <c r="BA56" s="75" t="str">
        <f>IFERROR(LARGE('M 60-69'!$AB$300:$AB$306,BA$42),"")</f>
        <v/>
      </c>
      <c r="BG56" s="16"/>
      <c r="BH56" s="16"/>
    </row>
    <row r="57" spans="1:60" hidden="1" x14ac:dyDescent="0.2">
      <c r="B57" s="77" t="s">
        <v>106</v>
      </c>
      <c r="D57" s="75" t="str">
        <f>IFERROR(LARGE('M 70-79'!$AB$300:$AB$400,D$42),"")</f>
        <v/>
      </c>
      <c r="E57" s="75" t="str">
        <f>IFERROR(LARGE('M 70-79'!$AB$300:$AB$400,E$42),"")</f>
        <v/>
      </c>
      <c r="F57" s="75" t="str">
        <f>IFERROR(LARGE('M 70-79'!$AB$300:$AB$400,F$42),"")</f>
        <v/>
      </c>
      <c r="G57" s="75" t="str">
        <f>IFERROR(LARGE('M 70-79'!$AB$300:$AB$400,G$42),"")</f>
        <v/>
      </c>
      <c r="H57" s="75" t="str">
        <f>IFERROR(LARGE('M 70-79'!$AB$300:$AB$400,H$42),"")</f>
        <v/>
      </c>
      <c r="I57" s="75" t="str">
        <f>IFERROR(LARGE('M 70-79'!$AB$300:$AB$400,I$42),"")</f>
        <v/>
      </c>
      <c r="J57" s="75" t="str">
        <f>IFERROR(LARGE('M 70-79'!$AB$300:$AB$400,J$42),"")</f>
        <v/>
      </c>
      <c r="K57" s="75" t="str">
        <f>IFERROR(LARGE('M 70-79'!$AB$300:$AB$400,K$42),"")</f>
        <v/>
      </c>
      <c r="L57" s="75" t="str">
        <f>IFERROR(LARGE('M 70-79'!$AB$300:$AB$400,L$42),"")</f>
        <v/>
      </c>
      <c r="M57" s="75" t="str">
        <f>IFERROR(LARGE('M 70-79'!$AB$300:$AB$400,M$42),"")</f>
        <v/>
      </c>
      <c r="N57" s="75" t="str">
        <f>IFERROR(LARGE('M 70-79'!$AB$300:$AB$400,N$42),"")</f>
        <v/>
      </c>
      <c r="O57" s="75" t="str">
        <f>IFERROR(LARGE('M 70-79'!$AB$300:$AB$400,O$42),"")</f>
        <v/>
      </c>
      <c r="P57" s="75" t="str">
        <f>IFERROR(LARGE('M 70-79'!$AB$300:$AB$400,P$42),"")</f>
        <v/>
      </c>
      <c r="Q57" s="75" t="str">
        <f>IFERROR(LARGE('M 70-79'!$AB$300:$AB$400,Q$42),"")</f>
        <v/>
      </c>
      <c r="R57" s="75" t="str">
        <f>IFERROR(LARGE('M 70-79'!$AB$300:$AB$400,R$42),"")</f>
        <v/>
      </c>
      <c r="S57" s="75" t="str">
        <f>IFERROR(LARGE('M 70-79'!$AB$300:$AB$400,S$42),"")</f>
        <v/>
      </c>
      <c r="T57" s="75" t="str">
        <f>IFERROR(LARGE('M 70-79'!$AB$300:$AB$400,T$42),"")</f>
        <v/>
      </c>
      <c r="U57" s="75" t="str">
        <f>IFERROR(LARGE('M 70-79'!$AB$300:$AB$400,U$42),"")</f>
        <v/>
      </c>
      <c r="V57" s="75" t="str">
        <f>IFERROR(LARGE('M 70-79'!$AB$300:$AB$400,V$42),"")</f>
        <v/>
      </c>
      <c r="W57" s="75" t="str">
        <f>IFERROR(LARGE('M 70-79'!$AB$300:$AB$400,W$42),"")</f>
        <v/>
      </c>
      <c r="X57" s="75" t="str">
        <f>IFERROR(LARGE('M 70-79'!$AB$300:$AB$400,X$42),"")</f>
        <v/>
      </c>
      <c r="Y57" s="75" t="str">
        <f>IFERROR(LARGE('M 70-79'!$AB$300:$AB$400,Y$42),"")</f>
        <v/>
      </c>
      <c r="Z57" s="75" t="str">
        <f>IFERROR(LARGE('M 70-79'!$AB$300:$AB$400,Z$42),"")</f>
        <v/>
      </c>
      <c r="AA57" s="75" t="str">
        <f>IFERROR(LARGE('M 70-79'!$AB$300:$AB$400,AA$42),"")</f>
        <v/>
      </c>
      <c r="AB57" s="75" t="str">
        <f>IFERROR(LARGE('M 70-79'!$AB$300:$AB$400,AB$42),"")</f>
        <v/>
      </c>
      <c r="AC57" s="75" t="str">
        <f>IFERROR(LARGE('M 70-79'!$AB$300:$AB$400,AC$42),"")</f>
        <v/>
      </c>
      <c r="AD57" s="75" t="str">
        <f>IFERROR(LARGE('M 70-79'!$AB$300:$AB$400,AD$42),"")</f>
        <v/>
      </c>
      <c r="AE57" s="75" t="str">
        <f>IFERROR(LARGE('M 70-79'!$AB$300:$AB$400,AE$42),"")</f>
        <v/>
      </c>
      <c r="AF57" s="75" t="str">
        <f>IFERROR(LARGE('M 70-79'!$AB$300:$AB$400,AF$42),"")</f>
        <v/>
      </c>
      <c r="AG57" s="75" t="str">
        <f>IFERROR(LARGE('M 70-79'!$AB$300:$AB$309,AG$42),"")</f>
        <v/>
      </c>
      <c r="AH57" s="75" t="str">
        <f>IFERROR(LARGE('M 70-79'!$AB$300:$AB$309,AH$42),"")</f>
        <v/>
      </c>
      <c r="AI57" s="75" t="str">
        <f>IFERROR(LARGE('M 70-79'!$AB$300:$AB$309,AI$42),"")</f>
        <v/>
      </c>
      <c r="AJ57" s="75" t="str">
        <f>IFERROR(LARGE('M 70-79'!$AB$300:$AB$309,AJ$42),"")</f>
        <v/>
      </c>
      <c r="AK57" s="75" t="str">
        <f>IFERROR(LARGE('M 70-79'!$AB$300:$AB$309,AK$42),"")</f>
        <v/>
      </c>
      <c r="AL57" s="75" t="str">
        <f>IFERROR(LARGE('M 70-79'!$AB$300:$AB$309,AL$42),"")</f>
        <v/>
      </c>
      <c r="AM57" s="75" t="str">
        <f>IFERROR(LARGE('M 70-79'!$AB$300:$AB$309,AM$42),"")</f>
        <v/>
      </c>
      <c r="AN57" s="75" t="str">
        <f>IFERROR(LARGE('M 70-79'!$AB$300:$AB$309,AN$42),"")</f>
        <v/>
      </c>
      <c r="AO57" s="75" t="str">
        <f>IFERROR(LARGE('M 70-79'!$AB$300:$AB$309,AO$42),"")</f>
        <v/>
      </c>
      <c r="AP57" s="75" t="str">
        <f>IFERROR(LARGE('M 70-79'!$AB$300:$AB$309,AP$42),"")</f>
        <v/>
      </c>
      <c r="AQ57" s="75" t="str">
        <f>IFERROR(LARGE('M 70-79'!$AB$300:$AB$309,AQ$42),"")</f>
        <v/>
      </c>
      <c r="AR57" s="75" t="str">
        <f>IFERROR(LARGE('M 70-79'!$AB$300:$AB$309,AR$42),"")</f>
        <v/>
      </c>
      <c r="AS57" s="75" t="str">
        <f>IFERROR(LARGE('M 70-79'!$AB$300:$AB$309,AS$42),"")</f>
        <v/>
      </c>
      <c r="AT57" s="75" t="str">
        <f>IFERROR(LARGE('M 70-79'!$AB$300:$AB$309,AT$42),"")</f>
        <v/>
      </c>
      <c r="AU57" s="75" t="str">
        <f>IFERROR(LARGE('M 70-79'!$AB$300:$AB$309,AU$42),"")</f>
        <v/>
      </c>
      <c r="AV57" s="75" t="str">
        <f>IFERROR(LARGE('M 70-79'!$AB$300:$AB$309,AV$42),"")</f>
        <v/>
      </c>
      <c r="AW57" s="75" t="str">
        <f>IFERROR(LARGE('M 70-79'!$AB$300:$AB$309,AW$42),"")</f>
        <v/>
      </c>
      <c r="AX57" s="75" t="str">
        <f>IFERROR(LARGE('M 70-79'!$AB$300:$AB$309,AX$42),"")</f>
        <v/>
      </c>
      <c r="AY57" s="75" t="str">
        <f>IFERROR(LARGE('M 70-79'!$AB$300:$AB$309,AY$42),"")</f>
        <v/>
      </c>
      <c r="AZ57" s="75" t="str">
        <f>IFERROR(LARGE('M 70-79'!$AB$300:$AB$309,AZ$42),"")</f>
        <v/>
      </c>
      <c r="BA57" s="75" t="str">
        <f>IFERROR(LARGE('M 70-79'!$AB$300:$AB$309,BA$42),"")</f>
        <v/>
      </c>
      <c r="BG57" s="16"/>
      <c r="BH57" s="16"/>
    </row>
    <row r="58" spans="1:60" s="61" customFormat="1" hidden="1" x14ac:dyDescent="0.2">
      <c r="B58" s="77" t="s">
        <v>107</v>
      </c>
      <c r="D58" s="75" t="str">
        <f>IFERROR(LARGE('M 80+'!$AB$300:$AB$399,D$42),"")</f>
        <v/>
      </c>
      <c r="E58" s="75" t="str">
        <f>IFERROR(LARGE('M 80+'!$AB$300:$AB$399,E$42),"")</f>
        <v/>
      </c>
      <c r="F58" s="75" t="str">
        <f>IFERROR(LARGE('M 80+'!$AB$300:$AB$399,F$42),"")</f>
        <v/>
      </c>
      <c r="G58" s="75" t="str">
        <f>IFERROR(LARGE('M 80+'!$AB$300:$AB$399,G$42),"")</f>
        <v/>
      </c>
      <c r="H58" s="75" t="str">
        <f>IFERROR(LARGE('M 80+'!$AB$300:$AB$399,H$42),"")</f>
        <v/>
      </c>
      <c r="I58" s="75" t="str">
        <f>IFERROR(LARGE('M 80+'!$AB$300:$AB$399,I$42),"")</f>
        <v/>
      </c>
      <c r="J58" s="75" t="str">
        <f>IFERROR(LARGE('M 80+'!$AB$300:$AB$399,J$42),"")</f>
        <v/>
      </c>
      <c r="K58" s="75" t="str">
        <f>IFERROR(LARGE('M 80+'!$AB$300:$AB$399,K$42),"")</f>
        <v/>
      </c>
      <c r="L58" s="75" t="str">
        <f>IFERROR(LARGE('M 80+'!$AB$300:$AB$399,L$42),"")</f>
        <v/>
      </c>
      <c r="M58" s="75" t="str">
        <f>IFERROR(LARGE('M 80+'!$AB$300:$AB$399,M$42),"")</f>
        <v/>
      </c>
      <c r="N58" s="75" t="str">
        <f>IFERROR(LARGE('M 80+'!$AB$300:$AB$399,N$42),"")</f>
        <v/>
      </c>
      <c r="O58" s="75" t="str">
        <f>IFERROR(LARGE('M 80+'!$AB$300:$AB$399,O$42),"")</f>
        <v/>
      </c>
      <c r="P58" s="75" t="str">
        <f>IFERROR(LARGE('M 80+'!$AB$300:$AB$399,P$42),"")</f>
        <v/>
      </c>
      <c r="Q58" s="75" t="str">
        <f>IFERROR(LARGE('M 80+'!$AB$300:$AB$399,Q$42),"")</f>
        <v/>
      </c>
      <c r="R58" s="75" t="str">
        <f>IFERROR(LARGE('M 80+'!$AB$300:$AB$399,R$42),"")</f>
        <v/>
      </c>
      <c r="S58" s="75" t="str">
        <f>IFERROR(LARGE('M 80+'!$AB$300:$AB$399,S$42),"")</f>
        <v/>
      </c>
      <c r="T58" s="75" t="str">
        <f>IFERROR(LARGE('M 80+'!$AB$300:$AB$399,T$42),"")</f>
        <v/>
      </c>
      <c r="U58" s="75" t="str">
        <f>IFERROR(LARGE('M 80+'!$AB$300:$AB$399,U$42),"")</f>
        <v/>
      </c>
      <c r="V58" s="75" t="str">
        <f>IFERROR(LARGE('M 80+'!$AB$300:$AB$399,V$42),"")</f>
        <v/>
      </c>
      <c r="W58" s="75" t="str">
        <f>IFERROR(LARGE('M 80+'!$AB$300:$AB$399,W$42),"")</f>
        <v/>
      </c>
      <c r="X58" s="75" t="str">
        <f>IFERROR(LARGE('M 80+'!$AB$300:$AB$399,X$42),"")</f>
        <v/>
      </c>
      <c r="Y58" s="75" t="str">
        <f>IFERROR(LARGE('M 80+'!$AB$300:$AB$399,Y$42),"")</f>
        <v/>
      </c>
      <c r="Z58" s="75" t="str">
        <f>IFERROR(LARGE('M 80+'!$AB$300:$AB$399,Z$42),"")</f>
        <v/>
      </c>
      <c r="AA58" s="75" t="str">
        <f>IFERROR(LARGE('M 80+'!$AB$300:$AB$399,AA$42),"")</f>
        <v/>
      </c>
      <c r="AB58" s="75" t="str">
        <f>IFERROR(LARGE('M 80+'!$AB$300:$AB$399,AB$42),"")</f>
        <v/>
      </c>
      <c r="AC58" s="75" t="str">
        <f>IFERROR(LARGE('M 80+'!$AB$300:$AB$399,AC$42),"")</f>
        <v/>
      </c>
      <c r="AD58" s="75" t="str">
        <f>IFERROR(LARGE('M 80+'!$AB$300:$AB$399,AD$42),"")</f>
        <v/>
      </c>
      <c r="AE58" s="75" t="str">
        <f>IFERROR(LARGE('M 80+'!$AB$300:$AB$399,AE$42),"")</f>
        <v/>
      </c>
      <c r="AF58" s="75" t="str">
        <f>IFERROR(LARGE('M 80+'!$AB$300:$AB$399,AF$42),"")</f>
        <v/>
      </c>
      <c r="AG58" s="75" t="str">
        <f>IFERROR(LARGE('M 80+'!$AB$300:$AB$304,AG$42),"")</f>
        <v/>
      </c>
      <c r="AH58" s="75" t="str">
        <f>IFERROR(LARGE('M 80+'!$AB$300:$AB$304,AH$42),"")</f>
        <v/>
      </c>
      <c r="AI58" s="75" t="str">
        <f>IFERROR(LARGE('M 80+'!$AB$300:$AB$304,AI$42),"")</f>
        <v/>
      </c>
      <c r="AJ58" s="75" t="str">
        <f>IFERROR(LARGE('M 80+'!$AB$300:$AB$304,AJ$42),"")</f>
        <v/>
      </c>
      <c r="AK58" s="75" t="str">
        <f>IFERROR(LARGE('M 80+'!$AB$300:$AB$304,AK$42),"")</f>
        <v/>
      </c>
      <c r="AL58" s="75" t="str">
        <f>IFERROR(LARGE('M 80+'!$AB$300:$AB$304,AL$42),"")</f>
        <v/>
      </c>
      <c r="AM58" s="75" t="str">
        <f>IFERROR(LARGE('M 80+'!$AB$300:$AB$304,AM$42),"")</f>
        <v/>
      </c>
      <c r="AN58" s="75" t="str">
        <f>IFERROR(LARGE('M 80+'!$AB$300:$AB$304,AN$42),"")</f>
        <v/>
      </c>
      <c r="AO58" s="75" t="str">
        <f>IFERROR(LARGE('M 80+'!$AB$300:$AB$304,AO$42),"")</f>
        <v/>
      </c>
      <c r="AP58" s="75" t="str">
        <f>IFERROR(LARGE('M 80+'!$AB$300:$AB$304,AP$42),"")</f>
        <v/>
      </c>
      <c r="AQ58" s="75" t="str">
        <f>IFERROR(LARGE('M 80+'!$AB$300:$AB$304,AQ$42),"")</f>
        <v/>
      </c>
      <c r="AR58" s="75" t="str">
        <f>IFERROR(LARGE('M 80+'!$AB$300:$AB$304,AR$42),"")</f>
        <v/>
      </c>
      <c r="AS58" s="75" t="str">
        <f>IFERROR(LARGE('M 80+'!$AB$300:$AB$304,AS$42),"")</f>
        <v/>
      </c>
      <c r="AT58" s="75" t="str">
        <f>IFERROR(LARGE('M 80+'!$AB$300:$AB$304,AT$42),"")</f>
        <v/>
      </c>
      <c r="AU58" s="75" t="str">
        <f>IFERROR(LARGE('M 80+'!$AB$300:$AB$304,AU$42),"")</f>
        <v/>
      </c>
      <c r="AV58" s="75" t="str">
        <f>IFERROR(LARGE('M 80+'!$AB$300:$AB$304,AV$42),"")</f>
        <v/>
      </c>
      <c r="AW58" s="75" t="str">
        <f>IFERROR(LARGE('M 80+'!$AB$300:$AB$304,AW$42),"")</f>
        <v/>
      </c>
      <c r="AX58" s="75" t="str">
        <f>IFERROR(LARGE('M 80+'!$AB$300:$AB$304,AX$42),"")</f>
        <v/>
      </c>
      <c r="AY58" s="75" t="str">
        <f>IFERROR(LARGE('M 80+'!$AB$300:$AB$304,AY$42),"")</f>
        <v/>
      </c>
      <c r="AZ58" s="75" t="str">
        <f>IFERROR(LARGE('M 80+'!$AB$300:$AB$304,AZ$42),"")</f>
        <v/>
      </c>
      <c r="BA58" s="75" t="str">
        <f>IFERROR(LARGE('M 80+'!$AB$300:$AB$304,BA$42),"")</f>
        <v/>
      </c>
    </row>
    <row r="59" spans="1:60" hidden="1" x14ac:dyDescent="0.2">
      <c r="B59" s="76" t="s">
        <v>110</v>
      </c>
      <c r="D59" s="75" t="str">
        <f>IFERROR(LARGE('N 35-49'!$AB$300:$AB$400,D$42),"")</f>
        <v/>
      </c>
      <c r="E59" s="75" t="str">
        <f>IFERROR(LARGE('N 35-49'!$AB$300:$AB$400,E$42),"")</f>
        <v/>
      </c>
      <c r="F59" s="75" t="str">
        <f>IFERROR(LARGE('N 35-49'!$AB$300:$AB$400,F$42),"")</f>
        <v/>
      </c>
      <c r="G59" s="75" t="str">
        <f>IFERROR(LARGE('N 35-49'!$AB$300:$AB$400,G$42),"")</f>
        <v/>
      </c>
      <c r="H59" s="75" t="str">
        <f>IFERROR(LARGE('N 35-49'!$AB$300:$AB$400,H$42),"")</f>
        <v/>
      </c>
      <c r="I59" s="75" t="str">
        <f>IFERROR(LARGE('N 35-49'!$AB$300:$AB$400,I$42),"")</f>
        <v/>
      </c>
      <c r="J59" s="75" t="str">
        <f>IFERROR(LARGE('N 35-49'!$AB$300:$AB$400,J$42),"")</f>
        <v/>
      </c>
      <c r="K59" s="75" t="str">
        <f>IFERROR(LARGE('N 35-49'!$AB$300:$AB$400,K$42),"")</f>
        <v/>
      </c>
      <c r="L59" s="75" t="str">
        <f>IFERROR(LARGE('N 35-49'!$AB$300:$AB$400,L$42),"")</f>
        <v/>
      </c>
      <c r="M59" s="75" t="str">
        <f>IFERROR(LARGE('N 35-49'!$AB$300:$AB$400,M$42),"")</f>
        <v/>
      </c>
      <c r="N59" s="75" t="str">
        <f>IFERROR(LARGE('N 35-49'!$AB$300:$AB$400,N$42),"")</f>
        <v/>
      </c>
      <c r="O59" s="75" t="str">
        <f>IFERROR(LARGE('N 35-49'!$AB$300:$AB$400,O$42),"")</f>
        <v/>
      </c>
      <c r="P59" s="75" t="str">
        <f>IFERROR(LARGE('N 35-49'!$AB$300:$AB$400,P$42),"")</f>
        <v/>
      </c>
      <c r="Q59" s="75" t="str">
        <f>IFERROR(LARGE('N 35-49'!$AB$300:$AB$400,Q$42),"")</f>
        <v/>
      </c>
      <c r="R59" s="75" t="str">
        <f>IFERROR(LARGE('N 35-49'!$AB$300:$AB$400,R$42),"")</f>
        <v/>
      </c>
      <c r="S59" s="75" t="str">
        <f>IFERROR(LARGE('N 35-49'!$AB$300:$AB$400,S$42),"")</f>
        <v/>
      </c>
      <c r="T59" s="75" t="str">
        <f>IFERROR(LARGE('N 35-49'!$AB$300:$AB$400,T$42),"")</f>
        <v/>
      </c>
      <c r="U59" s="75" t="str">
        <f>IFERROR(LARGE('N 35-49'!$AB$300:$AB$400,U$42),"")</f>
        <v/>
      </c>
      <c r="V59" s="75" t="str">
        <f>IFERROR(LARGE('N 35-49'!$AB$300:$AB$400,V$42),"")</f>
        <v/>
      </c>
      <c r="W59" s="75" t="str">
        <f>IFERROR(LARGE('N 35-49'!$AB$300:$AB$400,W$42),"")</f>
        <v/>
      </c>
      <c r="X59" s="75" t="str">
        <f>IFERROR(LARGE('N 35-49'!$AB$300:$AB$400,X$42),"")</f>
        <v/>
      </c>
      <c r="Y59" s="75" t="str">
        <f>IFERROR(LARGE('N 35-49'!$AB$300:$AB$400,Y$42),"")</f>
        <v/>
      </c>
      <c r="Z59" s="75" t="str">
        <f>IFERROR(LARGE('N 35-49'!$AB$300:$AB$400,Z$42),"")</f>
        <v/>
      </c>
      <c r="AA59" s="75" t="str">
        <f>IFERROR(LARGE('N 35-49'!$AB$300:$AB$400,AA$42),"")</f>
        <v/>
      </c>
      <c r="AB59" s="75" t="str">
        <f>IFERROR(LARGE('N 35-49'!$AB$300:$AB$400,AB$42),"")</f>
        <v/>
      </c>
      <c r="AC59" s="75" t="str">
        <f>IFERROR(LARGE('N 35-49'!$AB$300:$AB$400,AC$42),"")</f>
        <v/>
      </c>
      <c r="AD59" s="75" t="str">
        <f>IFERROR(LARGE('N 35-49'!$AB$300:$AB$400,AD$42),"")</f>
        <v/>
      </c>
      <c r="AE59" s="75" t="str">
        <f>IFERROR(LARGE('N 35-49'!$AB$300:$AB$400,AE$42),"")</f>
        <v/>
      </c>
      <c r="AF59" s="75" t="str">
        <f>IFERROR(LARGE('N 35-49'!$AB$300:$AB$400,AF$42),"")</f>
        <v/>
      </c>
      <c r="AG59" s="75" t="str">
        <f>IFERROR(LARGE('N 35-49'!$AB$300:$AB$304,AG$42),"")</f>
        <v/>
      </c>
      <c r="AH59" s="75" t="str">
        <f>IFERROR(LARGE('N 35-49'!$AB$300:$AB$304,AH$42),"")</f>
        <v/>
      </c>
      <c r="AI59" s="75" t="str">
        <f>IFERROR(LARGE('N 35-49'!$AB$300:$AB$304,AI$42),"")</f>
        <v/>
      </c>
      <c r="AJ59" s="75" t="str">
        <f>IFERROR(LARGE('N 35-49'!$AB$300:$AB$304,AJ$42),"")</f>
        <v/>
      </c>
      <c r="AK59" s="75" t="str">
        <f>IFERROR(LARGE('N 35-49'!$AB$300:$AB$304,AK$42),"")</f>
        <v/>
      </c>
      <c r="AL59" s="75" t="str">
        <f>IFERROR(LARGE('N 35-49'!$AB$300:$AB$304,AL$42),"")</f>
        <v/>
      </c>
      <c r="AM59" s="75" t="str">
        <f>IFERROR(LARGE('N 35-49'!$AB$300:$AB$304,AM$42),"")</f>
        <v/>
      </c>
      <c r="AN59" s="75" t="str">
        <f>IFERROR(LARGE('N 35-49'!$AB$300:$AB$304,AN$42),"")</f>
        <v/>
      </c>
      <c r="AO59" s="75" t="str">
        <f>IFERROR(LARGE('N 35-49'!$AB$300:$AB$304,AO$42),"")</f>
        <v/>
      </c>
      <c r="AP59" s="75" t="str">
        <f>IFERROR(LARGE('N 35-49'!$AB$300:$AB$304,AP$42),"")</f>
        <v/>
      </c>
      <c r="AQ59" s="75" t="str">
        <f>IFERROR(LARGE('N 35-49'!$AB$300:$AB$304,AQ$42),"")</f>
        <v/>
      </c>
      <c r="AR59" s="75" t="str">
        <f>IFERROR(LARGE('N 35-49'!$AB$300:$AB$304,AR$42),"")</f>
        <v/>
      </c>
      <c r="AS59" s="75" t="str">
        <f>IFERROR(LARGE('N 35-49'!$AB$300:$AB$304,AS$42),"")</f>
        <v/>
      </c>
      <c r="AT59" s="75" t="str">
        <f>IFERROR(LARGE('N 35-49'!$AB$300:$AB$304,AT$42),"")</f>
        <v/>
      </c>
      <c r="AU59" s="75" t="str">
        <f>IFERROR(LARGE('N 35-49'!$AB$300:$AB$304,AU$42),"")</f>
        <v/>
      </c>
      <c r="AV59" s="75" t="str">
        <f>IFERROR(LARGE('N 35-49'!$AB$300:$AB$304,AV$42),"")</f>
        <v/>
      </c>
      <c r="AW59" s="75" t="str">
        <f>IFERROR(LARGE('N 35-49'!$AB$300:$AB$304,AW$42),"")</f>
        <v/>
      </c>
      <c r="AX59" s="75" t="str">
        <f>IFERROR(LARGE('N 35-49'!$AB$300:$AB$304,AX$42),"")</f>
        <v/>
      </c>
      <c r="AY59" s="75" t="str">
        <f>IFERROR(LARGE('N 35-49'!$AB$300:$AB$304,AY$42),"")</f>
        <v/>
      </c>
      <c r="AZ59" s="75" t="str">
        <f>IFERROR(LARGE('N 35-49'!$AB$300:$AB$304,AZ$42),"")</f>
        <v/>
      </c>
      <c r="BA59" s="75" t="str">
        <f>IFERROR(LARGE('N 35-49'!$AB$300:$AB$304,BA$42),"")</f>
        <v/>
      </c>
      <c r="BG59" s="16"/>
      <c r="BH59" s="16"/>
    </row>
    <row r="60" spans="1:60" hidden="1" x14ac:dyDescent="0.2">
      <c r="B60" s="76" t="s">
        <v>111</v>
      </c>
      <c r="D60" s="75" t="str">
        <f>IFERROR(LARGE('N 50-59'!$AB$300:$AB$400,D$42),"")</f>
        <v/>
      </c>
      <c r="E60" s="75" t="str">
        <f>IFERROR(LARGE('N 50-59'!$AB$300:$AB$400,E$42),"")</f>
        <v/>
      </c>
      <c r="F60" s="75" t="str">
        <f>IFERROR(LARGE('N 50-59'!$AB$300:$AB$400,F$42),"")</f>
        <v/>
      </c>
      <c r="G60" s="75" t="str">
        <f>IFERROR(LARGE('N 50-59'!$AB$300:$AB$400,G$42),"")</f>
        <v/>
      </c>
      <c r="H60" s="75" t="str">
        <f>IFERROR(LARGE('N 50-59'!$AB$300:$AB$400,H$42),"")</f>
        <v/>
      </c>
      <c r="I60" s="75" t="str">
        <f>IFERROR(LARGE('N 50-59'!$AB$300:$AB$400,I$42),"")</f>
        <v/>
      </c>
      <c r="J60" s="75" t="str">
        <f>IFERROR(LARGE('N 50-59'!$AB$300:$AB$400,J$42),"")</f>
        <v/>
      </c>
      <c r="K60" s="75" t="str">
        <f>IFERROR(LARGE('N 50-59'!$AB$300:$AB$400,K$42),"")</f>
        <v/>
      </c>
      <c r="L60" s="75" t="str">
        <f>IFERROR(LARGE('N 50-59'!$AB$300:$AB$400,L$42),"")</f>
        <v/>
      </c>
      <c r="M60" s="75" t="str">
        <f>IFERROR(LARGE('N 50-59'!$AB$300:$AB$400,M$42),"")</f>
        <v/>
      </c>
      <c r="N60" s="75" t="str">
        <f>IFERROR(LARGE('N 50-59'!$AB$300:$AB$400,N$42),"")</f>
        <v/>
      </c>
      <c r="O60" s="75" t="str">
        <f>IFERROR(LARGE('N 50-59'!$AB$300:$AB$400,O$42),"")</f>
        <v/>
      </c>
      <c r="P60" s="75" t="str">
        <f>IFERROR(LARGE('N 50-59'!$AB$300:$AB$400,P$42),"")</f>
        <v/>
      </c>
      <c r="Q60" s="75" t="str">
        <f>IFERROR(LARGE('N 50-59'!$AB$300:$AB$400,Q$42),"")</f>
        <v/>
      </c>
      <c r="R60" s="75" t="str">
        <f>IFERROR(LARGE('N 50-59'!$AB$300:$AB$400,R$42),"")</f>
        <v/>
      </c>
      <c r="S60" s="75" t="str">
        <f>IFERROR(LARGE('N 50-59'!$AB$300:$AB$400,S$42),"")</f>
        <v/>
      </c>
      <c r="T60" s="75" t="str">
        <f>IFERROR(LARGE('N 50-59'!$AB$300:$AB$400,T$42),"")</f>
        <v/>
      </c>
      <c r="U60" s="75" t="str">
        <f>IFERROR(LARGE('N 50-59'!$AB$300:$AB$400,U$42),"")</f>
        <v/>
      </c>
      <c r="V60" s="75" t="str">
        <f>IFERROR(LARGE('N 50-59'!$AB$300:$AB$400,V$42),"")</f>
        <v/>
      </c>
      <c r="W60" s="75" t="str">
        <f>IFERROR(LARGE('N 50-59'!$AB$300:$AB$400,W$42),"")</f>
        <v/>
      </c>
      <c r="X60" s="75" t="str">
        <f>IFERROR(LARGE('N 50-59'!$AB$300:$AB$400,X$42),"")</f>
        <v/>
      </c>
      <c r="Y60" s="75" t="str">
        <f>IFERROR(LARGE('N 50-59'!$AB$300:$AB$400,Y$42),"")</f>
        <v/>
      </c>
      <c r="Z60" s="75" t="str">
        <f>IFERROR(LARGE('N 50-59'!$AB$300:$AB$400,Z$42),"")</f>
        <v/>
      </c>
      <c r="AA60" s="75" t="str">
        <f>IFERROR(LARGE('N 50-59'!$AB$300:$AB$400,AA$42),"")</f>
        <v/>
      </c>
      <c r="AB60" s="75" t="str">
        <f>IFERROR(LARGE('N 50-59'!$AB$300:$AB$400,AB$42),"")</f>
        <v/>
      </c>
      <c r="AC60" s="75" t="str">
        <f>IFERROR(LARGE('N 50-59'!$AB$300:$AB$400,AC$42),"")</f>
        <v/>
      </c>
      <c r="AD60" s="75" t="str">
        <f>IFERROR(LARGE('N 50-59'!$AB$300:$AB$400,AD$42),"")</f>
        <v/>
      </c>
      <c r="AE60" s="75" t="str">
        <f>IFERROR(LARGE('N 50-59'!$AB$300:$AB$400,AE$42),"")</f>
        <v/>
      </c>
      <c r="AF60" s="75" t="str">
        <f>IFERROR(LARGE('N 50-59'!$AB$300:$AB$400,AF$42),"")</f>
        <v/>
      </c>
      <c r="AG60" s="75" t="str">
        <f>IFERROR(LARGE('N 50-59'!$AB$300:$AB$303,AG$42),"")</f>
        <v/>
      </c>
      <c r="AH60" s="75" t="str">
        <f>IFERROR(LARGE('N 50-59'!$AB$300:$AB$303,AH$42),"")</f>
        <v/>
      </c>
      <c r="AI60" s="75" t="str">
        <f>IFERROR(LARGE('N 50-59'!$AB$300:$AB$303,AI$42),"")</f>
        <v/>
      </c>
      <c r="AJ60" s="75" t="str">
        <f>IFERROR(LARGE('N 50-59'!$AB$300:$AB$303,AJ$42),"")</f>
        <v/>
      </c>
      <c r="AK60" s="75" t="str">
        <f>IFERROR(LARGE('N 50-59'!$AB$300:$AB$303,AK$42),"")</f>
        <v/>
      </c>
      <c r="AL60" s="75" t="str">
        <f>IFERROR(LARGE('N 50-59'!$AB$300:$AB$303,AL$42),"")</f>
        <v/>
      </c>
      <c r="AM60" s="75" t="str">
        <f>IFERROR(LARGE('N 50-59'!$AB$300:$AB$303,AM$42),"")</f>
        <v/>
      </c>
      <c r="AN60" s="75" t="str">
        <f>IFERROR(LARGE('N 50-59'!$AB$300:$AB$303,AN$42),"")</f>
        <v/>
      </c>
      <c r="AO60" s="75" t="str">
        <f>IFERROR(LARGE('N 50-59'!$AB$300:$AB$303,AO$42),"")</f>
        <v/>
      </c>
      <c r="AP60" s="75" t="str">
        <f>IFERROR(LARGE('N 50-59'!$AB$300:$AB$303,AP$42),"")</f>
        <v/>
      </c>
      <c r="AQ60" s="75" t="str">
        <f>IFERROR(LARGE('N 50-59'!$AB$300:$AB$303,AQ$42),"")</f>
        <v/>
      </c>
      <c r="AR60" s="75" t="str">
        <f>IFERROR(LARGE('N 50-59'!$AB$300:$AB$303,AR$42),"")</f>
        <v/>
      </c>
      <c r="AS60" s="75" t="str">
        <f>IFERROR(LARGE('N 50-59'!$AB$300:$AB$303,AS$42),"")</f>
        <v/>
      </c>
      <c r="AT60" s="75" t="str">
        <f>IFERROR(LARGE('N 50-59'!$AB$300:$AB$303,AT$42),"")</f>
        <v/>
      </c>
      <c r="AU60" s="75" t="str">
        <f>IFERROR(LARGE('N 50-59'!$AB$300:$AB$303,AU$42),"")</f>
        <v/>
      </c>
      <c r="AV60" s="75" t="str">
        <f>IFERROR(LARGE('N 50-59'!$AB$300:$AB$303,AV$42),"")</f>
        <v/>
      </c>
      <c r="AW60" s="75" t="str">
        <f>IFERROR(LARGE('N 50-59'!$AB$300:$AB$303,AW$42),"")</f>
        <v/>
      </c>
      <c r="AX60" s="75" t="str">
        <f>IFERROR(LARGE('N 50-59'!$AB$300:$AB$303,AX$42),"")</f>
        <v/>
      </c>
      <c r="AY60" s="75" t="str">
        <f>IFERROR(LARGE('N 50-59'!$AB$300:$AB$303,AY$42),"")</f>
        <v/>
      </c>
      <c r="AZ60" s="75" t="str">
        <f>IFERROR(LARGE('N 50-59'!$AB$300:$AB$303,AZ$42),"")</f>
        <v/>
      </c>
      <c r="BA60" s="75" t="str">
        <f>IFERROR(LARGE('N 50-59'!$AB$300:$AB$303,BA$42),"")</f>
        <v/>
      </c>
      <c r="BG60" s="16"/>
      <c r="BH60" s="16"/>
    </row>
    <row r="61" spans="1:60" hidden="1" x14ac:dyDescent="0.2">
      <c r="B61" s="76" t="s">
        <v>79</v>
      </c>
      <c r="D61" s="75" t="str">
        <f>IFERROR(LARGE('N 60-69'!$AB$300:$AB$400,D$42),"")</f>
        <v/>
      </c>
      <c r="E61" s="75" t="str">
        <f>IFERROR(LARGE('N 60-69'!$AB$300:$AB$400,E$42),"")</f>
        <v/>
      </c>
      <c r="F61" s="75" t="str">
        <f>IFERROR(LARGE('N 60-69'!$AB$300:$AB$400,F$42),"")</f>
        <v/>
      </c>
      <c r="G61" s="75" t="str">
        <f>IFERROR(LARGE('N 60-69'!$AB$300:$AB$400,G$42),"")</f>
        <v/>
      </c>
      <c r="H61" s="75" t="str">
        <f>IFERROR(LARGE('N 60-69'!$AB$300:$AB$400,H$42),"")</f>
        <v/>
      </c>
      <c r="I61" s="75" t="str">
        <f>IFERROR(LARGE('N 60-69'!$AB$300:$AB$400,I$42),"")</f>
        <v/>
      </c>
      <c r="J61" s="75" t="str">
        <f>IFERROR(LARGE('N 60-69'!$AB$300:$AB$400,J$42),"")</f>
        <v/>
      </c>
      <c r="K61" s="75" t="str">
        <f>IFERROR(LARGE('N 60-69'!$AB$300:$AB$400,K$42),"")</f>
        <v/>
      </c>
      <c r="L61" s="75" t="str">
        <f>IFERROR(LARGE('N 60-69'!$AB$300:$AB$400,L$42),"")</f>
        <v/>
      </c>
      <c r="M61" s="75" t="str">
        <f>IFERROR(LARGE('N 60-69'!$AB$300:$AB$400,M$42),"")</f>
        <v/>
      </c>
      <c r="N61" s="75" t="str">
        <f>IFERROR(LARGE('N 60-69'!$AB$300:$AB$400,N$42),"")</f>
        <v/>
      </c>
      <c r="O61" s="75" t="str">
        <f>IFERROR(LARGE('N 60-69'!$AB$300:$AB$400,O$42),"")</f>
        <v/>
      </c>
      <c r="P61" s="75" t="str">
        <f>IFERROR(LARGE('N 60-69'!$AB$300:$AB$400,P$42),"")</f>
        <v/>
      </c>
      <c r="Q61" s="75" t="str">
        <f>IFERROR(LARGE('N 60-69'!$AB$300:$AB$400,Q$42),"")</f>
        <v/>
      </c>
      <c r="R61" s="75" t="str">
        <f>IFERROR(LARGE('N 60-69'!$AB$300:$AB$400,R$42),"")</f>
        <v/>
      </c>
      <c r="S61" s="75" t="str">
        <f>IFERROR(LARGE('N 60-69'!$AB$300:$AB$400,S$42),"")</f>
        <v/>
      </c>
      <c r="T61" s="75" t="str">
        <f>IFERROR(LARGE('N 60-69'!$AB$300:$AB$400,T$42),"")</f>
        <v/>
      </c>
      <c r="U61" s="75" t="str">
        <f>IFERROR(LARGE('N 60-69'!$AB$300:$AB$400,U$42),"")</f>
        <v/>
      </c>
      <c r="V61" s="75" t="str">
        <f>IFERROR(LARGE('N 60-69'!$AB$300:$AB$400,V$42),"")</f>
        <v/>
      </c>
      <c r="W61" s="75" t="str">
        <f>IFERROR(LARGE('N 60-69'!$AB$300:$AB$400,W$42),"")</f>
        <v/>
      </c>
      <c r="X61" s="75" t="str">
        <f>IFERROR(LARGE('N 60-69'!$AB$300:$AB$400,X$42),"")</f>
        <v/>
      </c>
      <c r="Y61" s="75" t="str">
        <f>IFERROR(LARGE('N 60-69'!$AB$300:$AB$400,Y$42),"")</f>
        <v/>
      </c>
      <c r="Z61" s="75" t="str">
        <f>IFERROR(LARGE('N 60-69'!$AB$300:$AB$400,Z$42),"")</f>
        <v/>
      </c>
      <c r="AA61" s="75" t="str">
        <f>IFERROR(LARGE('N 60-69'!$AB$300:$AB$400,AA$42),"")</f>
        <v/>
      </c>
      <c r="AB61" s="75" t="str">
        <f>IFERROR(LARGE('N 60-69'!$AB$300:$AB$400,AB$42),"")</f>
        <v/>
      </c>
      <c r="AC61" s="75" t="str">
        <f>IFERROR(LARGE('N 60-69'!$AB$300:$AB$400,AC$42),"")</f>
        <v/>
      </c>
      <c r="AD61" s="75" t="str">
        <f>IFERROR(LARGE('N 60-69'!$AB$300:$AB$400,AD$42),"")</f>
        <v/>
      </c>
      <c r="AE61" s="75" t="str">
        <f>IFERROR(LARGE('N 60-69'!$AB$300:$AB$400,AE$42),"")</f>
        <v/>
      </c>
      <c r="AF61" s="75" t="str">
        <f>IFERROR(LARGE('N 60-69'!$AB$300:$AB$400,AF$42),"")</f>
        <v/>
      </c>
      <c r="AG61" s="75" t="str">
        <f>IFERROR(LARGE('N 60-69'!$AB$300:$AB$305,AG$42),"")</f>
        <v/>
      </c>
      <c r="AH61" s="75" t="str">
        <f>IFERROR(LARGE('N 60-69'!$AB$300:$AB$305,AH$42),"")</f>
        <v/>
      </c>
      <c r="AI61" s="75" t="str">
        <f>IFERROR(LARGE('N 60-69'!$AB$300:$AB$305,AI$42),"")</f>
        <v/>
      </c>
      <c r="AJ61" s="75" t="str">
        <f>IFERROR(LARGE('N 60-69'!$AB$300:$AB$305,AJ$42),"")</f>
        <v/>
      </c>
      <c r="AK61" s="75" t="str">
        <f>IFERROR(LARGE('N 60-69'!$AB$300:$AB$305,AK$42),"")</f>
        <v/>
      </c>
      <c r="AL61" s="75" t="str">
        <f>IFERROR(LARGE('N 60-69'!$AB$300:$AB$305,AL$42),"")</f>
        <v/>
      </c>
      <c r="AM61" s="75" t="str">
        <f>IFERROR(LARGE('N 60-69'!$AB$300:$AB$305,AM$42),"")</f>
        <v/>
      </c>
      <c r="AN61" s="75" t="str">
        <f>IFERROR(LARGE('N 60-69'!$AB$300:$AB$305,AN$42),"")</f>
        <v/>
      </c>
      <c r="AO61" s="75" t="str">
        <f>IFERROR(LARGE('N 60-69'!$AB$300:$AB$305,AO$42),"")</f>
        <v/>
      </c>
      <c r="AP61" s="75" t="str">
        <f>IFERROR(LARGE('N 60-69'!$AB$300:$AB$305,AP$42),"")</f>
        <v/>
      </c>
      <c r="AQ61" s="75" t="str">
        <f>IFERROR(LARGE('N 60-69'!$AB$300:$AB$305,AQ$42),"")</f>
        <v/>
      </c>
      <c r="AR61" s="75" t="str">
        <f>IFERROR(LARGE('N 60-69'!$AB$300:$AB$305,AR$42),"")</f>
        <v/>
      </c>
      <c r="AS61" s="75" t="str">
        <f>IFERROR(LARGE('N 60-69'!$AB$300:$AB$305,AS$42),"")</f>
        <v/>
      </c>
      <c r="AT61" s="75" t="str">
        <f>IFERROR(LARGE('N 60-69'!$AB$300:$AB$305,AT$42),"")</f>
        <v/>
      </c>
      <c r="AU61" s="75" t="str">
        <f>IFERROR(LARGE('N 60-69'!$AB$300:$AB$305,AU$42),"")</f>
        <v/>
      </c>
      <c r="AV61" s="75" t="str">
        <f>IFERROR(LARGE('N 60-69'!$AB$300:$AB$305,AV$42),"")</f>
        <v/>
      </c>
      <c r="AW61" s="75" t="str">
        <f>IFERROR(LARGE('N 60-69'!$AB$300:$AB$305,AW$42),"")</f>
        <v/>
      </c>
      <c r="AX61" s="75" t="str">
        <f>IFERROR(LARGE('N 60-69'!$AB$300:$AB$305,AX$42),"")</f>
        <v/>
      </c>
      <c r="AY61" s="75" t="str">
        <f>IFERROR(LARGE('N 60-69'!$AB$300:$AB$305,AY$42),"")</f>
        <v/>
      </c>
      <c r="AZ61" s="75" t="str">
        <f>IFERROR(LARGE('N 60-69'!$AB$300:$AB$305,AZ$42),"")</f>
        <v/>
      </c>
      <c r="BA61" s="75" t="str">
        <f>IFERROR(LARGE('N 60-69'!$AB$300:$AB$305,BA$42),"")</f>
        <v/>
      </c>
      <c r="BG61" s="16"/>
      <c r="BH61" s="16"/>
    </row>
    <row r="62" spans="1:60" hidden="1" x14ac:dyDescent="0.2">
      <c r="B62" s="76" t="s">
        <v>108</v>
      </c>
      <c r="D62" s="75" t="str">
        <f>IFERROR(LARGE('N 70-79'!$AB$300:$AB$400,D$42),"")</f>
        <v/>
      </c>
      <c r="E62" s="75" t="str">
        <f>IFERROR(LARGE('N 70-79'!$AB$300:$AB$400,E$42),"")</f>
        <v/>
      </c>
      <c r="F62" s="75" t="str">
        <f>IFERROR(LARGE('N 70-79'!$AB$300:$AB$400,F$42),"")</f>
        <v/>
      </c>
      <c r="G62" s="75" t="str">
        <f>IFERROR(LARGE('N 70-79'!$AB$300:$AB$400,G$42),"")</f>
        <v/>
      </c>
      <c r="H62" s="75" t="str">
        <f>IFERROR(LARGE('N 70-79'!$AB$300:$AB$400,H$42),"")</f>
        <v/>
      </c>
      <c r="I62" s="75" t="str">
        <f>IFERROR(LARGE('N 70-79'!$AB$300:$AB$400,I$42),"")</f>
        <v/>
      </c>
      <c r="J62" s="75" t="str">
        <f>IFERROR(LARGE('N 70-79'!$AB$300:$AB$400,J$42),"")</f>
        <v/>
      </c>
      <c r="K62" s="75" t="str">
        <f>IFERROR(LARGE('N 70-79'!$AB$300:$AB$400,K$42),"")</f>
        <v/>
      </c>
      <c r="L62" s="75" t="str">
        <f>IFERROR(LARGE('N 70-79'!$AB$300:$AB$400,L$42),"")</f>
        <v/>
      </c>
      <c r="M62" s="75" t="str">
        <f>IFERROR(LARGE('N 70-79'!$AB$300:$AB$400,M$42),"")</f>
        <v/>
      </c>
      <c r="N62" s="75" t="str">
        <f>IFERROR(LARGE('N 70-79'!$AB$300:$AB$400,N$42),"")</f>
        <v/>
      </c>
      <c r="O62" s="75" t="str">
        <f>IFERROR(LARGE('N 70-79'!$AB$300:$AB$400,O$42),"")</f>
        <v/>
      </c>
      <c r="P62" s="75" t="str">
        <f>IFERROR(LARGE('N 70-79'!$AB$300:$AB$400,P$42),"")</f>
        <v/>
      </c>
      <c r="Q62" s="75" t="str">
        <f>IFERROR(LARGE('N 70-79'!$AB$300:$AB$400,Q$42),"")</f>
        <v/>
      </c>
      <c r="R62" s="75" t="str">
        <f>IFERROR(LARGE('N 70-79'!$AB$300:$AB$400,R$42),"")</f>
        <v/>
      </c>
      <c r="S62" s="75" t="str">
        <f>IFERROR(LARGE('N 70-79'!$AB$300:$AB$400,S$42),"")</f>
        <v/>
      </c>
      <c r="T62" s="75" t="str">
        <f>IFERROR(LARGE('N 70-79'!$AB$300:$AB$400,T$42),"")</f>
        <v/>
      </c>
      <c r="U62" s="75" t="str">
        <f>IFERROR(LARGE('N 70-79'!$AB$300:$AB$400,U$42),"")</f>
        <v/>
      </c>
      <c r="V62" s="75" t="str">
        <f>IFERROR(LARGE('N 70-79'!$AB$300:$AB$400,V$42),"")</f>
        <v/>
      </c>
      <c r="W62" s="75" t="str">
        <f>IFERROR(LARGE('N 70-79'!$AB$300:$AB$400,W$42),"")</f>
        <v/>
      </c>
      <c r="X62" s="75" t="str">
        <f>IFERROR(LARGE('N 70-79'!$AB$300:$AB$400,X$42),"")</f>
        <v/>
      </c>
      <c r="Y62" s="75" t="str">
        <f>IFERROR(LARGE('N 70-79'!$AB$300:$AB$400,Y$42),"")</f>
        <v/>
      </c>
      <c r="Z62" s="75" t="str">
        <f>IFERROR(LARGE('N 70-79'!$AB$300:$AB$400,Z$42),"")</f>
        <v/>
      </c>
      <c r="AA62" s="75" t="str">
        <f>IFERROR(LARGE('N 70-79'!$AB$300:$AB$400,AA$42),"")</f>
        <v/>
      </c>
      <c r="AB62" s="75" t="str">
        <f>IFERROR(LARGE('N 70-79'!$AB$300:$AB$400,AB$42),"")</f>
        <v/>
      </c>
      <c r="AC62" s="75" t="str">
        <f>IFERROR(LARGE('N 70-79'!$AB$300:$AB$400,AC$42),"")</f>
        <v/>
      </c>
      <c r="AD62" s="75" t="str">
        <f>IFERROR(LARGE('N 70-79'!$AB$300:$AB$400,AD$42),"")</f>
        <v/>
      </c>
      <c r="AE62" s="75" t="str">
        <f>IFERROR(LARGE('N 70-79'!$AB$300:$AB$400,AE$42),"")</f>
        <v/>
      </c>
      <c r="AF62" s="75" t="str">
        <f>IFERROR(LARGE('N 70-79'!$AB$300:$AB$400,AF$42),"")</f>
        <v/>
      </c>
      <c r="AG62" s="75" t="str">
        <f>IFERROR(LARGE('N 70-79'!$AB$300:$AB$304,AG$42),"")</f>
        <v/>
      </c>
      <c r="AH62" s="75" t="str">
        <f>IFERROR(LARGE('N 70-79'!$AB$300:$AB$304,AH$42),"")</f>
        <v/>
      </c>
      <c r="AI62" s="75" t="str">
        <f>IFERROR(LARGE('N 70-79'!$AB$300:$AB$304,AI$42),"")</f>
        <v/>
      </c>
      <c r="AJ62" s="75" t="str">
        <f>IFERROR(LARGE('N 70-79'!$AB$300:$AB$304,AJ$42),"")</f>
        <v/>
      </c>
      <c r="AK62" s="75" t="str">
        <f>IFERROR(LARGE('N 70-79'!$AB$300:$AB$304,AK$42),"")</f>
        <v/>
      </c>
      <c r="AL62" s="75" t="str">
        <f>IFERROR(LARGE('N 70-79'!$AB$300:$AB$304,AL$42),"")</f>
        <v/>
      </c>
      <c r="AM62" s="75" t="str">
        <f>IFERROR(LARGE('N 70-79'!$AB$300:$AB$304,AM$42),"")</f>
        <v/>
      </c>
      <c r="AN62" s="75" t="str">
        <f>IFERROR(LARGE('N 70-79'!$AB$300:$AB$304,AN$42),"")</f>
        <v/>
      </c>
      <c r="AO62" s="75" t="str">
        <f>IFERROR(LARGE('N 70-79'!$AB$300:$AB$304,AO$42),"")</f>
        <v/>
      </c>
      <c r="AP62" s="75" t="str">
        <f>IFERROR(LARGE('N 70-79'!$AB$300:$AB$304,AP$42),"")</f>
        <v/>
      </c>
      <c r="AQ62" s="75" t="str">
        <f>IFERROR(LARGE('N 70-79'!$AB$300:$AB$304,AQ$42),"")</f>
        <v/>
      </c>
      <c r="AR62" s="75" t="str">
        <f>IFERROR(LARGE('N 70-79'!$AB$300:$AB$304,AR$42),"")</f>
        <v/>
      </c>
      <c r="AS62" s="75" t="str">
        <f>IFERROR(LARGE('N 70-79'!$AB$300:$AB$304,AS$42),"")</f>
        <v/>
      </c>
      <c r="AT62" s="75" t="str">
        <f>IFERROR(LARGE('N 70-79'!$AB$300:$AB$304,AT$42),"")</f>
        <v/>
      </c>
      <c r="AU62" s="75" t="str">
        <f>IFERROR(LARGE('N 70-79'!$AB$300:$AB$304,AU$42),"")</f>
        <v/>
      </c>
      <c r="AV62" s="75" t="str">
        <f>IFERROR(LARGE('N 70-79'!$AB$300:$AB$304,AV$42),"")</f>
        <v/>
      </c>
      <c r="AW62" s="75" t="str">
        <f>IFERROR(LARGE('N 70-79'!$AB$300:$AB$304,AW$42),"")</f>
        <v/>
      </c>
      <c r="AX62" s="75" t="str">
        <f>IFERROR(LARGE('N 70-79'!$AB$300:$AB$304,AX$42),"")</f>
        <v/>
      </c>
      <c r="AY62" s="75" t="str">
        <f>IFERROR(LARGE('N 70-79'!$AB$300:$AB$304,AY$42),"")</f>
        <v/>
      </c>
      <c r="AZ62" s="75" t="str">
        <f>IFERROR(LARGE('N 70-79'!$AB$300:$AB$304,AZ$42),"")</f>
        <v/>
      </c>
      <c r="BA62" s="75" t="str">
        <f>IFERROR(LARGE('N 70-79'!$AB$300:$AB$304,BA$42),"")</f>
        <v/>
      </c>
      <c r="BG62" s="16"/>
      <c r="BH62" s="16"/>
    </row>
    <row r="63" spans="1:60" s="61" customFormat="1" hidden="1" x14ac:dyDescent="0.2">
      <c r="B63" s="76" t="s">
        <v>109</v>
      </c>
      <c r="D63" s="75" t="str">
        <f>IFERROR(LARGE('N 80+'!$AB$300:$AB$400,D$42),"")</f>
        <v/>
      </c>
      <c r="E63" s="75" t="str">
        <f>IFERROR(LARGE('N 80+'!$AB$300:$AB$400,E$42),"")</f>
        <v/>
      </c>
      <c r="F63" s="75" t="str">
        <f>IFERROR(LARGE('N 80+'!$AB$300:$AB$400,F$42),"")</f>
        <v/>
      </c>
      <c r="G63" s="75" t="str">
        <f>IFERROR(LARGE('N 80+'!$AB$300:$AB$400,G$42),"")</f>
        <v/>
      </c>
      <c r="H63" s="75" t="str">
        <f>IFERROR(LARGE('N 80+'!$AB$300:$AB$400,H$42),"")</f>
        <v/>
      </c>
      <c r="I63" s="75" t="str">
        <f>IFERROR(LARGE('N 80+'!$AB$300:$AB$400,I$42),"")</f>
        <v/>
      </c>
      <c r="J63" s="75" t="str">
        <f>IFERROR(LARGE('N 80+'!$AB$300:$AB$400,J$42),"")</f>
        <v/>
      </c>
      <c r="K63" s="75" t="str">
        <f>IFERROR(LARGE('N 80+'!$AB$300:$AB$400,K$42),"")</f>
        <v/>
      </c>
      <c r="L63" s="75" t="str">
        <f>IFERROR(LARGE('N 80+'!$AB$300:$AB$400,L$42),"")</f>
        <v/>
      </c>
      <c r="M63" s="75" t="str">
        <f>IFERROR(LARGE('N 80+'!$AB$300:$AB$400,M$42),"")</f>
        <v/>
      </c>
      <c r="N63" s="75" t="str">
        <f>IFERROR(LARGE('N 80+'!$AB$300:$AB$400,N$42),"")</f>
        <v/>
      </c>
      <c r="O63" s="75" t="str">
        <f>IFERROR(LARGE('N 80+'!$AB$300:$AB$400,O$42),"")</f>
        <v/>
      </c>
      <c r="P63" s="75" t="str">
        <f>IFERROR(LARGE('N 80+'!$AB$300:$AB$400,P$42),"")</f>
        <v/>
      </c>
      <c r="Q63" s="75" t="str">
        <f>IFERROR(LARGE('N 80+'!$AB$300:$AB$400,Q$42),"")</f>
        <v/>
      </c>
      <c r="R63" s="75" t="str">
        <f>IFERROR(LARGE('N 80+'!$AB$300:$AB$400,R$42),"")</f>
        <v/>
      </c>
      <c r="S63" s="75" t="str">
        <f>IFERROR(LARGE('N 80+'!$AB$300:$AB$400,S$42),"")</f>
        <v/>
      </c>
      <c r="T63" s="75" t="str">
        <f>IFERROR(LARGE('N 80+'!$AB$300:$AB$400,T$42),"")</f>
        <v/>
      </c>
      <c r="U63" s="75" t="str">
        <f>IFERROR(LARGE('N 80+'!$AB$300:$AB$400,U$42),"")</f>
        <v/>
      </c>
      <c r="V63" s="75" t="str">
        <f>IFERROR(LARGE('N 80+'!$AB$300:$AB$400,V$42),"")</f>
        <v/>
      </c>
      <c r="W63" s="75" t="str">
        <f>IFERROR(LARGE('N 80+'!$AB$300:$AB$400,W$42),"")</f>
        <v/>
      </c>
      <c r="X63" s="75" t="str">
        <f>IFERROR(LARGE('N 80+'!$AB$300:$AB$400,X$42),"")</f>
        <v/>
      </c>
      <c r="Y63" s="75" t="str">
        <f>IFERROR(LARGE('N 80+'!$AB$300:$AB$400,Y$42),"")</f>
        <v/>
      </c>
      <c r="Z63" s="75" t="str">
        <f>IFERROR(LARGE('N 80+'!$AB$300:$AB$400,Z$42),"")</f>
        <v/>
      </c>
      <c r="AA63" s="75" t="str">
        <f>IFERROR(LARGE('N 80+'!$AB$300:$AB$400,AA$42),"")</f>
        <v/>
      </c>
      <c r="AB63" s="75" t="str">
        <f>IFERROR(LARGE('N 80+'!$AB$300:$AB$400,AB$42),"")</f>
        <v/>
      </c>
      <c r="AC63" s="75" t="str">
        <f>IFERROR(LARGE('N 80+'!$AB$300:$AB$400,AC$42),"")</f>
        <v/>
      </c>
      <c r="AD63" s="75" t="str">
        <f>IFERROR(LARGE('N 80+'!$AB$300:$AB$400,AD$42),"")</f>
        <v/>
      </c>
      <c r="AE63" s="75" t="str">
        <f>IFERROR(LARGE('N 80+'!$AB$300:$AB$400,AE$42),"")</f>
        <v/>
      </c>
      <c r="AF63" s="75" t="str">
        <f>IFERROR(LARGE('N 80+'!$AB$300:$AB$400,AF$42),"")</f>
        <v/>
      </c>
      <c r="AG63" s="75" t="str">
        <f>IFERROR(LARGE('N 80+'!$AB$300:$AB$303,AG$42),"")</f>
        <v/>
      </c>
      <c r="AH63" s="75" t="str">
        <f>IFERROR(LARGE('N 80+'!$AB$300:$AB$303,AH$42),"")</f>
        <v/>
      </c>
      <c r="AI63" s="75" t="str">
        <f>IFERROR(LARGE('N 80+'!$AB$300:$AB$303,AI$42),"")</f>
        <v/>
      </c>
      <c r="AJ63" s="75" t="str">
        <f>IFERROR(LARGE('N 80+'!$AB$300:$AB$303,AJ$42),"")</f>
        <v/>
      </c>
      <c r="AK63" s="75" t="str">
        <f>IFERROR(LARGE('N 80+'!$AB$300:$AB$303,AK$42),"")</f>
        <v/>
      </c>
      <c r="AL63" s="75" t="str">
        <f>IFERROR(LARGE('N 80+'!$AB$300:$AB$303,AL$42),"")</f>
        <v/>
      </c>
      <c r="AM63" s="75" t="str">
        <f>IFERROR(LARGE('N 80+'!$AB$300:$AB$303,AM$42),"")</f>
        <v/>
      </c>
      <c r="AN63" s="75" t="str">
        <f>IFERROR(LARGE('N 80+'!$AB$300:$AB$303,AN$42),"")</f>
        <v/>
      </c>
      <c r="AO63" s="75" t="str">
        <f>IFERROR(LARGE('N 80+'!$AB$300:$AB$303,AO$42),"")</f>
        <v/>
      </c>
      <c r="AP63" s="75" t="str">
        <f>IFERROR(LARGE('N 80+'!$AB$300:$AB$303,AP$42),"")</f>
        <v/>
      </c>
      <c r="AQ63" s="75" t="str">
        <f>IFERROR(LARGE('N 80+'!$AB$300:$AB$303,AQ$42),"")</f>
        <v/>
      </c>
      <c r="AR63" s="75" t="str">
        <f>IFERROR(LARGE('N 80+'!$AB$300:$AB$303,AR$42),"")</f>
        <v/>
      </c>
      <c r="AS63" s="75" t="str">
        <f>IFERROR(LARGE('N 80+'!$AB$300:$AB$303,AS$42),"")</f>
        <v/>
      </c>
      <c r="AT63" s="75" t="str">
        <f>IFERROR(LARGE('N 80+'!$AB$300:$AB$303,AT$42),"")</f>
        <v/>
      </c>
      <c r="AU63" s="75" t="str">
        <f>IFERROR(LARGE('N 80+'!$AB$300:$AB$303,AU$42),"")</f>
        <v/>
      </c>
      <c r="AV63" s="75" t="str">
        <f>IFERROR(LARGE('N 80+'!$AB$300:$AB$303,AV$42),"")</f>
        <v/>
      </c>
      <c r="AW63" s="75" t="str">
        <f>IFERROR(LARGE('N 80+'!$AB$300:$AB$303,AW$42),"")</f>
        <v/>
      </c>
      <c r="AX63" s="75" t="str">
        <f>IFERROR(LARGE('N 80+'!$AB$300:$AB$303,AX$42),"")</f>
        <v/>
      </c>
      <c r="AY63" s="75" t="str">
        <f>IFERROR(LARGE('N 80+'!$AB$300:$AB$303,AY$42),"")</f>
        <v/>
      </c>
      <c r="AZ63" s="75" t="str">
        <f>IFERROR(LARGE('N 80+'!$AB$300:$AB$303,AZ$42),"")</f>
        <v/>
      </c>
      <c r="BA63" s="75" t="str">
        <f>IFERROR(LARGE('N 80+'!$AB$300:$AB$303,BA$42),"")</f>
        <v/>
      </c>
    </row>
    <row r="64" spans="1:60" hidden="1" x14ac:dyDescent="0.2">
      <c r="A64" s="123" t="s">
        <v>65</v>
      </c>
      <c r="B64" s="77" t="s">
        <v>76</v>
      </c>
      <c r="D64" s="75">
        <f>IFERROR(LARGE('M 35-49'!$AC$300:$AC$397,D$42),"")</f>
        <v>19.004000000000001</v>
      </c>
      <c r="E64" s="75">
        <f>IFERROR(LARGE('M 35-49'!$AC$300:$AC$397,E$42),"")</f>
        <v>14.004</v>
      </c>
      <c r="F64" s="75">
        <f>IFERROR(LARGE('M 35-49'!$AC$300:$AC$397,F$42),"")</f>
        <v>12.004</v>
      </c>
      <c r="G64" s="75" t="str">
        <f>IFERROR(LARGE('M 35-49'!$AC$300:$AC$397,G$42),"")</f>
        <v/>
      </c>
      <c r="H64" s="75" t="str">
        <f>IFERROR(LARGE('M 35-49'!$AC$300:$AC$397,H$42),"")</f>
        <v/>
      </c>
      <c r="I64" s="75" t="str">
        <f>IFERROR(LARGE('M 35-49'!$AC$300:$AC$397,I$42),"")</f>
        <v/>
      </c>
      <c r="J64" s="75" t="str">
        <f>IFERROR(LARGE('M 35-49'!$AC$300:$AC$397,J$42),"")</f>
        <v/>
      </c>
      <c r="K64" s="75" t="str">
        <f>IFERROR(LARGE('M 35-49'!$AC$300:$AC$397,K$42),"")</f>
        <v/>
      </c>
      <c r="L64" s="75" t="str">
        <f>IFERROR(LARGE('M 35-49'!$AC$300:$AC$397,L$42),"")</f>
        <v/>
      </c>
      <c r="M64" s="75" t="str">
        <f>IFERROR(LARGE('M 35-49'!$AC$300:$AC$397,M$42),"")</f>
        <v/>
      </c>
      <c r="N64" s="75" t="str">
        <f>IFERROR(LARGE('M 35-49'!$AC$300:$AC$397,N$42),"")</f>
        <v/>
      </c>
      <c r="O64" s="75" t="str">
        <f>IFERROR(LARGE('M 35-49'!$AC$300:$AC$397,O$42),"")</f>
        <v/>
      </c>
      <c r="P64" s="75" t="str">
        <f>IFERROR(LARGE('M 35-49'!$AC$300:$AC$397,P$42),"")</f>
        <v/>
      </c>
      <c r="Q64" s="75" t="str">
        <f>IFERROR(LARGE('M 35-49'!$AC$300:$AC$397,Q$42),"")</f>
        <v/>
      </c>
      <c r="R64" s="75" t="str">
        <f>IFERROR(LARGE('M 35-49'!$AC$300:$AC$397,R$42),"")</f>
        <v/>
      </c>
      <c r="S64" s="75" t="str">
        <f>IFERROR(LARGE('M 35-49'!$AC$300:$AC$397,S$42),"")</f>
        <v/>
      </c>
      <c r="T64" s="75" t="str">
        <f>IFERROR(LARGE('M 35-49'!$AC$300:$AC$397,T$42),"")</f>
        <v/>
      </c>
      <c r="U64" s="75" t="str">
        <f>IFERROR(LARGE('M 35-49'!$AC$300:$AC$397,U$42),"")</f>
        <v/>
      </c>
      <c r="V64" s="75" t="str">
        <f>IFERROR(LARGE('M 35-49'!$AC$300:$AC$397,V$42),"")</f>
        <v/>
      </c>
      <c r="W64" s="75" t="str">
        <f>IFERROR(LARGE('M 35-49'!$AC$300:$AC$397,W$42),"")</f>
        <v/>
      </c>
      <c r="X64" s="75" t="str">
        <f>IFERROR(LARGE('M 35-49'!$AC$300:$AC$397,X$42),"")</f>
        <v/>
      </c>
      <c r="Y64" s="75" t="str">
        <f>IFERROR(LARGE('M 35-49'!$AC$300:$AC$397,Y$42),"")</f>
        <v/>
      </c>
      <c r="Z64" s="75" t="str">
        <f>IFERROR(LARGE('M 35-49'!$AC$300:$AC$397,Z$42),"")</f>
        <v/>
      </c>
      <c r="AA64" s="75" t="str">
        <f>IFERROR(LARGE('M 35-49'!$AC$300:$AC$397,AA$42),"")</f>
        <v/>
      </c>
      <c r="AB64" s="75" t="str">
        <f>IFERROR(LARGE('M 35-49'!$AC$300:$AC$397,AB$42),"")</f>
        <v/>
      </c>
      <c r="AC64" s="75" t="str">
        <f>IFERROR(LARGE('M 35-49'!$AC$300:$AC$397,AC$42),"")</f>
        <v/>
      </c>
      <c r="AD64" s="75" t="str">
        <f>IFERROR(LARGE('M 35-49'!$AC$300:$AC$397,AD$42),"")</f>
        <v/>
      </c>
      <c r="AE64" s="75" t="str">
        <f>IFERROR(LARGE('M 35-49'!$AC$300:$AC$397,AE$42),"")</f>
        <v/>
      </c>
      <c r="AF64" s="75" t="str">
        <f>IFERROR(LARGE('M 35-49'!$AC$300:$AC$397,AF$42),"")</f>
        <v/>
      </c>
      <c r="AG64" s="75" t="str">
        <f>IFERROR(LARGE('M 35-49'!$AC$300:$AC$312,AG$42),"")</f>
        <v/>
      </c>
      <c r="AH64" s="75" t="str">
        <f>IFERROR(LARGE('M 35-49'!$AC$300:$AC$312,AH$42),"")</f>
        <v/>
      </c>
      <c r="AI64" s="75" t="str">
        <f>IFERROR(LARGE('M 35-49'!$AC$300:$AC$312,AI$42),"")</f>
        <v/>
      </c>
      <c r="AJ64" s="75" t="str">
        <f>IFERROR(LARGE('M 35-49'!$AC$300:$AC$312,AJ$42),"")</f>
        <v/>
      </c>
      <c r="AK64" s="75" t="str">
        <f>IFERROR(LARGE('M 35-49'!$AC$300:$AC$312,AK$42),"")</f>
        <v/>
      </c>
      <c r="AL64" s="75" t="str">
        <f>IFERROR(LARGE('M 35-49'!$AC$300:$AC$312,AL$42),"")</f>
        <v/>
      </c>
      <c r="AM64" s="75" t="str">
        <f>IFERROR(LARGE('M 35-49'!$AC$300:$AC$312,AM$42),"")</f>
        <v/>
      </c>
      <c r="AN64" s="75" t="str">
        <f>IFERROR(LARGE('M 35-49'!$AC$300:$AC$312,AN$42),"")</f>
        <v/>
      </c>
      <c r="AO64" s="75" t="str">
        <f>IFERROR(LARGE('M 35-49'!$AC$300:$AC$312,AO$42),"")</f>
        <v/>
      </c>
      <c r="AP64" s="75" t="str">
        <f>IFERROR(LARGE('M 35-49'!$AC$300:$AC$312,AP$42),"")</f>
        <v/>
      </c>
      <c r="AQ64" s="75" t="str">
        <f>IFERROR(LARGE('M 35-49'!$AC$300:$AC$312,AQ$42),"")</f>
        <v/>
      </c>
      <c r="AR64" s="75" t="str">
        <f>IFERROR(LARGE('M 35-49'!$AC$300:$AC$312,AR$42),"")</f>
        <v/>
      </c>
      <c r="AS64" s="75" t="str">
        <f>IFERROR(LARGE('M 35-49'!$AC$300:$AC$312,AS$42),"")</f>
        <v/>
      </c>
      <c r="AT64" s="75" t="str">
        <f>IFERROR(LARGE('M 35-49'!$AC$300:$AC$312,AT$42),"")</f>
        <v/>
      </c>
      <c r="AU64" s="75" t="str">
        <f>IFERROR(LARGE('M 35-49'!$AC$300:$AC$312,AU$42),"")</f>
        <v/>
      </c>
      <c r="AV64" s="75" t="str">
        <f>IFERROR(LARGE('M 35-49'!$AC$300:$AC$312,AV$42),"")</f>
        <v/>
      </c>
      <c r="AW64" s="75" t="str">
        <f>IFERROR(LARGE('M 35-49'!$AC$300:$AC$312,AW$42),"")</f>
        <v/>
      </c>
      <c r="AX64" s="75" t="str">
        <f>IFERROR(LARGE('M 35-49'!$AC$300:$AC$312,AX$42),"")</f>
        <v/>
      </c>
      <c r="AY64" s="75" t="str">
        <f>IFERROR(LARGE('M 35-49'!$AC$300:$AC$312,AY$42),"")</f>
        <v/>
      </c>
      <c r="AZ64" s="75" t="str">
        <f>IFERROR(LARGE('M 35-49'!$AC$300:$AC$312,AZ$42),"")</f>
        <v/>
      </c>
      <c r="BA64" s="75" t="str">
        <f>IFERROR(LARGE('M 35-49'!$AC$300:$AC$312,BA$42),"")</f>
        <v/>
      </c>
      <c r="BG64" s="16"/>
      <c r="BH64" s="16"/>
    </row>
    <row r="65" spans="1:60" hidden="1" x14ac:dyDescent="0.2">
      <c r="B65" s="77" t="s">
        <v>77</v>
      </c>
      <c r="D65" s="75">
        <f>IFERROR(LARGE('M 50-59'!$AC$300:$AC$396,D$42),"")</f>
        <v>9.0039999999999996</v>
      </c>
      <c r="E65" s="75">
        <f>IFERROR(LARGE('M 50-59'!$AC$300:$AC$396,E$42),"")</f>
        <v>2.004</v>
      </c>
      <c r="F65" s="75" t="str">
        <f>IFERROR(LARGE('M 50-59'!$AC$300:$AC$396,F$42),"")</f>
        <v/>
      </c>
      <c r="G65" s="75" t="str">
        <f>IFERROR(LARGE('M 50-59'!$AC$300:$AC$396,G$42),"")</f>
        <v/>
      </c>
      <c r="H65" s="75" t="str">
        <f>IFERROR(LARGE('M 50-59'!$AC$300:$AC$396,H$42),"")</f>
        <v/>
      </c>
      <c r="I65" s="75" t="str">
        <f>IFERROR(LARGE('M 50-59'!$AC$300:$AC$396,I$42),"")</f>
        <v/>
      </c>
      <c r="J65" s="75" t="str">
        <f>IFERROR(LARGE('M 50-59'!$AC$300:$AC$396,J$42),"")</f>
        <v/>
      </c>
      <c r="K65" s="75" t="str">
        <f>IFERROR(LARGE('M 50-59'!$AC$300:$AC$396,K$42),"")</f>
        <v/>
      </c>
      <c r="L65" s="75" t="str">
        <f>IFERROR(LARGE('M 50-59'!$AC$300:$AC$396,L$42),"")</f>
        <v/>
      </c>
      <c r="M65" s="75" t="str">
        <f>IFERROR(LARGE('M 50-59'!$AC$300:$AC$396,M$42),"")</f>
        <v/>
      </c>
      <c r="N65" s="75" t="str">
        <f>IFERROR(LARGE('M 50-59'!$AC$300:$AC$396,N$42),"")</f>
        <v/>
      </c>
      <c r="O65" s="75" t="str">
        <f>IFERROR(LARGE('M 50-59'!$AC$300:$AC$396,O$42),"")</f>
        <v/>
      </c>
      <c r="P65" s="75" t="str">
        <f>IFERROR(LARGE('M 50-59'!$AC$300:$AC$396,P$42),"")</f>
        <v/>
      </c>
      <c r="Q65" s="75" t="str">
        <f>IFERROR(LARGE('M 50-59'!$AC$300:$AC$396,Q$42),"")</f>
        <v/>
      </c>
      <c r="R65" s="75" t="str">
        <f>IFERROR(LARGE('M 50-59'!$AC$300:$AC$396,R$42),"")</f>
        <v/>
      </c>
      <c r="S65" s="75" t="str">
        <f>IFERROR(LARGE('M 50-59'!$AC$300:$AC$396,S$42),"")</f>
        <v/>
      </c>
      <c r="T65" s="75" t="str">
        <f>IFERROR(LARGE('M 50-59'!$AC$300:$AC$396,T$42),"")</f>
        <v/>
      </c>
      <c r="U65" s="75" t="str">
        <f>IFERROR(LARGE('M 50-59'!$AC$300:$AC$396,U$42),"")</f>
        <v/>
      </c>
      <c r="V65" s="75" t="str">
        <f>IFERROR(LARGE('M 50-59'!$AC$300:$AC$396,V$42),"")</f>
        <v/>
      </c>
      <c r="W65" s="75" t="str">
        <f>IFERROR(LARGE('M 50-59'!$AC$300:$AC$396,W$42),"")</f>
        <v/>
      </c>
      <c r="X65" s="75" t="str">
        <f>IFERROR(LARGE('M 50-59'!$AC$300:$AC$396,X$42),"")</f>
        <v/>
      </c>
      <c r="Y65" s="75" t="str">
        <f>IFERROR(LARGE('M 50-59'!$AC$300:$AC$396,Y$42),"")</f>
        <v/>
      </c>
      <c r="Z65" s="75" t="str">
        <f>IFERROR(LARGE('M 50-59'!$AC$300:$AC$396,Z$42),"")</f>
        <v/>
      </c>
      <c r="AA65" s="75" t="str">
        <f>IFERROR(LARGE('M 50-59'!$AC$300:$AC$396,AA$42),"")</f>
        <v/>
      </c>
      <c r="AB65" s="75" t="str">
        <f>IFERROR(LARGE('M 50-59'!$AC$300:$AC$396,AB$42),"")</f>
        <v/>
      </c>
      <c r="AC65" s="75" t="str">
        <f>IFERROR(LARGE('M 50-59'!$AC$300:$AC$396,AC$42),"")</f>
        <v/>
      </c>
      <c r="AD65" s="75" t="str">
        <f>IFERROR(LARGE('M 50-59'!$AC$300:$AC$396,AD$42),"")</f>
        <v/>
      </c>
      <c r="AE65" s="75" t="str">
        <f>IFERROR(LARGE('M 50-59'!$AC$300:$AC$396,AE$42),"")</f>
        <v/>
      </c>
      <c r="AF65" s="75" t="str">
        <f>IFERROR(LARGE('M 50-59'!$AC$300:$AC$396,AF$42),"")</f>
        <v/>
      </c>
      <c r="AG65" s="75" t="str">
        <f>IFERROR(LARGE('M 50-59'!$AC$300:$AC$312,AG$42),"")</f>
        <v/>
      </c>
      <c r="AH65" s="75" t="str">
        <f>IFERROR(LARGE('M 50-59'!$AC$300:$AC$312,AH$42),"")</f>
        <v/>
      </c>
      <c r="AI65" s="75" t="str">
        <f>IFERROR(LARGE('M 50-59'!$AC$300:$AC$312,AI$42),"")</f>
        <v/>
      </c>
      <c r="AJ65" s="75" t="str">
        <f>IFERROR(LARGE('M 50-59'!$AC$300:$AC$312,AJ$42),"")</f>
        <v/>
      </c>
      <c r="AK65" s="75" t="str">
        <f>IFERROR(LARGE('M 50-59'!$AC$300:$AC$312,AK$42),"")</f>
        <v/>
      </c>
      <c r="AL65" s="75" t="str">
        <f>IFERROR(LARGE('M 50-59'!$AC$300:$AC$312,AL$42),"")</f>
        <v/>
      </c>
      <c r="AM65" s="75" t="str">
        <f>IFERROR(LARGE('M 50-59'!$AC$300:$AC$312,AM$42),"")</f>
        <v/>
      </c>
      <c r="AN65" s="75" t="str">
        <f>IFERROR(LARGE('M 50-59'!$AC$300:$AC$312,AN$42),"")</f>
        <v/>
      </c>
      <c r="AO65" s="75" t="str">
        <f>IFERROR(LARGE('M 50-59'!$AC$300:$AC$312,AO$42),"")</f>
        <v/>
      </c>
      <c r="AP65" s="75" t="str">
        <f>IFERROR(LARGE('M 50-59'!$AC$300:$AC$312,AP$42),"")</f>
        <v/>
      </c>
      <c r="AQ65" s="75" t="str">
        <f>IFERROR(LARGE('M 50-59'!$AC$300:$AC$312,AQ$42),"")</f>
        <v/>
      </c>
      <c r="AR65" s="75" t="str">
        <f>IFERROR(LARGE('M 50-59'!$AC$300:$AC$312,AR$42),"")</f>
        <v/>
      </c>
      <c r="AS65" s="75" t="str">
        <f>IFERROR(LARGE('M 50-59'!$AC$300:$AC$312,AS$42),"")</f>
        <v/>
      </c>
      <c r="AT65" s="75" t="str">
        <f>IFERROR(LARGE('M 50-59'!$AC$300:$AC$312,AT$42),"")</f>
        <v/>
      </c>
      <c r="AU65" s="75" t="str">
        <f>IFERROR(LARGE('M 50-59'!$AC$300:$AC$312,AU$42),"")</f>
        <v/>
      </c>
      <c r="AV65" s="75" t="str">
        <f>IFERROR(LARGE('M 50-59'!$AC$300:$AC$312,AV$42),"")</f>
        <v/>
      </c>
      <c r="AW65" s="75" t="str">
        <f>IFERROR(LARGE('M 50-59'!$AC$300:$AC$312,AW$42),"")</f>
        <v/>
      </c>
      <c r="AX65" s="75" t="str">
        <f>IFERROR(LARGE('M 50-59'!$AC$300:$AC$312,AX$42),"")</f>
        <v/>
      </c>
      <c r="AY65" s="75" t="str">
        <f>IFERROR(LARGE('M 50-59'!$AC$300:$AC$312,AY$42),"")</f>
        <v/>
      </c>
      <c r="AZ65" s="75" t="str">
        <f>IFERROR(LARGE('M 50-59'!$AC$300:$AC$312,AZ$42),"")</f>
        <v/>
      </c>
      <c r="BA65" s="75" t="str">
        <f>IFERROR(LARGE('M 50-59'!$AC$300:$AC$312,BA$42),"")</f>
        <v/>
      </c>
      <c r="BG65" s="16"/>
      <c r="BH65" s="16"/>
    </row>
    <row r="66" spans="1:60" hidden="1" x14ac:dyDescent="0.2">
      <c r="B66" s="77" t="s">
        <v>78</v>
      </c>
      <c r="D66" s="75">
        <f>IFERROR(LARGE('M 60-69'!$AC$300:$AC$397,D$42),"")</f>
        <v>18.003</v>
      </c>
      <c r="E66" s="75">
        <f>IFERROR(LARGE('M 60-69'!$AC$300:$AC$397,E$42),"")</f>
        <v>14.003</v>
      </c>
      <c r="F66" s="75">
        <f>IFERROR(LARGE('M 60-69'!$AC$300:$AC$397,F$42),"")</f>
        <v>11.003</v>
      </c>
      <c r="G66" s="75">
        <f>IFERROR(LARGE('M 60-69'!$AC$300:$AC$397,G$42),"")</f>
        <v>9.0030000000000001</v>
      </c>
      <c r="H66" s="75" t="str">
        <f>IFERROR(LARGE('M 60-69'!$AC$300:$AC$397,H$42),"")</f>
        <v/>
      </c>
      <c r="I66" s="75" t="str">
        <f>IFERROR(LARGE('M 60-69'!$AC$300:$AC$397,I$42),"")</f>
        <v/>
      </c>
      <c r="J66" s="75" t="str">
        <f>IFERROR(LARGE('M 60-69'!$AC$300:$AC$397,J$42),"")</f>
        <v/>
      </c>
      <c r="K66" s="75" t="str">
        <f>IFERROR(LARGE('M 60-69'!$AC$300:$AC$397,K$42),"")</f>
        <v/>
      </c>
      <c r="L66" s="75" t="str">
        <f>IFERROR(LARGE('M 60-69'!$AC$300:$AC$397,L$42),"")</f>
        <v/>
      </c>
      <c r="M66" s="75" t="str">
        <f>IFERROR(LARGE('M 60-69'!$AC$300:$AC$397,M$42),"")</f>
        <v/>
      </c>
      <c r="N66" s="75" t="str">
        <f>IFERROR(LARGE('M 60-69'!$AC$300:$AC$397,N$42),"")</f>
        <v/>
      </c>
      <c r="O66" s="75" t="str">
        <f>IFERROR(LARGE('M 60-69'!$AC$300:$AC$397,O$42),"")</f>
        <v/>
      </c>
      <c r="P66" s="75" t="str">
        <f>IFERROR(LARGE('M 60-69'!$AC$300:$AC$397,P$42),"")</f>
        <v/>
      </c>
      <c r="Q66" s="75" t="str">
        <f>IFERROR(LARGE('M 60-69'!$AC$300:$AC$397,Q$42),"")</f>
        <v/>
      </c>
      <c r="R66" s="75" t="str">
        <f>IFERROR(LARGE('M 60-69'!$AC$300:$AC$397,R$42),"")</f>
        <v/>
      </c>
      <c r="S66" s="75" t="str">
        <f>IFERROR(LARGE('M 60-69'!$AC$300:$AC$397,S$42),"")</f>
        <v/>
      </c>
      <c r="T66" s="75" t="str">
        <f>IFERROR(LARGE('M 60-69'!$AC$300:$AC$397,T$42),"")</f>
        <v/>
      </c>
      <c r="U66" s="75" t="str">
        <f>IFERROR(LARGE('M 60-69'!$AC$300:$AC$397,U$42),"")</f>
        <v/>
      </c>
      <c r="V66" s="75" t="str">
        <f>IFERROR(LARGE('M 60-69'!$AC$300:$AC$397,V$42),"")</f>
        <v/>
      </c>
      <c r="W66" s="75" t="str">
        <f>IFERROR(LARGE('M 60-69'!$AC$300:$AC$397,W$42),"")</f>
        <v/>
      </c>
      <c r="X66" s="75" t="str">
        <f>IFERROR(LARGE('M 60-69'!$AC$300:$AC$397,X$42),"")</f>
        <v/>
      </c>
      <c r="Y66" s="75" t="str">
        <f>IFERROR(LARGE('M 60-69'!$AC$300:$AC$397,Y$42),"")</f>
        <v/>
      </c>
      <c r="Z66" s="75" t="str">
        <f>IFERROR(LARGE('M 60-69'!$AC$300:$AC$397,Z$42),"")</f>
        <v/>
      </c>
      <c r="AA66" s="75" t="str">
        <f>IFERROR(LARGE('M 60-69'!$AC$300:$AC$397,AA$42),"")</f>
        <v/>
      </c>
      <c r="AB66" s="75" t="str">
        <f>IFERROR(LARGE('M 60-69'!$AC$300:$AC$397,AB$42),"")</f>
        <v/>
      </c>
      <c r="AC66" s="75" t="str">
        <f>IFERROR(LARGE('M 60-69'!$AC$300:$AC$397,AC$42),"")</f>
        <v/>
      </c>
      <c r="AD66" s="75" t="str">
        <f>IFERROR(LARGE('M 60-69'!$AC$300:$AC$397,AD$42),"")</f>
        <v/>
      </c>
      <c r="AE66" s="75" t="str">
        <f>IFERROR(LARGE('M 60-69'!$AC$300:$AC$397,AE$42),"")</f>
        <v/>
      </c>
      <c r="AF66" s="75" t="str">
        <f>IFERROR(LARGE('M 60-69'!$AC$300:$AC$397,AF$42),"")</f>
        <v/>
      </c>
      <c r="AG66" s="75" t="str">
        <f>IFERROR(LARGE('M 60-69'!$AC$300:$AC$306,AG$42),"")</f>
        <v/>
      </c>
      <c r="AH66" s="75" t="str">
        <f>IFERROR(LARGE('M 60-69'!$AC$300:$AC$306,AH$42),"")</f>
        <v/>
      </c>
      <c r="AI66" s="75" t="str">
        <f>IFERROR(LARGE('M 60-69'!$AC$300:$AC$306,AI$42),"")</f>
        <v/>
      </c>
      <c r="AJ66" s="75" t="str">
        <f>IFERROR(LARGE('M 60-69'!$AC$300:$AC$306,AJ$42),"")</f>
        <v/>
      </c>
      <c r="AK66" s="75" t="str">
        <f>IFERROR(LARGE('M 60-69'!$AC$300:$AC$306,AK$42),"")</f>
        <v/>
      </c>
      <c r="AL66" s="75" t="str">
        <f>IFERROR(LARGE('M 60-69'!$AC$300:$AC$306,AL$42),"")</f>
        <v/>
      </c>
      <c r="AM66" s="75" t="str">
        <f>IFERROR(LARGE('M 60-69'!$AC$300:$AC$306,AM$42),"")</f>
        <v/>
      </c>
      <c r="AN66" s="75" t="str">
        <f>IFERROR(LARGE('M 60-69'!$AC$300:$AC$306,AN$42),"")</f>
        <v/>
      </c>
      <c r="AO66" s="75" t="str">
        <f>IFERROR(LARGE('M 60-69'!$AC$300:$AC$306,AO$42),"")</f>
        <v/>
      </c>
      <c r="AP66" s="75" t="str">
        <f>IFERROR(LARGE('M 60-69'!$AC$300:$AC$306,AP$42),"")</f>
        <v/>
      </c>
      <c r="AQ66" s="75" t="str">
        <f>IFERROR(LARGE('M 60-69'!$AC$300:$AC$306,AQ$42),"")</f>
        <v/>
      </c>
      <c r="AR66" s="75" t="str">
        <f>IFERROR(LARGE('M 60-69'!$AC$300:$AC$306,AR$42),"")</f>
        <v/>
      </c>
      <c r="AS66" s="75" t="str">
        <f>IFERROR(LARGE('M 60-69'!$AC$300:$AC$306,AS$42),"")</f>
        <v/>
      </c>
      <c r="AT66" s="75" t="str">
        <f>IFERROR(LARGE('M 60-69'!$AC$300:$AC$306,AT$42),"")</f>
        <v/>
      </c>
      <c r="AU66" s="75" t="str">
        <f>IFERROR(LARGE('M 60-69'!$AC$300:$AC$306,AU$42),"")</f>
        <v/>
      </c>
      <c r="AV66" s="75" t="str">
        <f>IFERROR(LARGE('M 60-69'!$AC$300:$AC$306,AV$42),"")</f>
        <v/>
      </c>
      <c r="AW66" s="75" t="str">
        <f>IFERROR(LARGE('M 60-69'!$AC$300:$AC$306,AW$42),"")</f>
        <v/>
      </c>
      <c r="AX66" s="75" t="str">
        <f>IFERROR(LARGE('M 60-69'!$AC$300:$AC$306,AX$42),"")</f>
        <v/>
      </c>
      <c r="AY66" s="75" t="str">
        <f>IFERROR(LARGE('M 60-69'!$AC$300:$AC$306,AY$42),"")</f>
        <v/>
      </c>
      <c r="AZ66" s="75" t="str">
        <f>IFERROR(LARGE('M 60-69'!$AC$300:$AC$306,AZ$42),"")</f>
        <v/>
      </c>
      <c r="BA66" s="75" t="str">
        <f>IFERROR(LARGE('M 60-69'!$AC$300:$AC$306,BA$42),"")</f>
        <v/>
      </c>
      <c r="BG66" s="16"/>
      <c r="BH66" s="16"/>
    </row>
    <row r="67" spans="1:60" hidden="1" x14ac:dyDescent="0.2">
      <c r="B67" s="77" t="s">
        <v>106</v>
      </c>
      <c r="D67" s="75">
        <f>IFERROR(LARGE('M 70-79'!$AC$300:$AC$400,D$42),"")</f>
        <v>19.001999999999999</v>
      </c>
      <c r="E67" s="75" t="str">
        <f>IFERROR(LARGE('M 70-79'!$AC$300:$AC$400,E$42),"")</f>
        <v/>
      </c>
      <c r="F67" s="75" t="str">
        <f>IFERROR(LARGE('M 70-79'!$AC$300:$AC$400,F$42),"")</f>
        <v/>
      </c>
      <c r="G67" s="75" t="str">
        <f>IFERROR(LARGE('M 70-79'!$AC$300:$AC$400,G$42),"")</f>
        <v/>
      </c>
      <c r="H67" s="75" t="str">
        <f>IFERROR(LARGE('M 70-79'!$AC$300:$AC$400,H$42),"")</f>
        <v/>
      </c>
      <c r="I67" s="75" t="str">
        <f>IFERROR(LARGE('M 70-79'!$AC$300:$AC$400,I$42),"")</f>
        <v/>
      </c>
      <c r="J67" s="75" t="str">
        <f>IFERROR(LARGE('M 70-79'!$AC$300:$AC$400,J$42),"")</f>
        <v/>
      </c>
      <c r="K67" s="75" t="str">
        <f>IFERROR(LARGE('M 70-79'!$AC$300:$AC$400,K$42),"")</f>
        <v/>
      </c>
      <c r="L67" s="75" t="str">
        <f>IFERROR(LARGE('M 70-79'!$AC$300:$AC$400,L$42),"")</f>
        <v/>
      </c>
      <c r="M67" s="75" t="str">
        <f>IFERROR(LARGE('M 70-79'!$AC$300:$AC$400,M$42),"")</f>
        <v/>
      </c>
      <c r="N67" s="75" t="str">
        <f>IFERROR(LARGE('M 70-79'!$AC$300:$AC$400,N$42),"")</f>
        <v/>
      </c>
      <c r="O67" s="75" t="str">
        <f>IFERROR(LARGE('M 70-79'!$AC$300:$AC$400,O$42),"")</f>
        <v/>
      </c>
      <c r="P67" s="75" t="str">
        <f>IFERROR(LARGE('M 70-79'!$AC$300:$AC$400,P$42),"")</f>
        <v/>
      </c>
      <c r="Q67" s="75" t="str">
        <f>IFERROR(LARGE('M 70-79'!$AC$300:$AC$400,Q$42),"")</f>
        <v/>
      </c>
      <c r="R67" s="75" t="str">
        <f>IFERROR(LARGE('M 70-79'!$AC$300:$AC$400,R$42),"")</f>
        <v/>
      </c>
      <c r="S67" s="75" t="str">
        <f>IFERROR(LARGE('M 70-79'!$AC$300:$AC$400,S$42),"")</f>
        <v/>
      </c>
      <c r="T67" s="75" t="str">
        <f>IFERROR(LARGE('M 70-79'!$AC$300:$AC$400,T$42),"")</f>
        <v/>
      </c>
      <c r="U67" s="75" t="str">
        <f>IFERROR(LARGE('M 70-79'!$AC$300:$AC$400,U$42),"")</f>
        <v/>
      </c>
      <c r="V67" s="75" t="str">
        <f>IFERROR(LARGE('M 70-79'!$AC$300:$AC$400,V$42),"")</f>
        <v/>
      </c>
      <c r="W67" s="75" t="str">
        <f>IFERROR(LARGE('M 70-79'!$AC$300:$AC$400,W$42),"")</f>
        <v/>
      </c>
      <c r="X67" s="75" t="str">
        <f>IFERROR(LARGE('M 70-79'!$AC$300:$AC$400,X$42),"")</f>
        <v/>
      </c>
      <c r="Y67" s="75" t="str">
        <f>IFERROR(LARGE('M 70-79'!$AC$300:$AC$400,Y$42),"")</f>
        <v/>
      </c>
      <c r="Z67" s="75" t="str">
        <f>IFERROR(LARGE('M 70-79'!$AC$300:$AC$400,Z$42),"")</f>
        <v/>
      </c>
      <c r="AA67" s="75" t="str">
        <f>IFERROR(LARGE('M 70-79'!$AC$300:$AC$400,AA$42),"")</f>
        <v/>
      </c>
      <c r="AB67" s="75" t="str">
        <f>IFERROR(LARGE('M 70-79'!$AC$300:$AC$400,AB$42),"")</f>
        <v/>
      </c>
      <c r="AC67" s="75" t="str">
        <f>IFERROR(LARGE('M 70-79'!$AC$300:$AC$400,AC$42),"")</f>
        <v/>
      </c>
      <c r="AD67" s="75" t="str">
        <f>IFERROR(LARGE('M 70-79'!$AC$300:$AC$400,AD$42),"")</f>
        <v/>
      </c>
      <c r="AE67" s="75" t="str">
        <f>IFERROR(LARGE('M 70-79'!$AC$300:$AC$400,AE$42),"")</f>
        <v/>
      </c>
      <c r="AF67" s="75" t="str">
        <f>IFERROR(LARGE('M 70-79'!$AC$300:$AC$400,AF$42),"")</f>
        <v/>
      </c>
      <c r="AG67" s="75" t="str">
        <f>IFERROR(LARGE('M 70-79'!$AC$300:$AC$309,AG$42),"")</f>
        <v/>
      </c>
      <c r="AH67" s="75" t="str">
        <f>IFERROR(LARGE('M 70-79'!$AC$300:$AC$309,AH$42),"")</f>
        <v/>
      </c>
      <c r="AI67" s="75" t="str">
        <f>IFERROR(LARGE('M 70-79'!$AC$300:$AC$309,AI$42),"")</f>
        <v/>
      </c>
      <c r="AJ67" s="75" t="str">
        <f>IFERROR(LARGE('M 70-79'!$AC$300:$AC$309,AJ$42),"")</f>
        <v/>
      </c>
      <c r="AK67" s="75" t="str">
        <f>IFERROR(LARGE('M 70-79'!$AC$300:$AC$309,AK$42),"")</f>
        <v/>
      </c>
      <c r="AL67" s="75" t="str">
        <f>IFERROR(LARGE('M 70-79'!$AC$300:$AC$309,AL$42),"")</f>
        <v/>
      </c>
      <c r="AM67" s="75" t="str">
        <f>IFERROR(LARGE('M 70-79'!$AC$300:$AC$309,AM$42),"")</f>
        <v/>
      </c>
      <c r="AN67" s="75" t="str">
        <f>IFERROR(LARGE('M 70-79'!$AC$300:$AC$309,AN$42),"")</f>
        <v/>
      </c>
      <c r="AO67" s="75" t="str">
        <f>IFERROR(LARGE('M 70-79'!$AC$300:$AC$309,AO$42),"")</f>
        <v/>
      </c>
      <c r="AP67" s="75" t="str">
        <f>IFERROR(LARGE('M 70-79'!$AC$300:$AC$309,AP$42),"")</f>
        <v/>
      </c>
      <c r="AQ67" s="75" t="str">
        <f>IFERROR(LARGE('M 70-79'!$AC$300:$AC$309,AQ$42),"")</f>
        <v/>
      </c>
      <c r="AR67" s="75" t="str">
        <f>IFERROR(LARGE('M 70-79'!$AC$300:$AC$309,AR$42),"")</f>
        <v/>
      </c>
      <c r="AS67" s="75" t="str">
        <f>IFERROR(LARGE('M 70-79'!$AC$300:$AC$309,AS$42),"")</f>
        <v/>
      </c>
      <c r="AT67" s="75" t="str">
        <f>IFERROR(LARGE('M 70-79'!$AC$300:$AC$309,AT$42),"")</f>
        <v/>
      </c>
      <c r="AU67" s="75" t="str">
        <f>IFERROR(LARGE('M 70-79'!$AC$300:$AC$309,AU$42),"")</f>
        <v/>
      </c>
      <c r="AV67" s="75" t="str">
        <f>IFERROR(LARGE('M 70-79'!$AC$300:$AC$309,AV$42),"")</f>
        <v/>
      </c>
      <c r="AW67" s="75" t="str">
        <f>IFERROR(LARGE('M 70-79'!$AC$300:$AC$309,AW$42),"")</f>
        <v/>
      </c>
      <c r="AX67" s="75" t="str">
        <f>IFERROR(LARGE('M 70-79'!$AC$300:$AC$309,AX$42),"")</f>
        <v/>
      </c>
      <c r="AY67" s="75" t="str">
        <f>IFERROR(LARGE('M 70-79'!$AC$300:$AC$309,AY$42),"")</f>
        <v/>
      </c>
      <c r="AZ67" s="75" t="str">
        <f>IFERROR(LARGE('M 70-79'!$AC$300:$AC$309,AZ$42),"")</f>
        <v/>
      </c>
      <c r="BA67" s="75" t="str">
        <f>IFERROR(LARGE('M 70-79'!$AC$300:$AC$309,BA$42),"")</f>
        <v/>
      </c>
      <c r="BG67" s="16"/>
      <c r="BH67" s="16"/>
    </row>
    <row r="68" spans="1:60" s="61" customFormat="1" hidden="1" x14ac:dyDescent="0.2">
      <c r="B68" s="77" t="s">
        <v>107</v>
      </c>
      <c r="D68" s="75">
        <f>IFERROR(LARGE('M 80+'!$AC$300:$AC$399,D$42),"")</f>
        <v>20.001000000000001</v>
      </c>
      <c r="E68" s="75">
        <f>IFERROR(LARGE('M 80+'!$AC$300:$AC$399,E$42),"")</f>
        <v>18.001000000000001</v>
      </c>
      <c r="F68" s="75" t="str">
        <f>IFERROR(LARGE('M 80+'!$AC$300:$AC$399,F$42),"")</f>
        <v/>
      </c>
      <c r="G68" s="75" t="str">
        <f>IFERROR(LARGE('M 80+'!$AC$300:$AC$399,G$42),"")</f>
        <v/>
      </c>
      <c r="H68" s="75" t="str">
        <f>IFERROR(LARGE('M 80+'!$AC$300:$AC$399,H$42),"")</f>
        <v/>
      </c>
      <c r="I68" s="75" t="str">
        <f>IFERROR(LARGE('M 80+'!$AC$300:$AC$399,I$42),"")</f>
        <v/>
      </c>
      <c r="J68" s="75" t="str">
        <f>IFERROR(LARGE('M 80+'!$AC$300:$AC$399,J$42),"")</f>
        <v/>
      </c>
      <c r="K68" s="75" t="str">
        <f>IFERROR(LARGE('M 80+'!$AC$300:$AC$399,K$42),"")</f>
        <v/>
      </c>
      <c r="L68" s="75" t="str">
        <f>IFERROR(LARGE('M 80+'!$AC$300:$AC$399,L$42),"")</f>
        <v/>
      </c>
      <c r="M68" s="75" t="str">
        <f>IFERROR(LARGE('M 80+'!$AC$300:$AC$399,M$42),"")</f>
        <v/>
      </c>
      <c r="N68" s="75" t="str">
        <f>IFERROR(LARGE('M 80+'!$AC$300:$AC$399,N$42),"")</f>
        <v/>
      </c>
      <c r="O68" s="75" t="str">
        <f>IFERROR(LARGE('M 80+'!$AC$300:$AC$399,O$42),"")</f>
        <v/>
      </c>
      <c r="P68" s="75" t="str">
        <f>IFERROR(LARGE('M 80+'!$AC$300:$AC$399,P$42),"")</f>
        <v/>
      </c>
      <c r="Q68" s="75" t="str">
        <f>IFERROR(LARGE('M 80+'!$AC$300:$AC$399,Q$42),"")</f>
        <v/>
      </c>
      <c r="R68" s="75" t="str">
        <f>IFERROR(LARGE('M 80+'!$AC$300:$AC$399,R$42),"")</f>
        <v/>
      </c>
      <c r="S68" s="75" t="str">
        <f>IFERROR(LARGE('M 80+'!$AC$300:$AC$399,S$42),"")</f>
        <v/>
      </c>
      <c r="T68" s="75" t="str">
        <f>IFERROR(LARGE('M 80+'!$AC$300:$AC$399,T$42),"")</f>
        <v/>
      </c>
      <c r="U68" s="75" t="str">
        <f>IFERROR(LARGE('M 80+'!$AC$300:$AC$399,U$42),"")</f>
        <v/>
      </c>
      <c r="V68" s="75" t="str">
        <f>IFERROR(LARGE('M 80+'!$AC$300:$AC$399,V$42),"")</f>
        <v/>
      </c>
      <c r="W68" s="75" t="str">
        <f>IFERROR(LARGE('M 80+'!$AC$300:$AC$399,W$42),"")</f>
        <v/>
      </c>
      <c r="X68" s="75" t="str">
        <f>IFERROR(LARGE('M 80+'!$AC$300:$AC$399,X$42),"")</f>
        <v/>
      </c>
      <c r="Y68" s="75" t="str">
        <f>IFERROR(LARGE('M 80+'!$AC$300:$AC$399,Y$42),"")</f>
        <v/>
      </c>
      <c r="Z68" s="75" t="str">
        <f>IFERROR(LARGE('M 80+'!$AC$300:$AC$399,Z$42),"")</f>
        <v/>
      </c>
      <c r="AA68" s="75" t="str">
        <f>IFERROR(LARGE('M 80+'!$AC$300:$AC$399,AA$42),"")</f>
        <v/>
      </c>
      <c r="AB68" s="75" t="str">
        <f>IFERROR(LARGE('M 80+'!$AC$300:$AC$399,AB$42),"")</f>
        <v/>
      </c>
      <c r="AC68" s="75" t="str">
        <f>IFERROR(LARGE('M 80+'!$AC$300:$AC$399,AC$42),"")</f>
        <v/>
      </c>
      <c r="AD68" s="75" t="str">
        <f>IFERROR(LARGE('M 80+'!$AC$300:$AC$399,AD$42),"")</f>
        <v/>
      </c>
      <c r="AE68" s="75" t="str">
        <f>IFERROR(LARGE('M 80+'!$AC$300:$AC$399,AE$42),"")</f>
        <v/>
      </c>
      <c r="AF68" s="75" t="str">
        <f>IFERROR(LARGE('M 80+'!$AC$300:$AC$399,AF$42),"")</f>
        <v/>
      </c>
      <c r="AG68" s="75" t="str">
        <f>IFERROR(LARGE('M 80+'!$AC$300:$AC$304,AG$42),"")</f>
        <v/>
      </c>
      <c r="AH68" s="75" t="str">
        <f>IFERROR(LARGE('M 80+'!$AC$300:$AC$304,AH$42),"")</f>
        <v/>
      </c>
      <c r="AI68" s="75" t="str">
        <f>IFERROR(LARGE('M 80+'!$AC$300:$AC$304,AI$42),"")</f>
        <v/>
      </c>
      <c r="AJ68" s="75" t="str">
        <f>IFERROR(LARGE('M 80+'!$AC$300:$AC$304,AJ$42),"")</f>
        <v/>
      </c>
      <c r="AK68" s="75" t="str">
        <f>IFERROR(LARGE('M 80+'!$AC$300:$AC$304,AK$42),"")</f>
        <v/>
      </c>
      <c r="AL68" s="75" t="str">
        <f>IFERROR(LARGE('M 80+'!$AC$300:$AC$304,AL$42),"")</f>
        <v/>
      </c>
      <c r="AM68" s="75" t="str">
        <f>IFERROR(LARGE('M 80+'!$AC$300:$AC$304,AM$42),"")</f>
        <v/>
      </c>
      <c r="AN68" s="75" t="str">
        <f>IFERROR(LARGE('M 80+'!$AC$300:$AC$304,AN$42),"")</f>
        <v/>
      </c>
      <c r="AO68" s="75" t="str">
        <f>IFERROR(LARGE('M 80+'!$AC$300:$AC$304,AO$42),"")</f>
        <v/>
      </c>
      <c r="AP68" s="75" t="str">
        <f>IFERROR(LARGE('M 80+'!$AC$300:$AC$304,AP$42),"")</f>
        <v/>
      </c>
      <c r="AQ68" s="75" t="str">
        <f>IFERROR(LARGE('M 80+'!$AC$300:$AC$304,AQ$42),"")</f>
        <v/>
      </c>
      <c r="AR68" s="75" t="str">
        <f>IFERROR(LARGE('M 80+'!$AC$300:$AC$304,AR$42),"")</f>
        <v/>
      </c>
      <c r="AS68" s="75" t="str">
        <f>IFERROR(LARGE('M 80+'!$AC$300:$AC$304,AS$42),"")</f>
        <v/>
      </c>
      <c r="AT68" s="75" t="str">
        <f>IFERROR(LARGE('M 80+'!$AC$300:$AC$304,AT$42),"")</f>
        <v/>
      </c>
      <c r="AU68" s="75" t="str">
        <f>IFERROR(LARGE('M 80+'!$AC$300:$AC$304,AU$42),"")</f>
        <v/>
      </c>
      <c r="AV68" s="75" t="str">
        <f>IFERROR(LARGE('M 80+'!$AC$300:$AC$304,AV$42),"")</f>
        <v/>
      </c>
      <c r="AW68" s="75" t="str">
        <f>IFERROR(LARGE('M 80+'!$AC$300:$AC$304,AW$42),"")</f>
        <v/>
      </c>
      <c r="AX68" s="75" t="str">
        <f>IFERROR(LARGE('M 80+'!$AC$300:$AC$304,AX$42),"")</f>
        <v/>
      </c>
      <c r="AY68" s="75" t="str">
        <f>IFERROR(LARGE('M 80+'!$AC$300:$AC$304,AY$42),"")</f>
        <v/>
      </c>
      <c r="AZ68" s="75" t="str">
        <f>IFERROR(LARGE('M 80+'!$AC$300:$AC$304,AZ$42),"")</f>
        <v/>
      </c>
      <c r="BA68" s="75" t="str">
        <f>IFERROR(LARGE('M 80+'!$AC$300:$AC$304,BA$42),"")</f>
        <v/>
      </c>
    </row>
    <row r="69" spans="1:60" hidden="1" x14ac:dyDescent="0.2">
      <c r="B69" s="76" t="s">
        <v>110</v>
      </c>
      <c r="D69" s="75">
        <f>IFERROR(LARGE('N 35-49'!$AC$300:$AC$400,D$42),"")</f>
        <v>19.000050000000002</v>
      </c>
      <c r="E69" s="75">
        <f>IFERROR(LARGE('N 35-49'!$AC$300:$AC$400,E$42),"")</f>
        <v>14.00005</v>
      </c>
      <c r="F69" s="75">
        <f>IFERROR(LARGE('N 35-49'!$AC$300:$AC$400,F$42),"")</f>
        <v>12.00005</v>
      </c>
      <c r="G69" s="75" t="str">
        <f>IFERROR(LARGE('N 35-49'!$AC$300:$AC$400,G$42),"")</f>
        <v/>
      </c>
      <c r="H69" s="75" t="str">
        <f>IFERROR(LARGE('N 35-49'!$AC$300:$AC$400,H$42),"")</f>
        <v/>
      </c>
      <c r="I69" s="75" t="str">
        <f>IFERROR(LARGE('N 35-49'!$AC$300:$AC$400,I$42),"")</f>
        <v/>
      </c>
      <c r="J69" s="75" t="str">
        <f>IFERROR(LARGE('N 35-49'!$AC$300:$AC$400,J$42),"")</f>
        <v/>
      </c>
      <c r="K69" s="75" t="str">
        <f>IFERROR(LARGE('N 35-49'!$AC$300:$AC$400,K$42),"")</f>
        <v/>
      </c>
      <c r="L69" s="75" t="str">
        <f>IFERROR(LARGE('N 35-49'!$AC$300:$AC$400,L$42),"")</f>
        <v/>
      </c>
      <c r="M69" s="75" t="str">
        <f>IFERROR(LARGE('N 35-49'!$AC$300:$AC$400,M$42),"")</f>
        <v/>
      </c>
      <c r="N69" s="75" t="str">
        <f>IFERROR(LARGE('N 35-49'!$AC$300:$AC$400,N$42),"")</f>
        <v/>
      </c>
      <c r="O69" s="75" t="str">
        <f>IFERROR(LARGE('N 35-49'!$AC$300:$AC$400,O$42),"")</f>
        <v/>
      </c>
      <c r="P69" s="75" t="str">
        <f>IFERROR(LARGE('N 35-49'!$AC$300:$AC$400,P$42),"")</f>
        <v/>
      </c>
      <c r="Q69" s="75" t="str">
        <f>IFERROR(LARGE('N 35-49'!$AC$300:$AC$400,Q$42),"")</f>
        <v/>
      </c>
      <c r="R69" s="75" t="str">
        <f>IFERROR(LARGE('N 35-49'!$AC$300:$AC$400,R$42),"")</f>
        <v/>
      </c>
      <c r="S69" s="75" t="str">
        <f>IFERROR(LARGE('N 35-49'!$AC$300:$AC$400,S$42),"")</f>
        <v/>
      </c>
      <c r="T69" s="75" t="str">
        <f>IFERROR(LARGE('N 35-49'!$AC$300:$AC$400,T$42),"")</f>
        <v/>
      </c>
      <c r="U69" s="75" t="str">
        <f>IFERROR(LARGE('N 35-49'!$AC$300:$AC$400,U$42),"")</f>
        <v/>
      </c>
      <c r="V69" s="75" t="str">
        <f>IFERROR(LARGE('N 35-49'!$AC$300:$AC$400,V$42),"")</f>
        <v/>
      </c>
      <c r="W69" s="75" t="str">
        <f>IFERROR(LARGE('N 35-49'!$AC$300:$AC$400,W$42),"")</f>
        <v/>
      </c>
      <c r="X69" s="75" t="str">
        <f>IFERROR(LARGE('N 35-49'!$AC$300:$AC$400,X$42),"")</f>
        <v/>
      </c>
      <c r="Y69" s="75" t="str">
        <f>IFERROR(LARGE('N 35-49'!$AC$300:$AC$400,Y$42),"")</f>
        <v/>
      </c>
      <c r="Z69" s="75" t="str">
        <f>IFERROR(LARGE('N 35-49'!$AC$300:$AC$400,Z$42),"")</f>
        <v/>
      </c>
      <c r="AA69" s="75" t="str">
        <f>IFERROR(LARGE('N 35-49'!$AC$300:$AC$400,AA$42),"")</f>
        <v/>
      </c>
      <c r="AB69" s="75" t="str">
        <f>IFERROR(LARGE('N 35-49'!$AC$300:$AC$400,AB$42),"")</f>
        <v/>
      </c>
      <c r="AC69" s="75" t="str">
        <f>IFERROR(LARGE('N 35-49'!$AC$300:$AC$400,AC$42),"")</f>
        <v/>
      </c>
      <c r="AD69" s="75" t="str">
        <f>IFERROR(LARGE('N 35-49'!$AC$300:$AC$400,AD$42),"")</f>
        <v/>
      </c>
      <c r="AE69" s="75" t="str">
        <f>IFERROR(LARGE('N 35-49'!$AC$300:$AC$400,AE$42),"")</f>
        <v/>
      </c>
      <c r="AF69" s="75" t="str">
        <f>IFERROR(LARGE('N 35-49'!$AC$300:$AC$400,AF$42),"")</f>
        <v/>
      </c>
      <c r="AG69" s="75" t="str">
        <f>IFERROR(LARGE('N 35-49'!$AC$300:$AC$304,AG$42),"")</f>
        <v/>
      </c>
      <c r="AH69" s="75" t="str">
        <f>IFERROR(LARGE('N 35-49'!$AC$300:$AC$304,AH$42),"")</f>
        <v/>
      </c>
      <c r="AI69" s="75" t="str">
        <f>IFERROR(LARGE('N 35-49'!$AC$300:$AC$304,AI$42),"")</f>
        <v/>
      </c>
      <c r="AJ69" s="75" t="str">
        <f>IFERROR(LARGE('N 35-49'!$AC$300:$AC$304,AJ$42),"")</f>
        <v/>
      </c>
      <c r="AK69" s="75" t="str">
        <f>IFERROR(LARGE('N 35-49'!$AC$300:$AC$304,AK$42),"")</f>
        <v/>
      </c>
      <c r="AL69" s="75" t="str">
        <f>IFERROR(LARGE('N 35-49'!$AC$300:$AC$304,AL$42),"")</f>
        <v/>
      </c>
      <c r="AM69" s="75" t="str">
        <f>IFERROR(LARGE('N 35-49'!$AC$300:$AC$304,AM$42),"")</f>
        <v/>
      </c>
      <c r="AN69" s="75" t="str">
        <f>IFERROR(LARGE('N 35-49'!$AC$300:$AC$304,AN$42),"")</f>
        <v/>
      </c>
      <c r="AO69" s="75" t="str">
        <f>IFERROR(LARGE('N 35-49'!$AC$300:$AC$304,AO$42),"")</f>
        <v/>
      </c>
      <c r="AP69" s="75" t="str">
        <f>IFERROR(LARGE('N 35-49'!$AC$300:$AC$304,AP$42),"")</f>
        <v/>
      </c>
      <c r="AQ69" s="75" t="str">
        <f>IFERROR(LARGE('N 35-49'!$AC$300:$AC$304,AQ$42),"")</f>
        <v/>
      </c>
      <c r="AR69" s="75" t="str">
        <f>IFERROR(LARGE('N 35-49'!$AC$300:$AC$304,AR$42),"")</f>
        <v/>
      </c>
      <c r="AS69" s="75" t="str">
        <f>IFERROR(LARGE('N 35-49'!$AC$300:$AC$304,AS$42),"")</f>
        <v/>
      </c>
      <c r="AT69" s="75" t="str">
        <f>IFERROR(LARGE('N 35-49'!$AC$300:$AC$304,AT$42),"")</f>
        <v/>
      </c>
      <c r="AU69" s="75" t="str">
        <f>IFERROR(LARGE('N 35-49'!$AC$300:$AC$304,AU$42),"")</f>
        <v/>
      </c>
      <c r="AV69" s="75" t="str">
        <f>IFERROR(LARGE('N 35-49'!$AC$300:$AC$304,AV$42),"")</f>
        <v/>
      </c>
      <c r="AW69" s="75" t="str">
        <f>IFERROR(LARGE('N 35-49'!$AC$300:$AC$304,AW$42),"")</f>
        <v/>
      </c>
      <c r="AX69" s="75" t="str">
        <f>IFERROR(LARGE('N 35-49'!$AC$300:$AC$304,AX$42),"")</f>
        <v/>
      </c>
      <c r="AY69" s="75" t="str">
        <f>IFERROR(LARGE('N 35-49'!$AC$300:$AC$304,AY$42),"")</f>
        <v/>
      </c>
      <c r="AZ69" s="75" t="str">
        <f>IFERROR(LARGE('N 35-49'!$AC$300:$AC$304,AZ$42),"")</f>
        <v/>
      </c>
      <c r="BA69" s="75" t="str">
        <f>IFERROR(LARGE('N 35-49'!$AC$300:$AC$304,BA$42),"")</f>
        <v/>
      </c>
      <c r="BG69" s="16"/>
      <c r="BH69" s="16"/>
    </row>
    <row r="70" spans="1:60" hidden="1" x14ac:dyDescent="0.2">
      <c r="B70" s="76" t="s">
        <v>111</v>
      </c>
      <c r="D70" s="75">
        <f>IFERROR(LARGE('N 50-59'!$AC$300:$AC$400,D$42),"")</f>
        <v>12.00004</v>
      </c>
      <c r="E70" s="75" t="str">
        <f>IFERROR(LARGE('N 50-59'!$AC$300:$AC$400,E$42),"")</f>
        <v/>
      </c>
      <c r="F70" s="75" t="str">
        <f>IFERROR(LARGE('N 50-59'!$AC$300:$AC$400,F$42),"")</f>
        <v/>
      </c>
      <c r="G70" s="75" t="str">
        <f>IFERROR(LARGE('N 50-59'!$AC$300:$AC$400,G$42),"")</f>
        <v/>
      </c>
      <c r="H70" s="75" t="str">
        <f>IFERROR(LARGE('N 50-59'!$AC$300:$AC$400,H$42),"")</f>
        <v/>
      </c>
      <c r="I70" s="75" t="str">
        <f>IFERROR(LARGE('N 50-59'!$AC$300:$AC$400,I$42),"")</f>
        <v/>
      </c>
      <c r="J70" s="75" t="str">
        <f>IFERROR(LARGE('N 50-59'!$AC$300:$AC$400,J$42),"")</f>
        <v/>
      </c>
      <c r="K70" s="75" t="str">
        <f>IFERROR(LARGE('N 50-59'!$AC$300:$AC$400,K$42),"")</f>
        <v/>
      </c>
      <c r="L70" s="75" t="str">
        <f>IFERROR(LARGE('N 50-59'!$AC$300:$AC$400,L$42),"")</f>
        <v/>
      </c>
      <c r="M70" s="75" t="str">
        <f>IFERROR(LARGE('N 50-59'!$AC$300:$AC$400,M$42),"")</f>
        <v/>
      </c>
      <c r="N70" s="75" t="str">
        <f>IFERROR(LARGE('N 50-59'!$AC$300:$AC$400,N$42),"")</f>
        <v/>
      </c>
      <c r="O70" s="75" t="str">
        <f>IFERROR(LARGE('N 50-59'!$AC$300:$AC$400,O$42),"")</f>
        <v/>
      </c>
      <c r="P70" s="75" t="str">
        <f>IFERROR(LARGE('N 50-59'!$AC$300:$AC$400,P$42),"")</f>
        <v/>
      </c>
      <c r="Q70" s="75" t="str">
        <f>IFERROR(LARGE('N 50-59'!$AC$300:$AC$400,Q$42),"")</f>
        <v/>
      </c>
      <c r="R70" s="75" t="str">
        <f>IFERROR(LARGE('N 50-59'!$AC$300:$AC$400,R$42),"")</f>
        <v/>
      </c>
      <c r="S70" s="75" t="str">
        <f>IFERROR(LARGE('N 50-59'!$AC$300:$AC$400,S$42),"")</f>
        <v/>
      </c>
      <c r="T70" s="75" t="str">
        <f>IFERROR(LARGE('N 50-59'!$AC$300:$AC$400,T$42),"")</f>
        <v/>
      </c>
      <c r="U70" s="75" t="str">
        <f>IFERROR(LARGE('N 50-59'!$AC$300:$AC$400,U$42),"")</f>
        <v/>
      </c>
      <c r="V70" s="75" t="str">
        <f>IFERROR(LARGE('N 50-59'!$AC$300:$AC$400,V$42),"")</f>
        <v/>
      </c>
      <c r="W70" s="75" t="str">
        <f>IFERROR(LARGE('N 50-59'!$AC$300:$AC$400,W$42),"")</f>
        <v/>
      </c>
      <c r="X70" s="75" t="str">
        <f>IFERROR(LARGE('N 50-59'!$AC$300:$AC$400,X$42),"")</f>
        <v/>
      </c>
      <c r="Y70" s="75" t="str">
        <f>IFERROR(LARGE('N 50-59'!$AC$300:$AC$400,Y$42),"")</f>
        <v/>
      </c>
      <c r="Z70" s="75" t="str">
        <f>IFERROR(LARGE('N 50-59'!$AC$300:$AC$400,Z$42),"")</f>
        <v/>
      </c>
      <c r="AA70" s="75" t="str">
        <f>IFERROR(LARGE('N 50-59'!$AC$300:$AC$400,AA$42),"")</f>
        <v/>
      </c>
      <c r="AB70" s="75" t="str">
        <f>IFERROR(LARGE('N 50-59'!$AC$300:$AC$400,AB$42),"")</f>
        <v/>
      </c>
      <c r="AC70" s="75" t="str">
        <f>IFERROR(LARGE('N 50-59'!$AC$300:$AC$400,AC$42),"")</f>
        <v/>
      </c>
      <c r="AD70" s="75" t="str">
        <f>IFERROR(LARGE('N 50-59'!$AC$300:$AC$400,AD$42),"")</f>
        <v/>
      </c>
      <c r="AE70" s="75" t="str">
        <f>IFERROR(LARGE('N 50-59'!$AC$300:$AC$400,AE$42),"")</f>
        <v/>
      </c>
      <c r="AF70" s="75" t="str">
        <f>IFERROR(LARGE('N 50-59'!$AC$300:$AC$400,AF$42),"")</f>
        <v/>
      </c>
      <c r="AG70" s="75" t="str">
        <f>IFERROR(LARGE('N 50-59'!$AC$300:$AC$303,AG$42),"")</f>
        <v/>
      </c>
      <c r="AH70" s="75" t="str">
        <f>IFERROR(LARGE('N 50-59'!$AC$300:$AC$303,AH$42),"")</f>
        <v/>
      </c>
      <c r="AI70" s="75" t="str">
        <f>IFERROR(LARGE('N 50-59'!$AC$300:$AC$303,AI$42),"")</f>
        <v/>
      </c>
      <c r="AJ70" s="75" t="str">
        <f>IFERROR(LARGE('N 50-59'!$AC$300:$AC$303,AJ$42),"")</f>
        <v/>
      </c>
      <c r="AK70" s="75" t="str">
        <f>IFERROR(LARGE('N 50-59'!$AC$300:$AC$303,AK$42),"")</f>
        <v/>
      </c>
      <c r="AL70" s="75" t="str">
        <f>IFERROR(LARGE('N 50-59'!$AC$300:$AC$303,AL$42),"")</f>
        <v/>
      </c>
      <c r="AM70" s="75" t="str">
        <f>IFERROR(LARGE('N 50-59'!$AC$300:$AC$303,AM$42),"")</f>
        <v/>
      </c>
      <c r="AN70" s="75" t="str">
        <f>IFERROR(LARGE('N 50-59'!$AC$300:$AC$303,AN$42),"")</f>
        <v/>
      </c>
      <c r="AO70" s="75" t="str">
        <f>IFERROR(LARGE('N 50-59'!$AC$300:$AC$303,AO$42),"")</f>
        <v/>
      </c>
      <c r="AP70" s="75" t="str">
        <f>IFERROR(LARGE('N 50-59'!$AC$300:$AC$303,AP$42),"")</f>
        <v/>
      </c>
      <c r="AQ70" s="75" t="str">
        <f>IFERROR(LARGE('N 50-59'!$AC$300:$AC$303,AQ$42),"")</f>
        <v/>
      </c>
      <c r="AR70" s="75" t="str">
        <f>IFERROR(LARGE('N 50-59'!$AC$300:$AC$303,AR$42),"")</f>
        <v/>
      </c>
      <c r="AS70" s="75" t="str">
        <f>IFERROR(LARGE('N 50-59'!$AC$300:$AC$303,AS$42),"")</f>
        <v/>
      </c>
      <c r="AT70" s="75" t="str">
        <f>IFERROR(LARGE('N 50-59'!$AC$300:$AC$303,AT$42),"")</f>
        <v/>
      </c>
      <c r="AU70" s="75" t="str">
        <f>IFERROR(LARGE('N 50-59'!$AC$300:$AC$303,AU$42),"")</f>
        <v/>
      </c>
      <c r="AV70" s="75" t="str">
        <f>IFERROR(LARGE('N 50-59'!$AC$300:$AC$303,AV$42),"")</f>
        <v/>
      </c>
      <c r="AW70" s="75" t="str">
        <f>IFERROR(LARGE('N 50-59'!$AC$300:$AC$303,AW$42),"")</f>
        <v/>
      </c>
      <c r="AX70" s="75" t="str">
        <f>IFERROR(LARGE('N 50-59'!$AC$300:$AC$303,AX$42),"")</f>
        <v/>
      </c>
      <c r="AY70" s="75" t="str">
        <f>IFERROR(LARGE('N 50-59'!$AC$300:$AC$303,AY$42),"")</f>
        <v/>
      </c>
      <c r="AZ70" s="75" t="str">
        <f>IFERROR(LARGE('N 50-59'!$AC$300:$AC$303,AZ$42),"")</f>
        <v/>
      </c>
      <c r="BA70" s="75" t="str">
        <f>IFERROR(LARGE('N 50-59'!$AC$300:$AC$303,BA$42),"")</f>
        <v/>
      </c>
      <c r="BG70" s="16"/>
      <c r="BH70" s="16"/>
    </row>
    <row r="71" spans="1:60" hidden="1" x14ac:dyDescent="0.2">
      <c r="B71" s="76" t="s">
        <v>79</v>
      </c>
      <c r="D71" s="75">
        <f>IFERROR(LARGE('N 60-69'!$AC$300:$AC$400,D$42),"")</f>
        <v>17.000029999999999</v>
      </c>
      <c r="E71" s="75">
        <f>IFERROR(LARGE('N 60-69'!$AC$300:$AC$400,E$42),"")</f>
        <v>15.000030000000001</v>
      </c>
      <c r="F71" s="75">
        <f>IFERROR(LARGE('N 60-69'!$AC$300:$AC$400,F$42),"")</f>
        <v>8.0000300000000006</v>
      </c>
      <c r="G71" s="75" t="str">
        <f>IFERROR(LARGE('N 60-69'!$AC$300:$AC$400,G$42),"")</f>
        <v/>
      </c>
      <c r="H71" s="75" t="str">
        <f>IFERROR(LARGE('N 60-69'!$AC$300:$AC$400,H$42),"")</f>
        <v/>
      </c>
      <c r="I71" s="75" t="str">
        <f>IFERROR(LARGE('N 60-69'!$AC$300:$AC$400,I$42),"")</f>
        <v/>
      </c>
      <c r="J71" s="75" t="str">
        <f>IFERROR(LARGE('N 60-69'!$AC$300:$AC$400,J$42),"")</f>
        <v/>
      </c>
      <c r="K71" s="75" t="str">
        <f>IFERROR(LARGE('N 60-69'!$AC$300:$AC$400,K$42),"")</f>
        <v/>
      </c>
      <c r="L71" s="75" t="str">
        <f>IFERROR(LARGE('N 60-69'!$AC$300:$AC$400,L$42),"")</f>
        <v/>
      </c>
      <c r="M71" s="75" t="str">
        <f>IFERROR(LARGE('N 60-69'!$AC$300:$AC$400,M$42),"")</f>
        <v/>
      </c>
      <c r="N71" s="75" t="str">
        <f>IFERROR(LARGE('N 60-69'!$AC$300:$AC$400,N$42),"")</f>
        <v/>
      </c>
      <c r="O71" s="75" t="str">
        <f>IFERROR(LARGE('N 60-69'!$AC$300:$AC$400,O$42),"")</f>
        <v/>
      </c>
      <c r="P71" s="75" t="str">
        <f>IFERROR(LARGE('N 60-69'!$AC$300:$AC$400,P$42),"")</f>
        <v/>
      </c>
      <c r="Q71" s="75" t="str">
        <f>IFERROR(LARGE('N 60-69'!$AC$300:$AC$400,Q$42),"")</f>
        <v/>
      </c>
      <c r="R71" s="75" t="str">
        <f>IFERROR(LARGE('N 60-69'!$AC$300:$AC$400,R$42),"")</f>
        <v/>
      </c>
      <c r="S71" s="75" t="str">
        <f>IFERROR(LARGE('N 60-69'!$AC$300:$AC$400,S$42),"")</f>
        <v/>
      </c>
      <c r="T71" s="75" t="str">
        <f>IFERROR(LARGE('N 60-69'!$AC$300:$AC$400,T$42),"")</f>
        <v/>
      </c>
      <c r="U71" s="75" t="str">
        <f>IFERROR(LARGE('N 60-69'!$AC$300:$AC$400,U$42),"")</f>
        <v/>
      </c>
      <c r="V71" s="75" t="str">
        <f>IFERROR(LARGE('N 60-69'!$AC$300:$AC$400,V$42),"")</f>
        <v/>
      </c>
      <c r="W71" s="75" t="str">
        <f>IFERROR(LARGE('N 60-69'!$AC$300:$AC$400,W$42),"")</f>
        <v/>
      </c>
      <c r="X71" s="75" t="str">
        <f>IFERROR(LARGE('N 60-69'!$AC$300:$AC$400,X$42),"")</f>
        <v/>
      </c>
      <c r="Y71" s="75" t="str">
        <f>IFERROR(LARGE('N 60-69'!$AC$300:$AC$400,Y$42),"")</f>
        <v/>
      </c>
      <c r="Z71" s="75" t="str">
        <f>IFERROR(LARGE('N 60-69'!$AC$300:$AC$400,Z$42),"")</f>
        <v/>
      </c>
      <c r="AA71" s="75" t="str">
        <f>IFERROR(LARGE('N 60-69'!$AC$300:$AC$400,AA$42),"")</f>
        <v/>
      </c>
      <c r="AB71" s="75" t="str">
        <f>IFERROR(LARGE('N 60-69'!$AC$300:$AC$400,AB$42),"")</f>
        <v/>
      </c>
      <c r="AC71" s="75" t="str">
        <f>IFERROR(LARGE('N 60-69'!$AC$300:$AC$400,AC$42),"")</f>
        <v/>
      </c>
      <c r="AD71" s="75" t="str">
        <f>IFERROR(LARGE('N 60-69'!$AC$300:$AC$400,AD$42),"")</f>
        <v/>
      </c>
      <c r="AE71" s="75" t="str">
        <f>IFERROR(LARGE('N 60-69'!$AC$300:$AC$400,AE$42),"")</f>
        <v/>
      </c>
      <c r="AF71" s="75" t="str">
        <f>IFERROR(LARGE('N 60-69'!$AC$300:$AC$400,AF$42),"")</f>
        <v/>
      </c>
      <c r="AG71" s="75" t="str">
        <f>IFERROR(LARGE('N 60-69'!$AC$300:$AC$305,AG$42),"")</f>
        <v/>
      </c>
      <c r="AH71" s="75" t="str">
        <f>IFERROR(LARGE('N 60-69'!$AC$300:$AC$305,AH$42),"")</f>
        <v/>
      </c>
      <c r="AI71" s="75" t="str">
        <f>IFERROR(LARGE('N 60-69'!$AC$300:$AC$305,AI$42),"")</f>
        <v/>
      </c>
      <c r="AJ71" s="75" t="str">
        <f>IFERROR(LARGE('N 60-69'!$AC$300:$AC$305,AJ$42),"")</f>
        <v/>
      </c>
      <c r="AK71" s="75" t="str">
        <f>IFERROR(LARGE('N 60-69'!$AC$300:$AC$305,AK$42),"")</f>
        <v/>
      </c>
      <c r="AL71" s="75" t="str">
        <f>IFERROR(LARGE('N 60-69'!$AC$300:$AC$305,AL$42),"")</f>
        <v/>
      </c>
      <c r="AM71" s="75" t="str">
        <f>IFERROR(LARGE('N 60-69'!$AC$300:$AC$305,AM$42),"")</f>
        <v/>
      </c>
      <c r="AN71" s="75" t="str">
        <f>IFERROR(LARGE('N 60-69'!$AC$300:$AC$305,AN$42),"")</f>
        <v/>
      </c>
      <c r="AO71" s="75" t="str">
        <f>IFERROR(LARGE('N 60-69'!$AC$300:$AC$305,AO$42),"")</f>
        <v/>
      </c>
      <c r="AP71" s="75" t="str">
        <f>IFERROR(LARGE('N 60-69'!$AC$300:$AC$305,AP$42),"")</f>
        <v/>
      </c>
      <c r="AQ71" s="75" t="str">
        <f>IFERROR(LARGE('N 60-69'!$AC$300:$AC$305,AQ$42),"")</f>
        <v/>
      </c>
      <c r="AR71" s="75" t="str">
        <f>IFERROR(LARGE('N 60-69'!$AC$300:$AC$305,AR$42),"")</f>
        <v/>
      </c>
      <c r="AS71" s="75" t="str">
        <f>IFERROR(LARGE('N 60-69'!$AC$300:$AC$305,AS$42),"")</f>
        <v/>
      </c>
      <c r="AT71" s="75" t="str">
        <f>IFERROR(LARGE('N 60-69'!$AC$300:$AC$305,AT$42),"")</f>
        <v/>
      </c>
      <c r="AU71" s="75" t="str">
        <f>IFERROR(LARGE('N 60-69'!$AC$300:$AC$305,AU$42),"")</f>
        <v/>
      </c>
      <c r="AV71" s="75" t="str">
        <f>IFERROR(LARGE('N 60-69'!$AC$300:$AC$305,AV$42),"")</f>
        <v/>
      </c>
      <c r="AW71" s="75" t="str">
        <f>IFERROR(LARGE('N 60-69'!$AC$300:$AC$305,AW$42),"")</f>
        <v/>
      </c>
      <c r="AX71" s="75" t="str">
        <f>IFERROR(LARGE('N 60-69'!$AC$300:$AC$305,AX$42),"")</f>
        <v/>
      </c>
      <c r="AY71" s="75" t="str">
        <f>IFERROR(LARGE('N 60-69'!$AC$300:$AC$305,AY$42),"")</f>
        <v/>
      </c>
      <c r="AZ71" s="75" t="str">
        <f>IFERROR(LARGE('N 60-69'!$AC$300:$AC$305,AZ$42),"")</f>
        <v/>
      </c>
      <c r="BA71" s="75" t="str">
        <f>IFERROR(LARGE('N 60-69'!$AC$300:$AC$305,BA$42),"")</f>
        <v/>
      </c>
      <c r="BG71" s="16"/>
      <c r="BH71" s="16"/>
    </row>
    <row r="72" spans="1:60" hidden="1" x14ac:dyDescent="0.2">
      <c r="B72" s="76" t="s">
        <v>108</v>
      </c>
      <c r="D72" s="75" t="str">
        <f>IFERROR(LARGE('N 70-79'!$AC$300:$AC$400,D$42),"")</f>
        <v/>
      </c>
      <c r="E72" s="75" t="str">
        <f>IFERROR(LARGE('N 70-79'!$AC$300:$AC$400,E$42),"")</f>
        <v/>
      </c>
      <c r="F72" s="75" t="str">
        <f>IFERROR(LARGE('N 70-79'!$AC$300:$AC$400,F$42),"")</f>
        <v/>
      </c>
      <c r="G72" s="75" t="str">
        <f>IFERROR(LARGE('N 70-79'!$AC$300:$AC$400,G$42),"")</f>
        <v/>
      </c>
      <c r="H72" s="75" t="str">
        <f>IFERROR(LARGE('N 70-79'!$AC$300:$AC$400,H$42),"")</f>
        <v/>
      </c>
      <c r="I72" s="75" t="str">
        <f>IFERROR(LARGE('N 70-79'!$AC$300:$AC$400,I$42),"")</f>
        <v/>
      </c>
      <c r="J72" s="75" t="str">
        <f>IFERROR(LARGE('N 70-79'!$AC$300:$AC$400,J$42),"")</f>
        <v/>
      </c>
      <c r="K72" s="75" t="str">
        <f>IFERROR(LARGE('N 70-79'!$AC$300:$AC$400,K$42),"")</f>
        <v/>
      </c>
      <c r="L72" s="75" t="str">
        <f>IFERROR(LARGE('N 70-79'!$AC$300:$AC$400,L$42),"")</f>
        <v/>
      </c>
      <c r="M72" s="75" t="str">
        <f>IFERROR(LARGE('N 70-79'!$AC$300:$AC$400,M$42),"")</f>
        <v/>
      </c>
      <c r="N72" s="75" t="str">
        <f>IFERROR(LARGE('N 70-79'!$AC$300:$AC$400,N$42),"")</f>
        <v/>
      </c>
      <c r="O72" s="75" t="str">
        <f>IFERROR(LARGE('N 70-79'!$AC$300:$AC$400,O$42),"")</f>
        <v/>
      </c>
      <c r="P72" s="75" t="str">
        <f>IFERROR(LARGE('N 70-79'!$AC$300:$AC$400,P$42),"")</f>
        <v/>
      </c>
      <c r="Q72" s="75" t="str">
        <f>IFERROR(LARGE('N 70-79'!$AC$300:$AC$400,Q$42),"")</f>
        <v/>
      </c>
      <c r="R72" s="75" t="str">
        <f>IFERROR(LARGE('N 70-79'!$AC$300:$AC$400,R$42),"")</f>
        <v/>
      </c>
      <c r="S72" s="75" t="str">
        <f>IFERROR(LARGE('N 70-79'!$AC$300:$AC$400,S$42),"")</f>
        <v/>
      </c>
      <c r="T72" s="75" t="str">
        <f>IFERROR(LARGE('N 70-79'!$AC$300:$AC$400,T$42),"")</f>
        <v/>
      </c>
      <c r="U72" s="75" t="str">
        <f>IFERROR(LARGE('N 70-79'!$AC$300:$AC$400,U$42),"")</f>
        <v/>
      </c>
      <c r="V72" s="75" t="str">
        <f>IFERROR(LARGE('N 70-79'!$AC$300:$AC$400,V$42),"")</f>
        <v/>
      </c>
      <c r="W72" s="75" t="str">
        <f>IFERROR(LARGE('N 70-79'!$AC$300:$AC$400,W$42),"")</f>
        <v/>
      </c>
      <c r="X72" s="75" t="str">
        <f>IFERROR(LARGE('N 70-79'!$AC$300:$AC$400,X$42),"")</f>
        <v/>
      </c>
      <c r="Y72" s="75" t="str">
        <f>IFERROR(LARGE('N 70-79'!$AC$300:$AC$400,Y$42),"")</f>
        <v/>
      </c>
      <c r="Z72" s="75" t="str">
        <f>IFERROR(LARGE('N 70-79'!$AC$300:$AC$400,Z$42),"")</f>
        <v/>
      </c>
      <c r="AA72" s="75" t="str">
        <f>IFERROR(LARGE('N 70-79'!$AC$300:$AC$400,AA$42),"")</f>
        <v/>
      </c>
      <c r="AB72" s="75" t="str">
        <f>IFERROR(LARGE('N 70-79'!$AC$300:$AC$400,AB$42),"")</f>
        <v/>
      </c>
      <c r="AC72" s="75" t="str">
        <f>IFERROR(LARGE('N 70-79'!$AC$300:$AC$400,AC$42),"")</f>
        <v/>
      </c>
      <c r="AD72" s="75" t="str">
        <f>IFERROR(LARGE('N 70-79'!$AC$300:$AC$400,AD$42),"")</f>
        <v/>
      </c>
      <c r="AE72" s="75" t="str">
        <f>IFERROR(LARGE('N 70-79'!$AC$300:$AC$400,AE$42),"")</f>
        <v/>
      </c>
      <c r="AF72" s="75" t="str">
        <f>IFERROR(LARGE('N 70-79'!$AC$300:$AC$400,AF$42),"")</f>
        <v/>
      </c>
      <c r="AG72" s="75" t="str">
        <f>IFERROR(LARGE('N 70-79'!$AC$300:$AC$304,AG$42),"")</f>
        <v/>
      </c>
      <c r="AH72" s="75" t="str">
        <f>IFERROR(LARGE('N 70-79'!$AC$300:$AC$304,AH$42),"")</f>
        <v/>
      </c>
      <c r="AI72" s="75" t="str">
        <f>IFERROR(LARGE('N 70-79'!$AC$300:$AC$304,AI$42),"")</f>
        <v/>
      </c>
      <c r="AJ72" s="75" t="str">
        <f>IFERROR(LARGE('N 70-79'!$AC$300:$AC$304,AJ$42),"")</f>
        <v/>
      </c>
      <c r="AK72" s="75" t="str">
        <f>IFERROR(LARGE('N 70-79'!$AC$300:$AC$304,AK$42),"")</f>
        <v/>
      </c>
      <c r="AL72" s="75" t="str">
        <f>IFERROR(LARGE('N 70-79'!$AC$300:$AC$304,AL$42),"")</f>
        <v/>
      </c>
      <c r="AM72" s="75" t="str">
        <f>IFERROR(LARGE('N 70-79'!$AC$300:$AC$304,AM$42),"")</f>
        <v/>
      </c>
      <c r="AN72" s="75" t="str">
        <f>IFERROR(LARGE('N 70-79'!$AC$300:$AC$304,AN$42),"")</f>
        <v/>
      </c>
      <c r="AO72" s="75" t="str">
        <f>IFERROR(LARGE('N 70-79'!$AC$300:$AC$304,AO$42),"")</f>
        <v/>
      </c>
      <c r="AP72" s="75" t="str">
        <f>IFERROR(LARGE('N 70-79'!$AC$300:$AC$304,AP$42),"")</f>
        <v/>
      </c>
      <c r="AQ72" s="75" t="str">
        <f>IFERROR(LARGE('N 70-79'!$AC$300:$AC$304,AQ$42),"")</f>
        <v/>
      </c>
      <c r="AR72" s="75" t="str">
        <f>IFERROR(LARGE('N 70-79'!$AC$300:$AC$304,AR$42),"")</f>
        <v/>
      </c>
      <c r="AS72" s="75" t="str">
        <f>IFERROR(LARGE('N 70-79'!$AC$300:$AC$304,AS$42),"")</f>
        <v/>
      </c>
      <c r="AT72" s="75" t="str">
        <f>IFERROR(LARGE('N 70-79'!$AC$300:$AC$304,AT$42),"")</f>
        <v/>
      </c>
      <c r="AU72" s="75" t="str">
        <f>IFERROR(LARGE('N 70-79'!$AC$300:$AC$304,AU$42),"")</f>
        <v/>
      </c>
      <c r="AV72" s="75" t="str">
        <f>IFERROR(LARGE('N 70-79'!$AC$300:$AC$304,AV$42),"")</f>
        <v/>
      </c>
      <c r="AW72" s="75" t="str">
        <f>IFERROR(LARGE('N 70-79'!$AC$300:$AC$304,AW$42),"")</f>
        <v/>
      </c>
      <c r="AX72" s="75" t="str">
        <f>IFERROR(LARGE('N 70-79'!$AC$300:$AC$304,AX$42),"")</f>
        <v/>
      </c>
      <c r="AY72" s="75" t="str">
        <f>IFERROR(LARGE('N 70-79'!$AC$300:$AC$304,AY$42),"")</f>
        <v/>
      </c>
      <c r="AZ72" s="75" t="str">
        <f>IFERROR(LARGE('N 70-79'!$AC$300:$AC$304,AZ$42),"")</f>
        <v/>
      </c>
      <c r="BA72" s="75" t="str">
        <f>IFERROR(LARGE('N 70-79'!$AC$300:$AC$304,BA$42),"")</f>
        <v/>
      </c>
      <c r="BG72" s="16"/>
      <c r="BH72" s="16"/>
    </row>
    <row r="73" spans="1:60" s="61" customFormat="1" hidden="1" x14ac:dyDescent="0.2">
      <c r="B73" s="76" t="s">
        <v>109</v>
      </c>
      <c r="D73" s="75" t="str">
        <f>IFERROR(LARGE('N 80+'!$AC$300:$AC$400,D$42),"")</f>
        <v/>
      </c>
      <c r="E73" s="75" t="str">
        <f>IFERROR(LARGE('N 80+'!$AC$300:$AC$400,E$42),"")</f>
        <v/>
      </c>
      <c r="F73" s="75" t="str">
        <f>IFERROR(LARGE('N 80+'!$AC$300:$AC$400,F$42),"")</f>
        <v/>
      </c>
      <c r="G73" s="75" t="str">
        <f>IFERROR(LARGE('N 80+'!$AC$300:$AC$400,G$42),"")</f>
        <v/>
      </c>
      <c r="H73" s="75" t="str">
        <f>IFERROR(LARGE('N 80+'!$AC$300:$AC$400,H$42),"")</f>
        <v/>
      </c>
      <c r="I73" s="75" t="str">
        <f>IFERROR(LARGE('N 80+'!$AC$300:$AC$400,I$42),"")</f>
        <v/>
      </c>
      <c r="J73" s="75" t="str">
        <f>IFERROR(LARGE('N 80+'!$AC$300:$AC$400,J$42),"")</f>
        <v/>
      </c>
      <c r="K73" s="75" t="str">
        <f>IFERROR(LARGE('N 80+'!$AC$300:$AC$400,K$42),"")</f>
        <v/>
      </c>
      <c r="L73" s="75" t="str">
        <f>IFERROR(LARGE('N 80+'!$AC$300:$AC$400,L$42),"")</f>
        <v/>
      </c>
      <c r="M73" s="75" t="str">
        <f>IFERROR(LARGE('N 80+'!$AC$300:$AC$400,M$42),"")</f>
        <v/>
      </c>
      <c r="N73" s="75" t="str">
        <f>IFERROR(LARGE('N 80+'!$AC$300:$AC$400,N$42),"")</f>
        <v/>
      </c>
      <c r="O73" s="75" t="str">
        <f>IFERROR(LARGE('N 80+'!$AC$300:$AC$400,O$42),"")</f>
        <v/>
      </c>
      <c r="P73" s="75" t="str">
        <f>IFERROR(LARGE('N 80+'!$AC$300:$AC$400,P$42),"")</f>
        <v/>
      </c>
      <c r="Q73" s="75" t="str">
        <f>IFERROR(LARGE('N 80+'!$AC$300:$AC$400,Q$42),"")</f>
        <v/>
      </c>
      <c r="R73" s="75" t="str">
        <f>IFERROR(LARGE('N 80+'!$AC$300:$AC$400,R$42),"")</f>
        <v/>
      </c>
      <c r="S73" s="75" t="str">
        <f>IFERROR(LARGE('N 80+'!$AC$300:$AC$400,S$42),"")</f>
        <v/>
      </c>
      <c r="T73" s="75" t="str">
        <f>IFERROR(LARGE('N 80+'!$AC$300:$AC$400,T$42),"")</f>
        <v/>
      </c>
      <c r="U73" s="75" t="str">
        <f>IFERROR(LARGE('N 80+'!$AC$300:$AC$400,U$42),"")</f>
        <v/>
      </c>
      <c r="V73" s="75" t="str">
        <f>IFERROR(LARGE('N 80+'!$AC$300:$AC$400,V$42),"")</f>
        <v/>
      </c>
      <c r="W73" s="75" t="str">
        <f>IFERROR(LARGE('N 80+'!$AC$300:$AC$400,W$42),"")</f>
        <v/>
      </c>
      <c r="X73" s="75" t="str">
        <f>IFERROR(LARGE('N 80+'!$AC$300:$AC$400,X$42),"")</f>
        <v/>
      </c>
      <c r="Y73" s="75" t="str">
        <f>IFERROR(LARGE('N 80+'!$AC$300:$AC$400,Y$42),"")</f>
        <v/>
      </c>
      <c r="Z73" s="75" t="str">
        <f>IFERROR(LARGE('N 80+'!$AC$300:$AC$400,Z$42),"")</f>
        <v/>
      </c>
      <c r="AA73" s="75" t="str">
        <f>IFERROR(LARGE('N 80+'!$AC$300:$AC$400,AA$42),"")</f>
        <v/>
      </c>
      <c r="AB73" s="75" t="str">
        <f>IFERROR(LARGE('N 80+'!$AC$300:$AC$400,AB$42),"")</f>
        <v/>
      </c>
      <c r="AC73" s="75" t="str">
        <f>IFERROR(LARGE('N 80+'!$AC$300:$AC$400,AC$42),"")</f>
        <v/>
      </c>
      <c r="AD73" s="75" t="str">
        <f>IFERROR(LARGE('N 80+'!$AC$300:$AC$400,AD$42),"")</f>
        <v/>
      </c>
      <c r="AE73" s="75" t="str">
        <f>IFERROR(LARGE('N 80+'!$AC$300:$AC$400,AE$42),"")</f>
        <v/>
      </c>
      <c r="AF73" s="75" t="str">
        <f>IFERROR(LARGE('N 80+'!$AC$300:$AC$400,AF$42),"")</f>
        <v/>
      </c>
      <c r="AG73" s="75" t="str">
        <f>IFERROR(LARGE('N 80+'!$AC$300:$AC$303,AG$42),"")</f>
        <v/>
      </c>
      <c r="AH73" s="75" t="str">
        <f>IFERROR(LARGE('N 80+'!$AC$300:$AC$303,AH$42),"")</f>
        <v/>
      </c>
      <c r="AI73" s="75" t="str">
        <f>IFERROR(LARGE('N 80+'!$AC$300:$AC$303,AI$42),"")</f>
        <v/>
      </c>
      <c r="AJ73" s="75" t="str">
        <f>IFERROR(LARGE('N 80+'!$AC$300:$AC$303,AJ$42),"")</f>
        <v/>
      </c>
      <c r="AK73" s="75" t="str">
        <f>IFERROR(LARGE('N 80+'!$AC$300:$AC$303,AK$42),"")</f>
        <v/>
      </c>
      <c r="AL73" s="75" t="str">
        <f>IFERROR(LARGE('N 80+'!$AC$300:$AC$303,AL$42),"")</f>
        <v/>
      </c>
      <c r="AM73" s="75" t="str">
        <f>IFERROR(LARGE('N 80+'!$AC$300:$AC$303,AM$42),"")</f>
        <v/>
      </c>
      <c r="AN73" s="75" t="str">
        <f>IFERROR(LARGE('N 80+'!$AC$300:$AC$303,AN$42),"")</f>
        <v/>
      </c>
      <c r="AO73" s="75" t="str">
        <f>IFERROR(LARGE('N 80+'!$AC$300:$AC$303,AO$42),"")</f>
        <v/>
      </c>
      <c r="AP73" s="75" t="str">
        <f>IFERROR(LARGE('N 80+'!$AC$300:$AC$303,AP$42),"")</f>
        <v/>
      </c>
      <c r="AQ73" s="75" t="str">
        <f>IFERROR(LARGE('N 80+'!$AC$300:$AC$303,AQ$42),"")</f>
        <v/>
      </c>
      <c r="AR73" s="75" t="str">
        <f>IFERROR(LARGE('N 80+'!$AC$300:$AC$303,AR$42),"")</f>
        <v/>
      </c>
      <c r="AS73" s="75" t="str">
        <f>IFERROR(LARGE('N 80+'!$AC$300:$AC$303,AS$42),"")</f>
        <v/>
      </c>
      <c r="AT73" s="75" t="str">
        <f>IFERROR(LARGE('N 80+'!$AC$300:$AC$303,AT$42),"")</f>
        <v/>
      </c>
      <c r="AU73" s="75" t="str">
        <f>IFERROR(LARGE('N 80+'!$AC$300:$AC$303,AU$42),"")</f>
        <v/>
      </c>
      <c r="AV73" s="75" t="str">
        <f>IFERROR(LARGE('N 80+'!$AC$300:$AC$303,AV$42),"")</f>
        <v/>
      </c>
      <c r="AW73" s="75" t="str">
        <f>IFERROR(LARGE('N 80+'!$AC$300:$AC$303,AW$42),"")</f>
        <v/>
      </c>
      <c r="AX73" s="75" t="str">
        <f>IFERROR(LARGE('N 80+'!$AC$300:$AC$303,AX$42),"")</f>
        <v/>
      </c>
      <c r="AY73" s="75" t="str">
        <f>IFERROR(LARGE('N 80+'!$AC$300:$AC$303,AY$42),"")</f>
        <v/>
      </c>
      <c r="AZ73" s="75" t="str">
        <f>IFERROR(LARGE('N 80+'!$AC$300:$AC$303,AZ$42),"")</f>
        <v/>
      </c>
      <c r="BA73" s="75" t="str">
        <f>IFERROR(LARGE('N 80+'!$AC$300:$AC$303,BA$42),"")</f>
        <v/>
      </c>
    </row>
    <row r="74" spans="1:60" hidden="1" x14ac:dyDescent="0.2">
      <c r="A74" s="123" t="s">
        <v>82</v>
      </c>
      <c r="B74" s="40" t="s">
        <v>76</v>
      </c>
      <c r="D74" s="75" t="str">
        <f>IFERROR(LARGE('M 35-49'!$AD$300:$AD$397,D$42),"")</f>
        <v/>
      </c>
      <c r="E74" s="75" t="str">
        <f>IFERROR(LARGE('M 35-49'!$AD$300:$AD$397,E$42),"")</f>
        <v/>
      </c>
      <c r="F74" s="75" t="str">
        <f>IFERROR(LARGE('M 35-49'!$AD$300:$AD$397,F$42),"")</f>
        <v/>
      </c>
      <c r="G74" s="75" t="str">
        <f>IFERROR(LARGE('M 35-49'!$AD$300:$AD$397,G$42),"")</f>
        <v/>
      </c>
      <c r="H74" s="75" t="str">
        <f>IFERROR(LARGE('M 35-49'!$AD$300:$AD$397,H$42),"")</f>
        <v/>
      </c>
      <c r="I74" s="75" t="str">
        <f>IFERROR(LARGE('M 35-49'!$AD$300:$AD$397,I$42),"")</f>
        <v/>
      </c>
      <c r="J74" s="75" t="str">
        <f>IFERROR(LARGE('M 35-49'!$AD$300:$AD$397,J$42),"")</f>
        <v/>
      </c>
      <c r="K74" s="75" t="str">
        <f>IFERROR(LARGE('M 35-49'!$AD$300:$AD$397,K$42),"")</f>
        <v/>
      </c>
      <c r="L74" s="75" t="str">
        <f>IFERROR(LARGE('M 35-49'!$AD$300:$AD$397,L$42),"")</f>
        <v/>
      </c>
      <c r="M74" s="75" t="str">
        <f>IFERROR(LARGE('M 35-49'!$AD$300:$AD$397,M$42),"")</f>
        <v/>
      </c>
      <c r="N74" s="75" t="str">
        <f>IFERROR(LARGE('M 35-49'!$AD$300:$AD$397,N$42),"")</f>
        <v/>
      </c>
      <c r="O74" s="75" t="str">
        <f>IFERROR(LARGE('M 35-49'!$AD$300:$AD$397,O$42),"")</f>
        <v/>
      </c>
      <c r="P74" s="75" t="str">
        <f>IFERROR(LARGE('M 35-49'!$AD$300:$AD$397,P$42),"")</f>
        <v/>
      </c>
      <c r="Q74" s="75" t="str">
        <f>IFERROR(LARGE('M 35-49'!$AD$300:$AD$397,Q$42),"")</f>
        <v/>
      </c>
      <c r="R74" s="75" t="str">
        <f>IFERROR(LARGE('M 35-49'!$AD$300:$AD$397,R$42),"")</f>
        <v/>
      </c>
      <c r="S74" s="75" t="str">
        <f>IFERROR(LARGE('M 35-49'!$AD$300:$AD$397,S$42),"")</f>
        <v/>
      </c>
      <c r="T74" s="75" t="str">
        <f>IFERROR(LARGE('M 35-49'!$AD$300:$AD$397,T$42),"")</f>
        <v/>
      </c>
      <c r="U74" s="75" t="str">
        <f>IFERROR(LARGE('M 35-49'!$AD$300:$AD$397,U$42),"")</f>
        <v/>
      </c>
      <c r="V74" s="75" t="str">
        <f>IFERROR(LARGE('M 35-49'!$AD$300:$AD$397,V$42),"")</f>
        <v/>
      </c>
      <c r="W74" s="75" t="str">
        <f>IFERROR(LARGE('M 35-49'!$AD$300:$AD$397,W$42),"")</f>
        <v/>
      </c>
      <c r="X74" s="75" t="str">
        <f>IFERROR(LARGE('M 35-49'!$AD$300:$AD$397,X$42),"")</f>
        <v/>
      </c>
      <c r="Y74" s="75" t="str">
        <f>IFERROR(LARGE('M 35-49'!$AD$300:$AD$397,Y$42),"")</f>
        <v/>
      </c>
      <c r="Z74" s="75" t="str">
        <f>IFERROR(LARGE('M 35-49'!$AD$300:$AD$397,Z$42),"")</f>
        <v/>
      </c>
      <c r="AA74" s="75" t="str">
        <f>IFERROR(LARGE('M 35-49'!$AD$300:$AD$397,AA$42),"")</f>
        <v/>
      </c>
      <c r="AB74" s="75" t="str">
        <f>IFERROR(LARGE('M 35-49'!$AD$300:$AD$397,AB$42),"")</f>
        <v/>
      </c>
      <c r="AC74" s="75" t="str">
        <f>IFERROR(LARGE('M 35-49'!$AD$300:$AD$397,AC$42),"")</f>
        <v/>
      </c>
      <c r="AD74" s="75" t="str">
        <f>IFERROR(LARGE('M 35-49'!$AD$300:$AD$397,AD$42),"")</f>
        <v/>
      </c>
      <c r="AE74" s="75" t="str">
        <f>IFERROR(LARGE('M 35-49'!$AD$300:$AD$397,AE$42),"")</f>
        <v/>
      </c>
      <c r="AF74" s="75" t="str">
        <f>IFERROR(LARGE('M 35-49'!$AD$300:$AD$397,AF$42),"")</f>
        <v/>
      </c>
      <c r="AG74" s="75" t="str">
        <f>IFERROR(LARGE('M 35-49'!$AD$300:$AD$312,AG$42),"")</f>
        <v/>
      </c>
      <c r="AH74" s="75" t="str">
        <f>IFERROR(LARGE('M 35-49'!$AD$300:$AD$312,AH$42),"")</f>
        <v/>
      </c>
      <c r="AI74" s="75" t="str">
        <f>IFERROR(LARGE('M 35-49'!$AD$300:$AD$312,AI$42),"")</f>
        <v/>
      </c>
      <c r="AJ74" s="75" t="str">
        <f>IFERROR(LARGE('M 35-49'!$AD$300:$AD$312,AJ$42),"")</f>
        <v/>
      </c>
      <c r="AK74" s="75" t="str">
        <f>IFERROR(LARGE('M 35-49'!$AD$300:$AD$312,AK$42),"")</f>
        <v/>
      </c>
      <c r="AL74" s="75" t="str">
        <f>IFERROR(LARGE('M 35-49'!$AD$300:$AD$312,AL$42),"")</f>
        <v/>
      </c>
      <c r="AM74" s="75" t="str">
        <f>IFERROR(LARGE('M 35-49'!$AD$300:$AD$312,AM$42),"")</f>
        <v/>
      </c>
      <c r="AN74" s="75" t="str">
        <f>IFERROR(LARGE('M 35-49'!$AD$300:$AD$312,AN$42),"")</f>
        <v/>
      </c>
      <c r="AO74" s="75" t="str">
        <f>IFERROR(LARGE('M 35-49'!$AD$300:$AD$312,AO$42),"")</f>
        <v/>
      </c>
      <c r="AP74" s="75" t="str">
        <f>IFERROR(LARGE('M 35-49'!$AD$300:$AD$312,AP$42),"")</f>
        <v/>
      </c>
      <c r="AQ74" s="75" t="str">
        <f>IFERROR(LARGE('M 35-49'!$AD$300:$AD$312,AQ$42),"")</f>
        <v/>
      </c>
      <c r="AR74" s="75" t="str">
        <f>IFERROR(LARGE('M 35-49'!$AD$300:$AD$312,AR$42),"")</f>
        <v/>
      </c>
      <c r="AS74" s="75" t="str">
        <f>IFERROR(LARGE('M 35-49'!$AD$300:$AD$312,AS$42),"")</f>
        <v/>
      </c>
      <c r="AT74" s="75" t="str">
        <f>IFERROR(LARGE('M 35-49'!$AD$300:$AD$312,AT$42),"")</f>
        <v/>
      </c>
      <c r="AU74" s="75" t="str">
        <f>IFERROR(LARGE('M 35-49'!$AD$300:$AD$312,AU$42),"")</f>
        <v/>
      </c>
      <c r="AV74" s="75" t="str">
        <f>IFERROR(LARGE('M 35-49'!$AD$300:$AD$312,AV$42),"")</f>
        <v/>
      </c>
      <c r="AW74" s="75" t="str">
        <f>IFERROR(LARGE('M 35-49'!$AD$300:$AD$312,AW$42),"")</f>
        <v/>
      </c>
      <c r="AX74" s="75" t="str">
        <f>IFERROR(LARGE('M 35-49'!$AD$300:$AD$312,AX$42),"")</f>
        <v/>
      </c>
      <c r="AY74" s="75" t="str">
        <f>IFERROR(LARGE('M 35-49'!$AD$300:$AD$312,AY$42),"")</f>
        <v/>
      </c>
      <c r="AZ74" s="75" t="str">
        <f>IFERROR(LARGE('M 35-49'!$AD$300:$AD$312,AZ$42),"")</f>
        <v/>
      </c>
      <c r="BA74" s="75" t="str">
        <f>IFERROR(LARGE('M 35-49'!$AD$300:$AD$312,BA$42),"")</f>
        <v/>
      </c>
      <c r="BG74" s="16"/>
      <c r="BH74" s="16"/>
    </row>
    <row r="75" spans="1:60" hidden="1" x14ac:dyDescent="0.2">
      <c r="B75" s="40" t="s">
        <v>77</v>
      </c>
      <c r="D75" s="75">
        <f>IFERROR(LARGE('M 50-59'!$AD$300:$AD$396,D$42),"")</f>
        <v>6.0039999999999996</v>
      </c>
      <c r="E75" s="75">
        <f>IFERROR(LARGE('M 50-59'!$AD$300:$AD$396,E$42),"")</f>
        <v>5.0039999999999996</v>
      </c>
      <c r="F75" s="75" t="str">
        <f>IFERROR(LARGE('M 50-59'!$AD$300:$AD$396,F$42),"")</f>
        <v/>
      </c>
      <c r="G75" s="75" t="str">
        <f>IFERROR(LARGE('M 50-59'!$AD$300:$AD$396,G$42),"")</f>
        <v/>
      </c>
      <c r="H75" s="75" t="str">
        <f>IFERROR(LARGE('M 50-59'!$AD$300:$AD$396,H$42),"")</f>
        <v/>
      </c>
      <c r="I75" s="75" t="str">
        <f>IFERROR(LARGE('M 50-59'!$AD$300:$AD$396,I$42),"")</f>
        <v/>
      </c>
      <c r="J75" s="75" t="str">
        <f>IFERROR(LARGE('M 50-59'!$AD$300:$AD$396,J$42),"")</f>
        <v/>
      </c>
      <c r="K75" s="75" t="str">
        <f>IFERROR(LARGE('M 50-59'!$AD$300:$AD$396,K$42),"")</f>
        <v/>
      </c>
      <c r="L75" s="75" t="str">
        <f>IFERROR(LARGE('M 50-59'!$AD$300:$AD$396,L$42),"")</f>
        <v/>
      </c>
      <c r="M75" s="75" t="str">
        <f>IFERROR(LARGE('M 50-59'!$AD$300:$AD$396,M$42),"")</f>
        <v/>
      </c>
      <c r="N75" s="75" t="str">
        <f>IFERROR(LARGE('M 50-59'!$AD$300:$AD$396,N$42),"")</f>
        <v/>
      </c>
      <c r="O75" s="75" t="str">
        <f>IFERROR(LARGE('M 50-59'!$AD$300:$AD$396,O$42),"")</f>
        <v/>
      </c>
      <c r="P75" s="75" t="str">
        <f>IFERROR(LARGE('M 50-59'!$AD$300:$AD$396,P$42),"")</f>
        <v/>
      </c>
      <c r="Q75" s="75" t="str">
        <f>IFERROR(LARGE('M 50-59'!$AD$300:$AD$396,Q$42),"")</f>
        <v/>
      </c>
      <c r="R75" s="75" t="str">
        <f>IFERROR(LARGE('M 50-59'!$AD$300:$AD$396,R$42),"")</f>
        <v/>
      </c>
      <c r="S75" s="75" t="str">
        <f>IFERROR(LARGE('M 50-59'!$AD$300:$AD$396,S$42),"")</f>
        <v/>
      </c>
      <c r="T75" s="75" t="str">
        <f>IFERROR(LARGE('M 50-59'!$AD$300:$AD$396,T$42),"")</f>
        <v/>
      </c>
      <c r="U75" s="75" t="str">
        <f>IFERROR(LARGE('M 50-59'!$AD$300:$AD$396,U$42),"")</f>
        <v/>
      </c>
      <c r="V75" s="75" t="str">
        <f>IFERROR(LARGE('M 50-59'!$AD$300:$AD$396,V$42),"")</f>
        <v/>
      </c>
      <c r="W75" s="75" t="str">
        <f>IFERROR(LARGE('M 50-59'!$AD$300:$AD$396,W$42),"")</f>
        <v/>
      </c>
      <c r="X75" s="75" t="str">
        <f>IFERROR(LARGE('M 50-59'!$AD$300:$AD$396,X$42),"")</f>
        <v/>
      </c>
      <c r="Y75" s="75" t="str">
        <f>IFERROR(LARGE('M 50-59'!$AD$300:$AD$396,Y$42),"")</f>
        <v/>
      </c>
      <c r="Z75" s="75" t="str">
        <f>IFERROR(LARGE('M 50-59'!$AD$300:$AD$396,Z$42),"")</f>
        <v/>
      </c>
      <c r="AA75" s="75" t="str">
        <f>IFERROR(LARGE('M 50-59'!$AD$300:$AD$396,AA$42),"")</f>
        <v/>
      </c>
      <c r="AB75" s="75" t="str">
        <f>IFERROR(LARGE('M 50-59'!$AD$300:$AD$396,AB$42),"")</f>
        <v/>
      </c>
      <c r="AC75" s="75" t="str">
        <f>IFERROR(LARGE('M 50-59'!$AD$300:$AD$396,AC$42),"")</f>
        <v/>
      </c>
      <c r="AD75" s="75" t="str">
        <f>IFERROR(LARGE('M 50-59'!$AD$300:$AD$396,AD$42),"")</f>
        <v/>
      </c>
      <c r="AE75" s="75" t="str">
        <f>IFERROR(LARGE('M 50-59'!$AD$300:$AD$396,AE$42),"")</f>
        <v/>
      </c>
      <c r="AF75" s="75" t="str">
        <f>IFERROR(LARGE('M 50-59'!$AD$300:$AD$396,AF$42),"")</f>
        <v/>
      </c>
      <c r="AG75" s="75" t="str">
        <f>IFERROR(LARGE('M 50-59'!$AD$300:$AD$312,AG$42),"")</f>
        <v/>
      </c>
      <c r="AH75" s="75" t="str">
        <f>IFERROR(LARGE('M 50-59'!$AD$300:$AD$312,AH$42),"")</f>
        <v/>
      </c>
      <c r="AI75" s="75" t="str">
        <f>IFERROR(LARGE('M 50-59'!$AD$300:$AD$312,AI$42),"")</f>
        <v/>
      </c>
      <c r="AJ75" s="75" t="str">
        <f>IFERROR(LARGE('M 50-59'!$AD$300:$AD$312,AJ$42),"")</f>
        <v/>
      </c>
      <c r="AK75" s="75" t="str">
        <f>IFERROR(LARGE('M 50-59'!$AD$300:$AD$312,AK$42),"")</f>
        <v/>
      </c>
      <c r="AL75" s="75" t="str">
        <f>IFERROR(LARGE('M 50-59'!$AD$300:$AD$312,AL$42),"")</f>
        <v/>
      </c>
      <c r="AM75" s="75" t="str">
        <f>IFERROR(LARGE('M 50-59'!$AD$300:$AD$312,AM$42),"")</f>
        <v/>
      </c>
      <c r="AN75" s="75" t="str">
        <f>IFERROR(LARGE('M 50-59'!$AD$300:$AD$312,AN$42),"")</f>
        <v/>
      </c>
      <c r="AO75" s="75" t="str">
        <f>IFERROR(LARGE('M 50-59'!$AD$300:$AD$312,AO$42),"")</f>
        <v/>
      </c>
      <c r="AP75" s="75" t="str">
        <f>IFERROR(LARGE('M 50-59'!$AD$300:$AD$312,AP$42),"")</f>
        <v/>
      </c>
      <c r="AQ75" s="75" t="str">
        <f>IFERROR(LARGE('M 50-59'!$AD$300:$AD$312,AQ$42),"")</f>
        <v/>
      </c>
      <c r="AR75" s="75" t="str">
        <f>IFERROR(LARGE('M 50-59'!$AD$300:$AD$312,AR$42),"")</f>
        <v/>
      </c>
      <c r="AS75" s="75" t="str">
        <f>IFERROR(LARGE('M 50-59'!$AD$300:$AD$312,AS$42),"")</f>
        <v/>
      </c>
      <c r="AT75" s="75" t="str">
        <f>IFERROR(LARGE('M 50-59'!$AD$300:$AD$312,AT$42),"")</f>
        <v/>
      </c>
      <c r="AU75" s="75" t="str">
        <f>IFERROR(LARGE('M 50-59'!$AD$300:$AD$312,AU$42),"")</f>
        <v/>
      </c>
      <c r="AV75" s="75" t="str">
        <f>IFERROR(LARGE('M 50-59'!$AD$300:$AD$312,AV$42),"")</f>
        <v/>
      </c>
      <c r="AW75" s="75" t="str">
        <f>IFERROR(LARGE('M 50-59'!$AD$300:$AD$312,AW$42),"")</f>
        <v/>
      </c>
      <c r="AX75" s="75" t="str">
        <f>IFERROR(LARGE('M 50-59'!$AD$300:$AD$312,AX$42),"")</f>
        <v/>
      </c>
      <c r="AY75" s="75" t="str">
        <f>IFERROR(LARGE('M 50-59'!$AD$300:$AD$312,AY$42),"")</f>
        <v/>
      </c>
      <c r="AZ75" s="75" t="str">
        <f>IFERROR(LARGE('M 50-59'!$AD$300:$AD$312,AZ$42),"")</f>
        <v/>
      </c>
      <c r="BA75" s="75" t="str">
        <f>IFERROR(LARGE('M 50-59'!$AD$300:$AD$312,BA$42),"")</f>
        <v/>
      </c>
      <c r="BG75" s="16"/>
      <c r="BH75" s="16"/>
    </row>
    <row r="76" spans="1:60" hidden="1" x14ac:dyDescent="0.2">
      <c r="B76" s="40" t="s">
        <v>78</v>
      </c>
      <c r="D76" s="75">
        <f>IFERROR(LARGE('M 60-69'!$AD$300:$AD$397,D$42),"")</f>
        <v>8.0030000000000001</v>
      </c>
      <c r="E76" s="75" t="str">
        <f>IFERROR(LARGE('M 60-69'!$AD$300:$AD$397,E$42),"")</f>
        <v/>
      </c>
      <c r="F76" s="75" t="str">
        <f>IFERROR(LARGE('M 60-69'!$AD$300:$AD$397,F$42),"")</f>
        <v/>
      </c>
      <c r="G76" s="75" t="str">
        <f>IFERROR(LARGE('M 60-69'!$AD$300:$AD$397,G$42),"")</f>
        <v/>
      </c>
      <c r="H76" s="75" t="str">
        <f>IFERROR(LARGE('M 60-69'!$AD$300:$AD$397,H$42),"")</f>
        <v/>
      </c>
      <c r="I76" s="75" t="str">
        <f>IFERROR(LARGE('M 60-69'!$AD$300:$AD$397,I$42),"")</f>
        <v/>
      </c>
      <c r="J76" s="75" t="str">
        <f>IFERROR(LARGE('M 60-69'!$AD$300:$AD$397,J$42),"")</f>
        <v/>
      </c>
      <c r="K76" s="75" t="str">
        <f>IFERROR(LARGE('M 60-69'!$AD$300:$AD$397,K$42),"")</f>
        <v/>
      </c>
      <c r="L76" s="75" t="str">
        <f>IFERROR(LARGE('M 60-69'!$AD$300:$AD$397,L$42),"")</f>
        <v/>
      </c>
      <c r="M76" s="75" t="str">
        <f>IFERROR(LARGE('M 60-69'!$AD$300:$AD$397,M$42),"")</f>
        <v/>
      </c>
      <c r="N76" s="75" t="str">
        <f>IFERROR(LARGE('M 60-69'!$AD$300:$AD$397,N$42),"")</f>
        <v/>
      </c>
      <c r="O76" s="75" t="str">
        <f>IFERROR(LARGE('M 60-69'!$AD$300:$AD$397,O$42),"")</f>
        <v/>
      </c>
      <c r="P76" s="75" t="str">
        <f>IFERROR(LARGE('M 60-69'!$AD$300:$AD$397,P$42),"")</f>
        <v/>
      </c>
      <c r="Q76" s="75" t="str">
        <f>IFERROR(LARGE('M 60-69'!$AD$300:$AD$397,Q$42),"")</f>
        <v/>
      </c>
      <c r="R76" s="75" t="str">
        <f>IFERROR(LARGE('M 60-69'!$AD$300:$AD$397,R$42),"")</f>
        <v/>
      </c>
      <c r="S76" s="75" t="str">
        <f>IFERROR(LARGE('M 60-69'!$AD$300:$AD$397,S$42),"")</f>
        <v/>
      </c>
      <c r="T76" s="75" t="str">
        <f>IFERROR(LARGE('M 60-69'!$AD$300:$AD$397,T$42),"")</f>
        <v/>
      </c>
      <c r="U76" s="75" t="str">
        <f>IFERROR(LARGE('M 60-69'!$AD$300:$AD$397,U$42),"")</f>
        <v/>
      </c>
      <c r="V76" s="75" t="str">
        <f>IFERROR(LARGE('M 60-69'!$AD$300:$AD$397,V$42),"")</f>
        <v/>
      </c>
      <c r="W76" s="75" t="str">
        <f>IFERROR(LARGE('M 60-69'!$AD$300:$AD$397,W$42),"")</f>
        <v/>
      </c>
      <c r="X76" s="75" t="str">
        <f>IFERROR(LARGE('M 60-69'!$AD$300:$AD$397,X$42),"")</f>
        <v/>
      </c>
      <c r="Y76" s="75" t="str">
        <f>IFERROR(LARGE('M 60-69'!$AD$300:$AD$397,Y$42),"")</f>
        <v/>
      </c>
      <c r="Z76" s="75" t="str">
        <f>IFERROR(LARGE('M 60-69'!$AD$300:$AD$397,Z$42),"")</f>
        <v/>
      </c>
      <c r="AA76" s="75" t="str">
        <f>IFERROR(LARGE('M 60-69'!$AD$300:$AD$397,AA$42),"")</f>
        <v/>
      </c>
      <c r="AB76" s="75" t="str">
        <f>IFERROR(LARGE('M 60-69'!$AD$300:$AD$397,AB$42),"")</f>
        <v/>
      </c>
      <c r="AC76" s="75" t="str">
        <f>IFERROR(LARGE('M 60-69'!$AD$300:$AD$397,AC$42),"")</f>
        <v/>
      </c>
      <c r="AD76" s="75" t="str">
        <f>IFERROR(LARGE('M 60-69'!$AD$300:$AD$397,AD$42),"")</f>
        <v/>
      </c>
      <c r="AE76" s="75" t="str">
        <f>IFERROR(LARGE('M 60-69'!$AD$300:$AD$397,AE$42),"")</f>
        <v/>
      </c>
      <c r="AF76" s="75" t="str">
        <f>IFERROR(LARGE('M 60-69'!$AD$300:$AD$397,AF$42),"")</f>
        <v/>
      </c>
      <c r="AG76" s="75" t="str">
        <f>IFERROR(LARGE('M 60-69'!$AD$300:$AD$306,AG$42),"")</f>
        <v/>
      </c>
      <c r="AH76" s="75" t="str">
        <f>IFERROR(LARGE('M 60-69'!$AD$300:$AD$306,AH$42),"")</f>
        <v/>
      </c>
      <c r="AI76" s="75" t="str">
        <f>IFERROR(LARGE('M 60-69'!$AD$300:$AD$306,AI$42),"")</f>
        <v/>
      </c>
      <c r="AJ76" s="75" t="str">
        <f>IFERROR(LARGE('M 60-69'!$AD$300:$AD$306,AJ$42),"")</f>
        <v/>
      </c>
      <c r="AK76" s="75" t="str">
        <f>IFERROR(LARGE('M 60-69'!$AD$300:$AD$306,AK$42),"")</f>
        <v/>
      </c>
      <c r="AL76" s="75" t="str">
        <f>IFERROR(LARGE('M 60-69'!$AD$300:$AD$306,AL$42),"")</f>
        <v/>
      </c>
      <c r="AM76" s="75" t="str">
        <f>IFERROR(LARGE('M 60-69'!$AD$300:$AD$306,AM$42),"")</f>
        <v/>
      </c>
      <c r="AN76" s="75" t="str">
        <f>IFERROR(LARGE('M 60-69'!$AD$300:$AD$306,AN$42),"")</f>
        <v/>
      </c>
      <c r="AO76" s="75" t="str">
        <f>IFERROR(LARGE('M 60-69'!$AD$300:$AD$306,AO$42),"")</f>
        <v/>
      </c>
      <c r="AP76" s="75" t="str">
        <f>IFERROR(LARGE('M 60-69'!$AD$300:$AD$306,AP$42),"")</f>
        <v/>
      </c>
      <c r="AQ76" s="75" t="str">
        <f>IFERROR(LARGE('M 60-69'!$AD$300:$AD$306,AQ$42),"")</f>
        <v/>
      </c>
      <c r="AR76" s="75" t="str">
        <f>IFERROR(LARGE('M 60-69'!$AD$300:$AD$306,AR$42),"")</f>
        <v/>
      </c>
      <c r="AS76" s="75" t="str">
        <f>IFERROR(LARGE('M 60-69'!$AD$300:$AD$306,AS$42),"")</f>
        <v/>
      </c>
      <c r="AT76" s="75" t="str">
        <f>IFERROR(LARGE('M 60-69'!$AD$300:$AD$306,AT$42),"")</f>
        <v/>
      </c>
      <c r="AU76" s="75" t="str">
        <f>IFERROR(LARGE('M 60-69'!$AD$300:$AD$306,AU$42),"")</f>
        <v/>
      </c>
      <c r="AV76" s="75" t="str">
        <f>IFERROR(LARGE('M 60-69'!$AD$300:$AD$306,AV$42),"")</f>
        <v/>
      </c>
      <c r="AW76" s="75" t="str">
        <f>IFERROR(LARGE('M 60-69'!$AD$300:$AD$306,AW$42),"")</f>
        <v/>
      </c>
      <c r="AX76" s="75" t="str">
        <f>IFERROR(LARGE('M 60-69'!$AD$300:$AD$306,AX$42),"")</f>
        <v/>
      </c>
      <c r="AY76" s="75" t="str">
        <f>IFERROR(LARGE('M 60-69'!$AD$300:$AD$306,AY$42),"")</f>
        <v/>
      </c>
      <c r="AZ76" s="75" t="str">
        <f>IFERROR(LARGE('M 60-69'!$AD$300:$AD$306,AZ$42),"")</f>
        <v/>
      </c>
      <c r="BA76" s="75" t="str">
        <f>IFERROR(LARGE('M 60-69'!$AD$300:$AD$306,BA$42),"")</f>
        <v/>
      </c>
      <c r="BG76" s="16"/>
      <c r="BH76" s="16"/>
    </row>
    <row r="77" spans="1:60" hidden="1" x14ac:dyDescent="0.2">
      <c r="B77" s="40" t="s">
        <v>106</v>
      </c>
      <c r="D77" s="75">
        <f>IFERROR(LARGE('M 70-79'!$AD$300:$AD$400,D$42),"")</f>
        <v>12.002000000000001</v>
      </c>
      <c r="E77" s="75">
        <f>IFERROR(LARGE('M 70-79'!$AD$300:$AD$400,E$42),"")</f>
        <v>11.002000000000001</v>
      </c>
      <c r="F77" s="75" t="str">
        <f>IFERROR(LARGE('M 70-79'!$AD$300:$AD$400,F$42),"")</f>
        <v/>
      </c>
      <c r="G77" s="75" t="str">
        <f>IFERROR(LARGE('M 70-79'!$AD$300:$AD$400,G$42),"")</f>
        <v/>
      </c>
      <c r="H77" s="75" t="str">
        <f>IFERROR(LARGE('M 70-79'!$AD$300:$AD$400,H$42),"")</f>
        <v/>
      </c>
      <c r="I77" s="75" t="str">
        <f>IFERROR(LARGE('M 70-79'!$AD$300:$AD$400,I$42),"")</f>
        <v/>
      </c>
      <c r="J77" s="75" t="str">
        <f>IFERROR(LARGE('M 70-79'!$AD$300:$AD$400,J$42),"")</f>
        <v/>
      </c>
      <c r="K77" s="75" t="str">
        <f>IFERROR(LARGE('M 70-79'!$AD$300:$AD$400,K$42),"")</f>
        <v/>
      </c>
      <c r="L77" s="75" t="str">
        <f>IFERROR(LARGE('M 70-79'!$AD$300:$AD$400,L$42),"")</f>
        <v/>
      </c>
      <c r="M77" s="75" t="str">
        <f>IFERROR(LARGE('M 70-79'!$AD$300:$AD$400,M$42),"")</f>
        <v/>
      </c>
      <c r="N77" s="75" t="str">
        <f>IFERROR(LARGE('M 70-79'!$AD$300:$AD$400,N$42),"")</f>
        <v/>
      </c>
      <c r="O77" s="75" t="str">
        <f>IFERROR(LARGE('M 70-79'!$AD$300:$AD$400,O$42),"")</f>
        <v/>
      </c>
      <c r="P77" s="75" t="str">
        <f>IFERROR(LARGE('M 70-79'!$AD$300:$AD$400,P$42),"")</f>
        <v/>
      </c>
      <c r="Q77" s="75" t="str">
        <f>IFERROR(LARGE('M 70-79'!$AD$300:$AD$400,Q$42),"")</f>
        <v/>
      </c>
      <c r="R77" s="75" t="str">
        <f>IFERROR(LARGE('M 70-79'!$AD$300:$AD$400,R$42),"")</f>
        <v/>
      </c>
      <c r="S77" s="75" t="str">
        <f>IFERROR(LARGE('M 70-79'!$AD$300:$AD$400,S$42),"")</f>
        <v/>
      </c>
      <c r="T77" s="75" t="str">
        <f>IFERROR(LARGE('M 70-79'!$AD$300:$AD$400,T$42),"")</f>
        <v/>
      </c>
      <c r="U77" s="75" t="str">
        <f>IFERROR(LARGE('M 70-79'!$AD$300:$AD$400,U$42),"")</f>
        <v/>
      </c>
      <c r="V77" s="75" t="str">
        <f>IFERROR(LARGE('M 70-79'!$AD$300:$AD$400,V$42),"")</f>
        <v/>
      </c>
      <c r="W77" s="75" t="str">
        <f>IFERROR(LARGE('M 70-79'!$AD$300:$AD$400,W$42),"")</f>
        <v/>
      </c>
      <c r="X77" s="75" t="str">
        <f>IFERROR(LARGE('M 70-79'!$AD$300:$AD$400,X$42),"")</f>
        <v/>
      </c>
      <c r="Y77" s="75" t="str">
        <f>IFERROR(LARGE('M 70-79'!$AD$300:$AD$400,Y$42),"")</f>
        <v/>
      </c>
      <c r="Z77" s="75" t="str">
        <f>IFERROR(LARGE('M 70-79'!$AD$300:$AD$400,Z$42),"")</f>
        <v/>
      </c>
      <c r="AA77" s="75" t="str">
        <f>IFERROR(LARGE('M 70-79'!$AD$300:$AD$400,AA$42),"")</f>
        <v/>
      </c>
      <c r="AB77" s="75" t="str">
        <f>IFERROR(LARGE('M 70-79'!$AD$300:$AD$400,AB$42),"")</f>
        <v/>
      </c>
      <c r="AC77" s="75" t="str">
        <f>IFERROR(LARGE('M 70-79'!$AD$300:$AD$400,AC$42),"")</f>
        <v/>
      </c>
      <c r="AD77" s="75" t="str">
        <f>IFERROR(LARGE('M 70-79'!$AD$300:$AD$400,AD$42),"")</f>
        <v/>
      </c>
      <c r="AE77" s="75" t="str">
        <f>IFERROR(LARGE('M 70-79'!$AD$300:$AD$400,AE$42),"")</f>
        <v/>
      </c>
      <c r="AF77" s="75" t="str">
        <f>IFERROR(LARGE('M 70-79'!$AD$300:$AD$400,AF$42),"")</f>
        <v/>
      </c>
      <c r="AG77" s="75" t="str">
        <f>IFERROR(LARGE('M 70-79'!$AD$300:$AD$309,AG$42),"")</f>
        <v/>
      </c>
      <c r="AH77" s="75" t="str">
        <f>IFERROR(LARGE('M 70-79'!$AD$300:$AD$309,AH$42),"")</f>
        <v/>
      </c>
      <c r="AI77" s="75" t="str">
        <f>IFERROR(LARGE('M 70-79'!$AD$300:$AD$309,AI$42),"")</f>
        <v/>
      </c>
      <c r="AJ77" s="75" t="str">
        <f>IFERROR(LARGE('M 70-79'!$AD$300:$AD$309,AJ$42),"")</f>
        <v/>
      </c>
      <c r="AK77" s="75" t="str">
        <f>IFERROR(LARGE('M 70-79'!$AD$300:$AD$309,AK$42),"")</f>
        <v/>
      </c>
      <c r="AL77" s="75" t="str">
        <f>IFERROR(LARGE('M 70-79'!$AD$300:$AD$309,AL$42),"")</f>
        <v/>
      </c>
      <c r="AM77" s="75" t="str">
        <f>IFERROR(LARGE('M 70-79'!$AD$300:$AD$309,AM$42),"")</f>
        <v/>
      </c>
      <c r="AN77" s="75" t="str">
        <f>IFERROR(LARGE('M 70-79'!$AD$300:$AD$309,AN$42),"")</f>
        <v/>
      </c>
      <c r="AO77" s="75" t="str">
        <f>IFERROR(LARGE('M 70-79'!$AD$300:$AD$309,AO$42),"")</f>
        <v/>
      </c>
      <c r="AP77" s="75" t="str">
        <f>IFERROR(LARGE('M 70-79'!$AD$300:$AD$309,AP$42),"")</f>
        <v/>
      </c>
      <c r="AQ77" s="75" t="str">
        <f>IFERROR(LARGE('M 70-79'!$AD$300:$AD$309,AQ$42),"")</f>
        <v/>
      </c>
      <c r="AR77" s="75" t="str">
        <f>IFERROR(LARGE('M 70-79'!$AD$300:$AD$309,AR$42),"")</f>
        <v/>
      </c>
      <c r="AS77" s="75" t="str">
        <f>IFERROR(LARGE('M 70-79'!$AD$300:$AD$309,AS$42),"")</f>
        <v/>
      </c>
      <c r="AT77" s="75" t="str">
        <f>IFERROR(LARGE('M 70-79'!$AD$300:$AD$309,AT$42),"")</f>
        <v/>
      </c>
      <c r="AU77" s="75" t="str">
        <f>IFERROR(LARGE('M 70-79'!$AD$300:$AD$309,AU$42),"")</f>
        <v/>
      </c>
      <c r="AV77" s="75" t="str">
        <f>IFERROR(LARGE('M 70-79'!$AD$300:$AD$309,AV$42),"")</f>
        <v/>
      </c>
      <c r="AW77" s="75" t="str">
        <f>IFERROR(LARGE('M 70-79'!$AD$300:$AD$309,AW$42),"")</f>
        <v/>
      </c>
      <c r="AX77" s="75" t="str">
        <f>IFERROR(LARGE('M 70-79'!$AD$300:$AD$309,AX$42),"")</f>
        <v/>
      </c>
      <c r="AY77" s="75" t="str">
        <f>IFERROR(LARGE('M 70-79'!$AD$300:$AD$309,AY$42),"")</f>
        <v/>
      </c>
      <c r="AZ77" s="75" t="str">
        <f>IFERROR(LARGE('M 70-79'!$AD$300:$AD$309,AZ$42),"")</f>
        <v/>
      </c>
      <c r="BA77" s="75" t="str">
        <f>IFERROR(LARGE('M 70-79'!$AD$300:$AD$309,BA$42),"")</f>
        <v/>
      </c>
      <c r="BG77" s="16"/>
      <c r="BH77" s="16"/>
    </row>
    <row r="78" spans="1:60" s="61" customFormat="1" hidden="1" x14ac:dyDescent="0.2">
      <c r="B78" s="40" t="s">
        <v>107</v>
      </c>
      <c r="D78" s="75" t="str">
        <f>IFERROR(LARGE('M 80+'!$AD$300:$AD$399,D$42),"")</f>
        <v/>
      </c>
      <c r="E78" s="75" t="str">
        <f>IFERROR(LARGE('M 80+'!$AD$300:$AD$399,E$42),"")</f>
        <v/>
      </c>
      <c r="F78" s="75" t="str">
        <f>IFERROR(LARGE('M 80+'!$AD$300:$AD$399,F$42),"")</f>
        <v/>
      </c>
      <c r="G78" s="75" t="str">
        <f>IFERROR(LARGE('M 80+'!$AD$300:$AD$399,G$42),"")</f>
        <v/>
      </c>
      <c r="H78" s="75" t="str">
        <f>IFERROR(LARGE('M 80+'!$AD$300:$AD$399,H$42),"")</f>
        <v/>
      </c>
      <c r="I78" s="75" t="str">
        <f>IFERROR(LARGE('M 80+'!$AD$300:$AD$399,I$42),"")</f>
        <v/>
      </c>
      <c r="J78" s="75" t="str">
        <f>IFERROR(LARGE('M 80+'!$AD$300:$AD$399,J$42),"")</f>
        <v/>
      </c>
      <c r="K78" s="75" t="str">
        <f>IFERROR(LARGE('M 80+'!$AD$300:$AD$399,K$42),"")</f>
        <v/>
      </c>
      <c r="L78" s="75" t="str">
        <f>IFERROR(LARGE('M 80+'!$AD$300:$AD$399,L$42),"")</f>
        <v/>
      </c>
      <c r="M78" s="75" t="str">
        <f>IFERROR(LARGE('M 80+'!$AD$300:$AD$399,M$42),"")</f>
        <v/>
      </c>
      <c r="N78" s="75" t="str">
        <f>IFERROR(LARGE('M 80+'!$AD$300:$AD$399,N$42),"")</f>
        <v/>
      </c>
      <c r="O78" s="75" t="str">
        <f>IFERROR(LARGE('M 80+'!$AD$300:$AD$399,O$42),"")</f>
        <v/>
      </c>
      <c r="P78" s="75" t="str">
        <f>IFERROR(LARGE('M 80+'!$AD$300:$AD$399,P$42),"")</f>
        <v/>
      </c>
      <c r="Q78" s="75" t="str">
        <f>IFERROR(LARGE('M 80+'!$AD$300:$AD$399,Q$42),"")</f>
        <v/>
      </c>
      <c r="R78" s="75" t="str">
        <f>IFERROR(LARGE('M 80+'!$AD$300:$AD$399,R$42),"")</f>
        <v/>
      </c>
      <c r="S78" s="75" t="str">
        <f>IFERROR(LARGE('M 80+'!$AD$300:$AD$399,S$42),"")</f>
        <v/>
      </c>
      <c r="T78" s="75" t="str">
        <f>IFERROR(LARGE('M 80+'!$AD$300:$AD$399,T$42),"")</f>
        <v/>
      </c>
      <c r="U78" s="75" t="str">
        <f>IFERROR(LARGE('M 80+'!$AD$300:$AD$399,U$42),"")</f>
        <v/>
      </c>
      <c r="V78" s="75" t="str">
        <f>IFERROR(LARGE('M 80+'!$AD$300:$AD$399,V$42),"")</f>
        <v/>
      </c>
      <c r="W78" s="75" t="str">
        <f>IFERROR(LARGE('M 80+'!$AD$300:$AD$399,W$42),"")</f>
        <v/>
      </c>
      <c r="X78" s="75" t="str">
        <f>IFERROR(LARGE('M 80+'!$AD$300:$AD$399,X$42),"")</f>
        <v/>
      </c>
      <c r="Y78" s="75" t="str">
        <f>IFERROR(LARGE('M 80+'!$AD$300:$AD$399,Y$42),"")</f>
        <v/>
      </c>
      <c r="Z78" s="75" t="str">
        <f>IFERROR(LARGE('M 80+'!$AD$300:$AD$399,Z$42),"")</f>
        <v/>
      </c>
      <c r="AA78" s="75" t="str">
        <f>IFERROR(LARGE('M 80+'!$AD$300:$AD$399,AA$42),"")</f>
        <v/>
      </c>
      <c r="AB78" s="75" t="str">
        <f>IFERROR(LARGE('M 80+'!$AD$300:$AD$399,AB$42),"")</f>
        <v/>
      </c>
      <c r="AC78" s="75" t="str">
        <f>IFERROR(LARGE('M 80+'!$AD$300:$AD$399,AC$42),"")</f>
        <v/>
      </c>
      <c r="AD78" s="75" t="str">
        <f>IFERROR(LARGE('M 80+'!$AD$300:$AD$399,AD$42),"")</f>
        <v/>
      </c>
      <c r="AE78" s="75" t="str">
        <f>IFERROR(LARGE('M 80+'!$AD$300:$AD$399,AE$42),"")</f>
        <v/>
      </c>
      <c r="AF78" s="75" t="str">
        <f>IFERROR(LARGE('M 80+'!$AD$300:$AD$399,AF$42),"")</f>
        <v/>
      </c>
      <c r="AG78" s="75" t="str">
        <f>IFERROR(LARGE('M 80+'!$AD$300:$AD$304,AG$42),"")</f>
        <v/>
      </c>
      <c r="AH78" s="75" t="str">
        <f>IFERROR(LARGE('M 80+'!$AD$300:$AD$304,AH$42),"")</f>
        <v/>
      </c>
      <c r="AI78" s="75" t="str">
        <f>IFERROR(LARGE('M 80+'!$AD$300:$AD$304,AI$42),"")</f>
        <v/>
      </c>
      <c r="AJ78" s="75" t="str">
        <f>IFERROR(LARGE('M 80+'!$AD$300:$AD$304,AJ$42),"")</f>
        <v/>
      </c>
      <c r="AK78" s="75" t="str">
        <f>IFERROR(LARGE('M 80+'!$AD$300:$AD$304,AK$42),"")</f>
        <v/>
      </c>
      <c r="AL78" s="75" t="str">
        <f>IFERROR(LARGE('M 80+'!$AD$300:$AD$304,AL$42),"")</f>
        <v/>
      </c>
      <c r="AM78" s="75" t="str">
        <f>IFERROR(LARGE('M 80+'!$AD$300:$AD$304,AM$42),"")</f>
        <v/>
      </c>
      <c r="AN78" s="75" t="str">
        <f>IFERROR(LARGE('M 80+'!$AD$300:$AD$304,AN$42),"")</f>
        <v/>
      </c>
      <c r="AO78" s="75" t="str">
        <f>IFERROR(LARGE('M 80+'!$AD$300:$AD$304,AO$42),"")</f>
        <v/>
      </c>
      <c r="AP78" s="75" t="str">
        <f>IFERROR(LARGE('M 80+'!$AD$300:$AD$304,AP$42),"")</f>
        <v/>
      </c>
      <c r="AQ78" s="75" t="str">
        <f>IFERROR(LARGE('M 80+'!$AD$300:$AD$304,AQ$42),"")</f>
        <v/>
      </c>
      <c r="AR78" s="75" t="str">
        <f>IFERROR(LARGE('M 80+'!$AD$300:$AD$304,AR$42),"")</f>
        <v/>
      </c>
      <c r="AS78" s="75" t="str">
        <f>IFERROR(LARGE('M 80+'!$AD$300:$AD$304,AS$42),"")</f>
        <v/>
      </c>
      <c r="AT78" s="75" t="str">
        <f>IFERROR(LARGE('M 80+'!$AD$300:$AD$304,AT$42),"")</f>
        <v/>
      </c>
      <c r="AU78" s="75" t="str">
        <f>IFERROR(LARGE('M 80+'!$AD$300:$AD$304,AU$42),"")</f>
        <v/>
      </c>
      <c r="AV78" s="75" t="str">
        <f>IFERROR(LARGE('M 80+'!$AD$300:$AD$304,AV$42),"")</f>
        <v/>
      </c>
      <c r="AW78" s="75" t="str">
        <f>IFERROR(LARGE('M 80+'!$AD$300:$AD$304,AW$42),"")</f>
        <v/>
      </c>
      <c r="AX78" s="75" t="str">
        <f>IFERROR(LARGE('M 80+'!$AD$300:$AD$304,AX$42),"")</f>
        <v/>
      </c>
      <c r="AY78" s="75" t="str">
        <f>IFERROR(LARGE('M 80+'!$AD$300:$AD$304,AY$42),"")</f>
        <v/>
      </c>
      <c r="AZ78" s="75" t="str">
        <f>IFERROR(LARGE('M 80+'!$AD$300:$AD$304,AZ$42),"")</f>
        <v/>
      </c>
      <c r="BA78" s="75" t="str">
        <f>IFERROR(LARGE('M 80+'!$AD$300:$AD$304,BA$42),"")</f>
        <v/>
      </c>
    </row>
    <row r="79" spans="1:60" hidden="1" x14ac:dyDescent="0.2">
      <c r="B79" s="41" t="s">
        <v>110</v>
      </c>
      <c r="D79" s="75" t="str">
        <f>IFERROR(LARGE('N 35-49'!$AD$300:$AD$400,D$42),"")</f>
        <v/>
      </c>
      <c r="E79" s="75" t="str">
        <f>IFERROR(LARGE('N 35-49'!$AD$300:$AD$400,E$42),"")</f>
        <v/>
      </c>
      <c r="F79" s="75" t="str">
        <f>IFERROR(LARGE('N 35-49'!$AD$300:$AD$400,F$42),"")</f>
        <v/>
      </c>
      <c r="G79" s="75" t="str">
        <f>IFERROR(LARGE('N 35-49'!$AD$300:$AD$400,G$42),"")</f>
        <v/>
      </c>
      <c r="H79" s="75" t="str">
        <f>IFERROR(LARGE('N 35-49'!$AD$300:$AD$400,H$42),"")</f>
        <v/>
      </c>
      <c r="I79" s="75" t="str">
        <f>IFERROR(LARGE('N 35-49'!$AD$300:$AD$400,I$42),"")</f>
        <v/>
      </c>
      <c r="J79" s="75" t="str">
        <f>IFERROR(LARGE('N 35-49'!$AD$300:$AD$400,J$42),"")</f>
        <v/>
      </c>
      <c r="K79" s="75" t="str">
        <f>IFERROR(LARGE('N 35-49'!$AD$300:$AD$400,K$42),"")</f>
        <v/>
      </c>
      <c r="L79" s="75" t="str">
        <f>IFERROR(LARGE('N 35-49'!$AD$300:$AD$400,L$42),"")</f>
        <v/>
      </c>
      <c r="M79" s="75" t="str">
        <f>IFERROR(LARGE('N 35-49'!$AD$300:$AD$400,M$42),"")</f>
        <v/>
      </c>
      <c r="N79" s="75" t="str">
        <f>IFERROR(LARGE('N 35-49'!$AD$300:$AD$400,N$42),"")</f>
        <v/>
      </c>
      <c r="O79" s="75" t="str">
        <f>IFERROR(LARGE('N 35-49'!$AD$300:$AD$400,O$42),"")</f>
        <v/>
      </c>
      <c r="P79" s="75" t="str">
        <f>IFERROR(LARGE('N 35-49'!$AD$300:$AD$400,P$42),"")</f>
        <v/>
      </c>
      <c r="Q79" s="75" t="str">
        <f>IFERROR(LARGE('N 35-49'!$AD$300:$AD$400,Q$42),"")</f>
        <v/>
      </c>
      <c r="R79" s="75" t="str">
        <f>IFERROR(LARGE('N 35-49'!$AD$300:$AD$400,R$42),"")</f>
        <v/>
      </c>
      <c r="S79" s="75" t="str">
        <f>IFERROR(LARGE('N 35-49'!$AD$300:$AD$400,S$42),"")</f>
        <v/>
      </c>
      <c r="T79" s="75" t="str">
        <f>IFERROR(LARGE('N 35-49'!$AD$300:$AD$400,T$42),"")</f>
        <v/>
      </c>
      <c r="U79" s="75" t="str">
        <f>IFERROR(LARGE('N 35-49'!$AD$300:$AD$400,U$42),"")</f>
        <v/>
      </c>
      <c r="V79" s="75" t="str">
        <f>IFERROR(LARGE('N 35-49'!$AD$300:$AD$400,V$42),"")</f>
        <v/>
      </c>
      <c r="W79" s="75" t="str">
        <f>IFERROR(LARGE('N 35-49'!$AD$300:$AD$400,W$42),"")</f>
        <v/>
      </c>
      <c r="X79" s="75" t="str">
        <f>IFERROR(LARGE('N 35-49'!$AD$300:$AD$400,X$42),"")</f>
        <v/>
      </c>
      <c r="Y79" s="75" t="str">
        <f>IFERROR(LARGE('N 35-49'!$AD$300:$AD$400,Y$42),"")</f>
        <v/>
      </c>
      <c r="Z79" s="75" t="str">
        <f>IFERROR(LARGE('N 35-49'!$AD$300:$AD$400,Z$42),"")</f>
        <v/>
      </c>
      <c r="AA79" s="75" t="str">
        <f>IFERROR(LARGE('N 35-49'!$AD$300:$AD$400,AA$42),"")</f>
        <v/>
      </c>
      <c r="AB79" s="75" t="str">
        <f>IFERROR(LARGE('N 35-49'!$AD$300:$AD$400,AB$42),"")</f>
        <v/>
      </c>
      <c r="AC79" s="75" t="str">
        <f>IFERROR(LARGE('N 35-49'!$AD$300:$AD$400,AC$42),"")</f>
        <v/>
      </c>
      <c r="AD79" s="75" t="str">
        <f>IFERROR(LARGE('N 35-49'!$AD$300:$AD$400,AD$42),"")</f>
        <v/>
      </c>
      <c r="AE79" s="75" t="str">
        <f>IFERROR(LARGE('N 35-49'!$AD$300:$AD$400,AE$42),"")</f>
        <v/>
      </c>
      <c r="AF79" s="75" t="str">
        <f>IFERROR(LARGE('N 35-49'!$AD$300:$AD$400,AF$42),"")</f>
        <v/>
      </c>
      <c r="AG79" s="75" t="str">
        <f>IFERROR(LARGE('N 35-49'!$AD$300:$AD$304,AG$42),"")</f>
        <v/>
      </c>
      <c r="AH79" s="75" t="str">
        <f>IFERROR(LARGE('N 35-49'!$AD$300:$AD$304,AH$42),"")</f>
        <v/>
      </c>
      <c r="AI79" s="75" t="str">
        <f>IFERROR(LARGE('N 35-49'!$AD$300:$AD$304,AI$42),"")</f>
        <v/>
      </c>
      <c r="AJ79" s="75" t="str">
        <f>IFERROR(LARGE('N 35-49'!$AD$300:$AD$304,AJ$42),"")</f>
        <v/>
      </c>
      <c r="AK79" s="75" t="str">
        <f>IFERROR(LARGE('N 35-49'!$AD$300:$AD$304,AK$42),"")</f>
        <v/>
      </c>
      <c r="AL79" s="75" t="str">
        <f>IFERROR(LARGE('N 35-49'!$AD$300:$AD$304,AL$42),"")</f>
        <v/>
      </c>
      <c r="AM79" s="75" t="str">
        <f>IFERROR(LARGE('N 35-49'!$AD$300:$AD$304,AM$42),"")</f>
        <v/>
      </c>
      <c r="AN79" s="75" t="str">
        <f>IFERROR(LARGE('N 35-49'!$AD$300:$AD$304,AN$42),"")</f>
        <v/>
      </c>
      <c r="AO79" s="75" t="str">
        <f>IFERROR(LARGE('N 35-49'!$AD$300:$AD$304,AO$42),"")</f>
        <v/>
      </c>
      <c r="AP79" s="75" t="str">
        <f>IFERROR(LARGE('N 35-49'!$AD$300:$AD$304,AP$42),"")</f>
        <v/>
      </c>
      <c r="AQ79" s="75" t="str">
        <f>IFERROR(LARGE('N 35-49'!$AD$300:$AD$304,AQ$42),"")</f>
        <v/>
      </c>
      <c r="AR79" s="75" t="str">
        <f>IFERROR(LARGE('N 35-49'!$AD$300:$AD$304,AR$42),"")</f>
        <v/>
      </c>
      <c r="AS79" s="75" t="str">
        <f>IFERROR(LARGE('N 35-49'!$AD$300:$AD$304,AS$42),"")</f>
        <v/>
      </c>
      <c r="AT79" s="75" t="str">
        <f>IFERROR(LARGE('N 35-49'!$AD$300:$AD$304,AT$42),"")</f>
        <v/>
      </c>
      <c r="AU79" s="75" t="str">
        <f>IFERROR(LARGE('N 35-49'!$AD$300:$AD$304,AU$42),"")</f>
        <v/>
      </c>
      <c r="AV79" s="75" t="str">
        <f>IFERROR(LARGE('N 35-49'!$AD$300:$AD$304,AV$42),"")</f>
        <v/>
      </c>
      <c r="AW79" s="75" t="str">
        <f>IFERROR(LARGE('N 35-49'!$AD$300:$AD$304,AW$42),"")</f>
        <v/>
      </c>
      <c r="AX79" s="75" t="str">
        <f>IFERROR(LARGE('N 35-49'!$AD$300:$AD$304,AX$42),"")</f>
        <v/>
      </c>
      <c r="AY79" s="75" t="str">
        <f>IFERROR(LARGE('N 35-49'!$AD$300:$AD$304,AY$42),"")</f>
        <v/>
      </c>
      <c r="AZ79" s="75" t="str">
        <f>IFERROR(LARGE('N 35-49'!$AD$300:$AD$304,AZ$42),"")</f>
        <v/>
      </c>
      <c r="BA79" s="75" t="str">
        <f>IFERROR(LARGE('N 35-49'!$AD$300:$AD$304,BA$42),"")</f>
        <v/>
      </c>
      <c r="BG79" s="16"/>
      <c r="BH79" s="16"/>
    </row>
    <row r="80" spans="1:60" hidden="1" x14ac:dyDescent="0.2">
      <c r="B80" s="41" t="s">
        <v>111</v>
      </c>
      <c r="D80" s="75" t="str">
        <f>IFERROR(LARGE('N 50-59'!$AD$300:$AD$400,D$42),"")</f>
        <v/>
      </c>
      <c r="E80" s="75" t="str">
        <f>IFERROR(LARGE('N 50-59'!$AD$300:$AD$400,E$42),"")</f>
        <v/>
      </c>
      <c r="F80" s="75" t="str">
        <f>IFERROR(LARGE('N 50-59'!$AD$300:$AD$400,F$42),"")</f>
        <v/>
      </c>
      <c r="G80" s="75" t="str">
        <f>IFERROR(LARGE('N 50-59'!$AD$300:$AD$400,G$42),"")</f>
        <v/>
      </c>
      <c r="H80" s="75" t="str">
        <f>IFERROR(LARGE('N 50-59'!$AD$300:$AD$400,H$42),"")</f>
        <v/>
      </c>
      <c r="I80" s="75" t="str">
        <f>IFERROR(LARGE('N 50-59'!$AD$300:$AD$400,I$42),"")</f>
        <v/>
      </c>
      <c r="J80" s="75" t="str">
        <f>IFERROR(LARGE('N 50-59'!$AD$300:$AD$400,J$42),"")</f>
        <v/>
      </c>
      <c r="K80" s="75" t="str">
        <f>IFERROR(LARGE('N 50-59'!$AD$300:$AD$400,K$42),"")</f>
        <v/>
      </c>
      <c r="L80" s="75" t="str">
        <f>IFERROR(LARGE('N 50-59'!$AD$300:$AD$400,L$42),"")</f>
        <v/>
      </c>
      <c r="M80" s="75" t="str">
        <f>IFERROR(LARGE('N 50-59'!$AD$300:$AD$400,M$42),"")</f>
        <v/>
      </c>
      <c r="N80" s="75" t="str">
        <f>IFERROR(LARGE('N 50-59'!$AD$300:$AD$400,N$42),"")</f>
        <v/>
      </c>
      <c r="O80" s="75" t="str">
        <f>IFERROR(LARGE('N 50-59'!$AD$300:$AD$400,O$42),"")</f>
        <v/>
      </c>
      <c r="P80" s="75" t="str">
        <f>IFERROR(LARGE('N 50-59'!$AD$300:$AD$400,P$42),"")</f>
        <v/>
      </c>
      <c r="Q80" s="75" t="str">
        <f>IFERROR(LARGE('N 50-59'!$AD$300:$AD$400,Q$42),"")</f>
        <v/>
      </c>
      <c r="R80" s="75" t="str">
        <f>IFERROR(LARGE('N 50-59'!$AD$300:$AD$400,R$42),"")</f>
        <v/>
      </c>
      <c r="S80" s="75" t="str">
        <f>IFERROR(LARGE('N 50-59'!$AD$300:$AD$400,S$42),"")</f>
        <v/>
      </c>
      <c r="T80" s="75" t="str">
        <f>IFERROR(LARGE('N 50-59'!$AD$300:$AD$400,T$42),"")</f>
        <v/>
      </c>
      <c r="U80" s="75" t="str">
        <f>IFERROR(LARGE('N 50-59'!$AD$300:$AD$400,U$42),"")</f>
        <v/>
      </c>
      <c r="V80" s="75" t="str">
        <f>IFERROR(LARGE('N 50-59'!$AD$300:$AD$400,V$42),"")</f>
        <v/>
      </c>
      <c r="W80" s="75" t="str">
        <f>IFERROR(LARGE('N 50-59'!$AD$300:$AD$400,W$42),"")</f>
        <v/>
      </c>
      <c r="X80" s="75" t="str">
        <f>IFERROR(LARGE('N 50-59'!$AD$300:$AD$400,X$42),"")</f>
        <v/>
      </c>
      <c r="Y80" s="75" t="str">
        <f>IFERROR(LARGE('N 50-59'!$AD$300:$AD$400,Y$42),"")</f>
        <v/>
      </c>
      <c r="Z80" s="75" t="str">
        <f>IFERROR(LARGE('N 50-59'!$AD$300:$AD$400,Z$42),"")</f>
        <v/>
      </c>
      <c r="AA80" s="75" t="str">
        <f>IFERROR(LARGE('N 50-59'!$AD$300:$AD$400,AA$42),"")</f>
        <v/>
      </c>
      <c r="AB80" s="75" t="str">
        <f>IFERROR(LARGE('N 50-59'!$AD$300:$AD$400,AB$42),"")</f>
        <v/>
      </c>
      <c r="AC80" s="75" t="str">
        <f>IFERROR(LARGE('N 50-59'!$AD$300:$AD$400,AC$42),"")</f>
        <v/>
      </c>
      <c r="AD80" s="75" t="str">
        <f>IFERROR(LARGE('N 50-59'!$AD$300:$AD$400,AD$42),"")</f>
        <v/>
      </c>
      <c r="AE80" s="75" t="str">
        <f>IFERROR(LARGE('N 50-59'!$AD$300:$AD$400,AE$42),"")</f>
        <v/>
      </c>
      <c r="AF80" s="75" t="str">
        <f>IFERROR(LARGE('N 50-59'!$AD$300:$AD$400,AF$42),"")</f>
        <v/>
      </c>
      <c r="AG80" s="75" t="str">
        <f>IFERROR(LARGE('N 50-59'!$AD$300:$AD$303,AG$42),"")</f>
        <v/>
      </c>
      <c r="AH80" s="75" t="str">
        <f>IFERROR(LARGE('N 50-59'!$AD$300:$AD$303,AH$42),"")</f>
        <v/>
      </c>
      <c r="AI80" s="75" t="str">
        <f>IFERROR(LARGE('N 50-59'!$AD$300:$AD$303,AI$42),"")</f>
        <v/>
      </c>
      <c r="AJ80" s="75" t="str">
        <f>IFERROR(LARGE('N 50-59'!$AD$300:$AD$303,AJ$42),"")</f>
        <v/>
      </c>
      <c r="AK80" s="75" t="str">
        <f>IFERROR(LARGE('N 50-59'!$AD$300:$AD$303,AK$42),"")</f>
        <v/>
      </c>
      <c r="AL80" s="75" t="str">
        <f>IFERROR(LARGE('N 50-59'!$AD$300:$AD$303,AL$42),"")</f>
        <v/>
      </c>
      <c r="AM80" s="75" t="str">
        <f>IFERROR(LARGE('N 50-59'!$AD$300:$AD$303,AM$42),"")</f>
        <v/>
      </c>
      <c r="AN80" s="75" t="str">
        <f>IFERROR(LARGE('N 50-59'!$AD$300:$AD$303,AN$42),"")</f>
        <v/>
      </c>
      <c r="AO80" s="75" t="str">
        <f>IFERROR(LARGE('N 50-59'!$AD$300:$AD$303,AO$42),"")</f>
        <v/>
      </c>
      <c r="AP80" s="75" t="str">
        <f>IFERROR(LARGE('N 50-59'!$AD$300:$AD$303,AP$42),"")</f>
        <v/>
      </c>
      <c r="AQ80" s="75" t="str">
        <f>IFERROR(LARGE('N 50-59'!$AD$300:$AD$303,AQ$42),"")</f>
        <v/>
      </c>
      <c r="AR80" s="75" t="str">
        <f>IFERROR(LARGE('N 50-59'!$AD$300:$AD$303,AR$42),"")</f>
        <v/>
      </c>
      <c r="AS80" s="75" t="str">
        <f>IFERROR(LARGE('N 50-59'!$AD$300:$AD$303,AS$42),"")</f>
        <v/>
      </c>
      <c r="AT80" s="75" t="str">
        <f>IFERROR(LARGE('N 50-59'!$AD$300:$AD$303,AT$42),"")</f>
        <v/>
      </c>
      <c r="AU80" s="75" t="str">
        <f>IFERROR(LARGE('N 50-59'!$AD$300:$AD$303,AU$42),"")</f>
        <v/>
      </c>
      <c r="AV80" s="75" t="str">
        <f>IFERROR(LARGE('N 50-59'!$AD$300:$AD$303,AV$42),"")</f>
        <v/>
      </c>
      <c r="AW80" s="75" t="str">
        <f>IFERROR(LARGE('N 50-59'!$AD$300:$AD$303,AW$42),"")</f>
        <v/>
      </c>
      <c r="AX80" s="75" t="str">
        <f>IFERROR(LARGE('N 50-59'!$AD$300:$AD$303,AX$42),"")</f>
        <v/>
      </c>
      <c r="AY80" s="75" t="str">
        <f>IFERROR(LARGE('N 50-59'!$AD$300:$AD$303,AY$42),"")</f>
        <v/>
      </c>
      <c r="AZ80" s="75" t="str">
        <f>IFERROR(LARGE('N 50-59'!$AD$300:$AD$303,AZ$42),"")</f>
        <v/>
      </c>
      <c r="BA80" s="75" t="str">
        <f>IFERROR(LARGE('N 50-59'!$AD$300:$AD$303,BA$42),"")</f>
        <v/>
      </c>
      <c r="BG80" s="16"/>
      <c r="BH80" s="16"/>
    </row>
    <row r="81" spans="1:60" hidden="1" x14ac:dyDescent="0.2">
      <c r="B81" s="41" t="s">
        <v>79</v>
      </c>
      <c r="D81" s="75">
        <f>IFERROR(LARGE('N 60-69'!$AD$300:$AD$400,D$42),"")</f>
        <v>10.000030000000001</v>
      </c>
      <c r="E81" s="75">
        <f>IFERROR(LARGE('N 60-69'!$AD$300:$AD$400,E$42),"")</f>
        <v>9.0000300000000006</v>
      </c>
      <c r="F81" s="75" t="str">
        <f>IFERROR(LARGE('N 60-69'!$AD$300:$AD$400,F$42),"")</f>
        <v/>
      </c>
      <c r="G81" s="75" t="str">
        <f>IFERROR(LARGE('N 60-69'!$AD$300:$AD$400,G$42),"")</f>
        <v/>
      </c>
      <c r="H81" s="75" t="str">
        <f>IFERROR(LARGE('N 60-69'!$AD$300:$AD$400,H$42),"")</f>
        <v/>
      </c>
      <c r="I81" s="75" t="str">
        <f>IFERROR(LARGE('N 60-69'!$AD$300:$AD$400,I$42),"")</f>
        <v/>
      </c>
      <c r="J81" s="75" t="str">
        <f>IFERROR(LARGE('N 60-69'!$AD$300:$AD$400,J$42),"")</f>
        <v/>
      </c>
      <c r="K81" s="75" t="str">
        <f>IFERROR(LARGE('N 60-69'!$AD$300:$AD$400,K$42),"")</f>
        <v/>
      </c>
      <c r="L81" s="75" t="str">
        <f>IFERROR(LARGE('N 60-69'!$AD$300:$AD$400,L$42),"")</f>
        <v/>
      </c>
      <c r="M81" s="75" t="str">
        <f>IFERROR(LARGE('N 60-69'!$AD$300:$AD$400,M$42),"")</f>
        <v/>
      </c>
      <c r="N81" s="75" t="str">
        <f>IFERROR(LARGE('N 60-69'!$AD$300:$AD$400,N$42),"")</f>
        <v/>
      </c>
      <c r="O81" s="75" t="str">
        <f>IFERROR(LARGE('N 60-69'!$AD$300:$AD$400,O$42),"")</f>
        <v/>
      </c>
      <c r="P81" s="75" t="str">
        <f>IFERROR(LARGE('N 60-69'!$AD$300:$AD$400,P$42),"")</f>
        <v/>
      </c>
      <c r="Q81" s="75" t="str">
        <f>IFERROR(LARGE('N 60-69'!$AD$300:$AD$400,Q$42),"")</f>
        <v/>
      </c>
      <c r="R81" s="75" t="str">
        <f>IFERROR(LARGE('N 60-69'!$AD$300:$AD$400,R$42),"")</f>
        <v/>
      </c>
      <c r="S81" s="75" t="str">
        <f>IFERROR(LARGE('N 60-69'!$AD$300:$AD$400,S$42),"")</f>
        <v/>
      </c>
      <c r="T81" s="75" t="str">
        <f>IFERROR(LARGE('N 60-69'!$AD$300:$AD$400,T$42),"")</f>
        <v/>
      </c>
      <c r="U81" s="75" t="str">
        <f>IFERROR(LARGE('N 60-69'!$AD$300:$AD$400,U$42),"")</f>
        <v/>
      </c>
      <c r="V81" s="75" t="str">
        <f>IFERROR(LARGE('N 60-69'!$AD$300:$AD$400,V$42),"")</f>
        <v/>
      </c>
      <c r="W81" s="75" t="str">
        <f>IFERROR(LARGE('N 60-69'!$AD$300:$AD$400,W$42),"")</f>
        <v/>
      </c>
      <c r="X81" s="75" t="str">
        <f>IFERROR(LARGE('N 60-69'!$AD$300:$AD$400,X$42),"")</f>
        <v/>
      </c>
      <c r="Y81" s="75" t="str">
        <f>IFERROR(LARGE('N 60-69'!$AD$300:$AD$400,Y$42),"")</f>
        <v/>
      </c>
      <c r="Z81" s="75" t="str">
        <f>IFERROR(LARGE('N 60-69'!$AD$300:$AD$400,Z$42),"")</f>
        <v/>
      </c>
      <c r="AA81" s="75" t="str">
        <f>IFERROR(LARGE('N 60-69'!$AD$300:$AD$400,AA$42),"")</f>
        <v/>
      </c>
      <c r="AB81" s="75" t="str">
        <f>IFERROR(LARGE('N 60-69'!$AD$300:$AD$400,AB$42),"")</f>
        <v/>
      </c>
      <c r="AC81" s="75" t="str">
        <f>IFERROR(LARGE('N 60-69'!$AD$300:$AD$400,AC$42),"")</f>
        <v/>
      </c>
      <c r="AD81" s="75" t="str">
        <f>IFERROR(LARGE('N 60-69'!$AD$300:$AD$400,AD$42),"")</f>
        <v/>
      </c>
      <c r="AE81" s="75" t="str">
        <f>IFERROR(LARGE('N 60-69'!$AD$300:$AD$400,AE$42),"")</f>
        <v/>
      </c>
      <c r="AF81" s="75" t="str">
        <f>IFERROR(LARGE('N 60-69'!$AD$300:$AD$400,AF$42),"")</f>
        <v/>
      </c>
      <c r="AG81" s="75" t="str">
        <f>IFERROR(LARGE('N 60-69'!$AD$300:$AD$305,AG$42),"")</f>
        <v/>
      </c>
      <c r="AH81" s="75" t="str">
        <f>IFERROR(LARGE('N 60-69'!$AD$300:$AD$305,AH$42),"")</f>
        <v/>
      </c>
      <c r="AI81" s="75" t="str">
        <f>IFERROR(LARGE('N 60-69'!$AD$300:$AD$305,AI$42),"")</f>
        <v/>
      </c>
      <c r="AJ81" s="75" t="str">
        <f>IFERROR(LARGE('N 60-69'!$AD$300:$AD$305,AJ$42),"")</f>
        <v/>
      </c>
      <c r="AK81" s="75" t="str">
        <f>IFERROR(LARGE('N 60-69'!$AD$300:$AD$305,AK$42),"")</f>
        <v/>
      </c>
      <c r="AL81" s="75" t="str">
        <f>IFERROR(LARGE('N 60-69'!$AD$300:$AD$305,AL$42),"")</f>
        <v/>
      </c>
      <c r="AM81" s="75" t="str">
        <f>IFERROR(LARGE('N 60-69'!$AD$300:$AD$305,AM$42),"")</f>
        <v/>
      </c>
      <c r="AN81" s="75" t="str">
        <f>IFERROR(LARGE('N 60-69'!$AD$300:$AD$305,AN$42),"")</f>
        <v/>
      </c>
      <c r="AO81" s="75" t="str">
        <f>IFERROR(LARGE('N 60-69'!$AD$300:$AD$305,AO$42),"")</f>
        <v/>
      </c>
      <c r="AP81" s="75" t="str">
        <f>IFERROR(LARGE('N 60-69'!$AD$300:$AD$305,AP$42),"")</f>
        <v/>
      </c>
      <c r="AQ81" s="75" t="str">
        <f>IFERROR(LARGE('N 60-69'!$AD$300:$AD$305,AQ$42),"")</f>
        <v/>
      </c>
      <c r="AR81" s="75" t="str">
        <f>IFERROR(LARGE('N 60-69'!$AD$300:$AD$305,AR$42),"")</f>
        <v/>
      </c>
      <c r="AS81" s="75" t="str">
        <f>IFERROR(LARGE('N 60-69'!$AD$300:$AD$305,AS$42),"")</f>
        <v/>
      </c>
      <c r="AT81" s="75" t="str">
        <f>IFERROR(LARGE('N 60-69'!$AD$300:$AD$305,AT$42),"")</f>
        <v/>
      </c>
      <c r="AU81" s="75" t="str">
        <f>IFERROR(LARGE('N 60-69'!$AD$300:$AD$305,AU$42),"")</f>
        <v/>
      </c>
      <c r="AV81" s="75" t="str">
        <f>IFERROR(LARGE('N 60-69'!$AD$300:$AD$305,AV$42),"")</f>
        <v/>
      </c>
      <c r="AW81" s="75" t="str">
        <f>IFERROR(LARGE('N 60-69'!$AD$300:$AD$305,AW$42),"")</f>
        <v/>
      </c>
      <c r="AX81" s="75" t="str">
        <f>IFERROR(LARGE('N 60-69'!$AD$300:$AD$305,AX$42),"")</f>
        <v/>
      </c>
      <c r="AY81" s="75" t="str">
        <f>IFERROR(LARGE('N 60-69'!$AD$300:$AD$305,AY$42),"")</f>
        <v/>
      </c>
      <c r="AZ81" s="75" t="str">
        <f>IFERROR(LARGE('N 60-69'!$AD$300:$AD$305,AZ$42),"")</f>
        <v/>
      </c>
      <c r="BA81" s="75" t="str">
        <f>IFERROR(LARGE('N 60-69'!$AD$300:$AD$305,BA$42),"")</f>
        <v/>
      </c>
      <c r="BG81" s="16"/>
      <c r="BH81" s="16"/>
    </row>
    <row r="82" spans="1:60" hidden="1" x14ac:dyDescent="0.2">
      <c r="B82" s="41" t="s">
        <v>108</v>
      </c>
      <c r="D82" s="75">
        <f>IFERROR(LARGE('N 70-79'!$AD$300:$AD$400,D$42),"")</f>
        <v>18.000019999999999</v>
      </c>
      <c r="E82" s="75">
        <f>IFERROR(LARGE('N 70-79'!$AD$300:$AD$400,E$42),"")</f>
        <v>17.000019999999999</v>
      </c>
      <c r="F82" s="75" t="str">
        <f>IFERROR(LARGE('N 70-79'!$AD$300:$AD$400,F$42),"")</f>
        <v/>
      </c>
      <c r="G82" s="75" t="str">
        <f>IFERROR(LARGE('N 70-79'!$AD$300:$AD$400,G$42),"")</f>
        <v/>
      </c>
      <c r="H82" s="75" t="str">
        <f>IFERROR(LARGE('N 70-79'!$AD$300:$AD$400,H$42),"")</f>
        <v/>
      </c>
      <c r="I82" s="75" t="str">
        <f>IFERROR(LARGE('N 70-79'!$AD$300:$AD$400,I$42),"")</f>
        <v/>
      </c>
      <c r="J82" s="75" t="str">
        <f>IFERROR(LARGE('N 70-79'!$AD$300:$AD$400,J$42),"")</f>
        <v/>
      </c>
      <c r="K82" s="75" t="str">
        <f>IFERROR(LARGE('N 70-79'!$AD$300:$AD$400,K$42),"")</f>
        <v/>
      </c>
      <c r="L82" s="75" t="str">
        <f>IFERROR(LARGE('N 70-79'!$AD$300:$AD$400,L$42),"")</f>
        <v/>
      </c>
      <c r="M82" s="75" t="str">
        <f>IFERROR(LARGE('N 70-79'!$AD$300:$AD$400,M$42),"")</f>
        <v/>
      </c>
      <c r="N82" s="75" t="str">
        <f>IFERROR(LARGE('N 70-79'!$AD$300:$AD$400,N$42),"")</f>
        <v/>
      </c>
      <c r="O82" s="75" t="str">
        <f>IFERROR(LARGE('N 70-79'!$AD$300:$AD$400,O$42),"")</f>
        <v/>
      </c>
      <c r="P82" s="75" t="str">
        <f>IFERROR(LARGE('N 70-79'!$AD$300:$AD$400,P$42),"")</f>
        <v/>
      </c>
      <c r="Q82" s="75" t="str">
        <f>IFERROR(LARGE('N 70-79'!$AD$300:$AD$400,Q$42),"")</f>
        <v/>
      </c>
      <c r="R82" s="75" t="str">
        <f>IFERROR(LARGE('N 70-79'!$AD$300:$AD$400,R$42),"")</f>
        <v/>
      </c>
      <c r="S82" s="75" t="str">
        <f>IFERROR(LARGE('N 70-79'!$AD$300:$AD$400,S$42),"")</f>
        <v/>
      </c>
      <c r="T82" s="75" t="str">
        <f>IFERROR(LARGE('N 70-79'!$AD$300:$AD$400,T$42),"")</f>
        <v/>
      </c>
      <c r="U82" s="75" t="str">
        <f>IFERROR(LARGE('N 70-79'!$AD$300:$AD$400,U$42),"")</f>
        <v/>
      </c>
      <c r="V82" s="75" t="str">
        <f>IFERROR(LARGE('N 70-79'!$AD$300:$AD$400,V$42),"")</f>
        <v/>
      </c>
      <c r="W82" s="75" t="str">
        <f>IFERROR(LARGE('N 70-79'!$AD$300:$AD$400,W$42),"")</f>
        <v/>
      </c>
      <c r="X82" s="75" t="str">
        <f>IFERROR(LARGE('N 70-79'!$AD$300:$AD$400,X$42),"")</f>
        <v/>
      </c>
      <c r="Y82" s="75" t="str">
        <f>IFERROR(LARGE('N 70-79'!$AD$300:$AD$400,Y$42),"")</f>
        <v/>
      </c>
      <c r="Z82" s="75" t="str">
        <f>IFERROR(LARGE('N 70-79'!$AD$300:$AD$400,Z$42),"")</f>
        <v/>
      </c>
      <c r="AA82" s="75" t="str">
        <f>IFERROR(LARGE('N 70-79'!$AD$300:$AD$400,AA$42),"")</f>
        <v/>
      </c>
      <c r="AB82" s="75" t="str">
        <f>IFERROR(LARGE('N 70-79'!$AD$300:$AD$400,AB$42),"")</f>
        <v/>
      </c>
      <c r="AC82" s="75" t="str">
        <f>IFERROR(LARGE('N 70-79'!$AD$300:$AD$400,AC$42),"")</f>
        <v/>
      </c>
      <c r="AD82" s="75" t="str">
        <f>IFERROR(LARGE('N 70-79'!$AD$300:$AD$400,AD$42),"")</f>
        <v/>
      </c>
      <c r="AE82" s="75" t="str">
        <f>IFERROR(LARGE('N 70-79'!$AD$300:$AD$400,AE$42),"")</f>
        <v/>
      </c>
      <c r="AF82" s="75" t="str">
        <f>IFERROR(LARGE('N 70-79'!$AD$300:$AD$400,AF$42),"")</f>
        <v/>
      </c>
      <c r="AG82" s="75" t="str">
        <f>IFERROR(LARGE('N 70-79'!$AD$300:$AD$304,AG$42),"")</f>
        <v/>
      </c>
      <c r="AH82" s="75" t="str">
        <f>IFERROR(LARGE('N 70-79'!$AD$300:$AD$304,AH$42),"")</f>
        <v/>
      </c>
      <c r="AI82" s="75" t="str">
        <f>IFERROR(LARGE('N 70-79'!$AD$300:$AD$304,AI$42),"")</f>
        <v/>
      </c>
      <c r="AJ82" s="75" t="str">
        <f>IFERROR(LARGE('N 70-79'!$AD$300:$AD$304,AJ$42),"")</f>
        <v/>
      </c>
      <c r="AK82" s="75" t="str">
        <f>IFERROR(LARGE('N 70-79'!$AD$300:$AD$304,AK$42),"")</f>
        <v/>
      </c>
      <c r="AL82" s="75" t="str">
        <f>IFERROR(LARGE('N 70-79'!$AD$300:$AD$304,AL$42),"")</f>
        <v/>
      </c>
      <c r="AM82" s="75" t="str">
        <f>IFERROR(LARGE('N 70-79'!$AD$300:$AD$304,AM$42),"")</f>
        <v/>
      </c>
      <c r="AN82" s="75" t="str">
        <f>IFERROR(LARGE('N 70-79'!$AD$300:$AD$304,AN$42),"")</f>
        <v/>
      </c>
      <c r="AO82" s="75" t="str">
        <f>IFERROR(LARGE('N 70-79'!$AD$300:$AD$304,AO$42),"")</f>
        <v/>
      </c>
      <c r="AP82" s="75" t="str">
        <f>IFERROR(LARGE('N 70-79'!$AD$300:$AD$304,AP$42),"")</f>
        <v/>
      </c>
      <c r="AQ82" s="75" t="str">
        <f>IFERROR(LARGE('N 70-79'!$AD$300:$AD$304,AQ$42),"")</f>
        <v/>
      </c>
      <c r="AR82" s="75" t="str">
        <f>IFERROR(LARGE('N 70-79'!$AD$300:$AD$304,AR$42),"")</f>
        <v/>
      </c>
      <c r="AS82" s="75" t="str">
        <f>IFERROR(LARGE('N 70-79'!$AD$300:$AD$304,AS$42),"")</f>
        <v/>
      </c>
      <c r="AT82" s="75" t="str">
        <f>IFERROR(LARGE('N 70-79'!$AD$300:$AD$304,AT$42),"")</f>
        <v/>
      </c>
      <c r="AU82" s="75" t="str">
        <f>IFERROR(LARGE('N 70-79'!$AD$300:$AD$304,AU$42),"")</f>
        <v/>
      </c>
      <c r="AV82" s="75" t="str">
        <f>IFERROR(LARGE('N 70-79'!$AD$300:$AD$304,AV$42),"")</f>
        <v/>
      </c>
      <c r="AW82" s="75" t="str">
        <f>IFERROR(LARGE('N 70-79'!$AD$300:$AD$304,AW$42),"")</f>
        <v/>
      </c>
      <c r="AX82" s="75" t="str">
        <f>IFERROR(LARGE('N 70-79'!$AD$300:$AD$304,AX$42),"")</f>
        <v/>
      </c>
      <c r="AY82" s="75" t="str">
        <f>IFERROR(LARGE('N 70-79'!$AD$300:$AD$304,AY$42),"")</f>
        <v/>
      </c>
      <c r="AZ82" s="75" t="str">
        <f>IFERROR(LARGE('N 70-79'!$AD$300:$AD$304,AZ$42),"")</f>
        <v/>
      </c>
      <c r="BA82" s="75" t="str">
        <f>IFERROR(LARGE('N 70-79'!$AD$300:$AD$304,BA$42),"")</f>
        <v/>
      </c>
      <c r="BG82" s="16"/>
      <c r="BH82" s="16"/>
    </row>
    <row r="83" spans="1:60" s="61" customFormat="1" hidden="1" x14ac:dyDescent="0.2">
      <c r="B83" s="41" t="s">
        <v>109</v>
      </c>
      <c r="D83" s="75">
        <f>IFERROR(LARGE('N 80+'!$AD$300:$AD$400,D$42),"")</f>
        <v>19.00001</v>
      </c>
      <c r="E83" s="75" t="str">
        <f>IFERROR(LARGE('N 80+'!$AD$300:$AD$400,E$42),"")</f>
        <v/>
      </c>
      <c r="F83" s="75" t="str">
        <f>IFERROR(LARGE('N 80+'!$AD$300:$AD$400,F$42),"")</f>
        <v/>
      </c>
      <c r="G83" s="75" t="str">
        <f>IFERROR(LARGE('N 80+'!$AD$300:$AD$400,G$42),"")</f>
        <v/>
      </c>
      <c r="H83" s="75" t="str">
        <f>IFERROR(LARGE('N 80+'!$AD$300:$AD$400,H$42),"")</f>
        <v/>
      </c>
      <c r="I83" s="75" t="str">
        <f>IFERROR(LARGE('N 80+'!$AD$300:$AD$400,I$42),"")</f>
        <v/>
      </c>
      <c r="J83" s="75" t="str">
        <f>IFERROR(LARGE('N 80+'!$AD$300:$AD$400,J$42),"")</f>
        <v/>
      </c>
      <c r="K83" s="75" t="str">
        <f>IFERROR(LARGE('N 80+'!$AD$300:$AD$400,K$42),"")</f>
        <v/>
      </c>
      <c r="L83" s="75" t="str">
        <f>IFERROR(LARGE('N 80+'!$AD$300:$AD$400,L$42),"")</f>
        <v/>
      </c>
      <c r="M83" s="75" t="str">
        <f>IFERROR(LARGE('N 80+'!$AD$300:$AD$400,M$42),"")</f>
        <v/>
      </c>
      <c r="N83" s="75" t="str">
        <f>IFERROR(LARGE('N 80+'!$AD$300:$AD$400,N$42),"")</f>
        <v/>
      </c>
      <c r="O83" s="75" t="str">
        <f>IFERROR(LARGE('N 80+'!$AD$300:$AD$400,O$42),"")</f>
        <v/>
      </c>
      <c r="P83" s="75" t="str">
        <f>IFERROR(LARGE('N 80+'!$AD$300:$AD$400,P$42),"")</f>
        <v/>
      </c>
      <c r="Q83" s="75" t="str">
        <f>IFERROR(LARGE('N 80+'!$AD$300:$AD$400,Q$42),"")</f>
        <v/>
      </c>
      <c r="R83" s="75" t="str">
        <f>IFERROR(LARGE('N 80+'!$AD$300:$AD$400,R$42),"")</f>
        <v/>
      </c>
      <c r="S83" s="75" t="str">
        <f>IFERROR(LARGE('N 80+'!$AD$300:$AD$400,S$42),"")</f>
        <v/>
      </c>
      <c r="T83" s="75" t="str">
        <f>IFERROR(LARGE('N 80+'!$AD$300:$AD$400,T$42),"")</f>
        <v/>
      </c>
      <c r="U83" s="75" t="str">
        <f>IFERROR(LARGE('N 80+'!$AD$300:$AD$400,U$42),"")</f>
        <v/>
      </c>
      <c r="V83" s="75" t="str">
        <f>IFERROR(LARGE('N 80+'!$AD$300:$AD$400,V$42),"")</f>
        <v/>
      </c>
      <c r="W83" s="75" t="str">
        <f>IFERROR(LARGE('N 80+'!$AD$300:$AD$400,W$42),"")</f>
        <v/>
      </c>
      <c r="X83" s="75" t="str">
        <f>IFERROR(LARGE('N 80+'!$AD$300:$AD$400,X$42),"")</f>
        <v/>
      </c>
      <c r="Y83" s="75" t="str">
        <f>IFERROR(LARGE('N 80+'!$AD$300:$AD$400,Y$42),"")</f>
        <v/>
      </c>
      <c r="Z83" s="75" t="str">
        <f>IFERROR(LARGE('N 80+'!$AD$300:$AD$400,Z$42),"")</f>
        <v/>
      </c>
      <c r="AA83" s="75" t="str">
        <f>IFERROR(LARGE('N 80+'!$AD$300:$AD$400,AA$42),"")</f>
        <v/>
      </c>
      <c r="AB83" s="75" t="str">
        <f>IFERROR(LARGE('N 80+'!$AD$300:$AD$400,AB$42),"")</f>
        <v/>
      </c>
      <c r="AC83" s="75" t="str">
        <f>IFERROR(LARGE('N 80+'!$AD$300:$AD$400,AC$42),"")</f>
        <v/>
      </c>
      <c r="AD83" s="75" t="str">
        <f>IFERROR(LARGE('N 80+'!$AD$300:$AD$400,AD$42),"")</f>
        <v/>
      </c>
      <c r="AE83" s="75" t="str">
        <f>IFERROR(LARGE('N 80+'!$AD$300:$AD$400,AE$42),"")</f>
        <v/>
      </c>
      <c r="AF83" s="75" t="str">
        <f>IFERROR(LARGE('N 80+'!$AD$300:$AD$400,AF$42),"")</f>
        <v/>
      </c>
      <c r="AG83" s="75" t="str">
        <f>IFERROR(LARGE('N 80+'!$AD$300:$AD$303,AG$42),"")</f>
        <v/>
      </c>
      <c r="AH83" s="75" t="str">
        <f>IFERROR(LARGE('N 80+'!$AD$300:$AD$303,AH$42),"")</f>
        <v/>
      </c>
      <c r="AI83" s="75" t="str">
        <f>IFERROR(LARGE('N 80+'!$AD$300:$AD$303,AI$42),"")</f>
        <v/>
      </c>
      <c r="AJ83" s="75" t="str">
        <f>IFERROR(LARGE('N 80+'!$AD$300:$AD$303,AJ$42),"")</f>
        <v/>
      </c>
      <c r="AK83" s="75" t="str">
        <f>IFERROR(LARGE('N 80+'!$AD$300:$AD$303,AK$42),"")</f>
        <v/>
      </c>
      <c r="AL83" s="75" t="str">
        <f>IFERROR(LARGE('N 80+'!$AD$300:$AD$303,AL$42),"")</f>
        <v/>
      </c>
      <c r="AM83" s="75" t="str">
        <f>IFERROR(LARGE('N 80+'!$AD$300:$AD$303,AM$42),"")</f>
        <v/>
      </c>
      <c r="AN83" s="75" t="str">
        <f>IFERROR(LARGE('N 80+'!$AD$300:$AD$303,AN$42),"")</f>
        <v/>
      </c>
      <c r="AO83" s="75" t="str">
        <f>IFERROR(LARGE('N 80+'!$AD$300:$AD$303,AO$42),"")</f>
        <v/>
      </c>
      <c r="AP83" s="75" t="str">
        <f>IFERROR(LARGE('N 80+'!$AD$300:$AD$303,AP$42),"")</f>
        <v/>
      </c>
      <c r="AQ83" s="75" t="str">
        <f>IFERROR(LARGE('N 80+'!$AD$300:$AD$303,AQ$42),"")</f>
        <v/>
      </c>
      <c r="AR83" s="75" t="str">
        <f>IFERROR(LARGE('N 80+'!$AD$300:$AD$303,AR$42),"")</f>
        <v/>
      </c>
      <c r="AS83" s="75" t="str">
        <f>IFERROR(LARGE('N 80+'!$AD$300:$AD$303,AS$42),"")</f>
        <v/>
      </c>
      <c r="AT83" s="75" t="str">
        <f>IFERROR(LARGE('N 80+'!$AD$300:$AD$303,AT$42),"")</f>
        <v/>
      </c>
      <c r="AU83" s="75" t="str">
        <f>IFERROR(LARGE('N 80+'!$AD$300:$AD$303,AU$42),"")</f>
        <v/>
      </c>
      <c r="AV83" s="75" t="str">
        <f>IFERROR(LARGE('N 80+'!$AD$300:$AD$303,AV$42),"")</f>
        <v/>
      </c>
      <c r="AW83" s="75" t="str">
        <f>IFERROR(LARGE('N 80+'!$AD$300:$AD$303,AW$42),"")</f>
        <v/>
      </c>
      <c r="AX83" s="75" t="str">
        <f>IFERROR(LARGE('N 80+'!$AD$300:$AD$303,AX$42),"")</f>
        <v/>
      </c>
      <c r="AY83" s="75" t="str">
        <f>IFERROR(LARGE('N 80+'!$AD$300:$AD$303,AY$42),"")</f>
        <v/>
      </c>
      <c r="AZ83" s="75" t="str">
        <f>IFERROR(LARGE('N 80+'!$AD$300:$AD$303,AZ$42),"")</f>
        <v/>
      </c>
      <c r="BA83" s="75" t="str">
        <f>IFERROR(LARGE('N 80+'!$AD$300:$AD$303,BA$42),"")</f>
        <v/>
      </c>
    </row>
    <row r="84" spans="1:60" hidden="1" x14ac:dyDescent="0.2">
      <c r="A84" s="123" t="s">
        <v>83</v>
      </c>
      <c r="B84" s="40" t="s">
        <v>76</v>
      </c>
      <c r="D84" s="75">
        <f>IFERROR(LARGE('M 35-49'!$AE$300:$AE$397,D$42),"")</f>
        <v>15.004</v>
      </c>
      <c r="E84" s="75">
        <f>IFERROR(LARGE('M 35-49'!$AE$300:$AE$397,E$42),"")</f>
        <v>11.004</v>
      </c>
      <c r="F84" s="75">
        <f>IFERROR(LARGE('M 35-49'!$AE$300:$AE$397,F$42),"")</f>
        <v>8.0039999999999996</v>
      </c>
      <c r="G84" s="75" t="str">
        <f>IFERROR(LARGE('M 35-49'!$AE$300:$AE$397,G$42),"")</f>
        <v/>
      </c>
      <c r="H84" s="75" t="str">
        <f>IFERROR(LARGE('M 35-49'!$AE$300:$AE$397,H$42),"")</f>
        <v/>
      </c>
      <c r="I84" s="75" t="str">
        <f>IFERROR(LARGE('M 35-49'!$AE$300:$AE$397,I$42),"")</f>
        <v/>
      </c>
      <c r="J84" s="75" t="str">
        <f>IFERROR(LARGE('M 35-49'!$AE$300:$AE$397,J$42),"")</f>
        <v/>
      </c>
      <c r="K84" s="75" t="str">
        <f>IFERROR(LARGE('M 35-49'!$AE$300:$AE$397,K$42),"")</f>
        <v/>
      </c>
      <c r="L84" s="75" t="str">
        <f>IFERROR(LARGE('M 35-49'!$AE$300:$AE$397,L$42),"")</f>
        <v/>
      </c>
      <c r="M84" s="75" t="str">
        <f>IFERROR(LARGE('M 35-49'!$AE$300:$AE$397,M$42),"")</f>
        <v/>
      </c>
      <c r="N84" s="75" t="str">
        <f>IFERROR(LARGE('M 35-49'!$AE$300:$AE$397,N$42),"")</f>
        <v/>
      </c>
      <c r="O84" s="75" t="str">
        <f>IFERROR(LARGE('M 35-49'!$AE$300:$AE$397,O$42),"")</f>
        <v/>
      </c>
      <c r="P84" s="75" t="str">
        <f>IFERROR(LARGE('M 35-49'!$AE$300:$AE$397,P$42),"")</f>
        <v/>
      </c>
      <c r="Q84" s="75" t="str">
        <f>IFERROR(LARGE('M 35-49'!$AE$300:$AE$397,Q$42),"")</f>
        <v/>
      </c>
      <c r="R84" s="75" t="str">
        <f>IFERROR(LARGE('M 35-49'!$AE$300:$AE$397,R$42),"")</f>
        <v/>
      </c>
      <c r="S84" s="75" t="str">
        <f>IFERROR(LARGE('M 35-49'!$AE$300:$AE$397,S$42),"")</f>
        <v/>
      </c>
      <c r="T84" s="75" t="str">
        <f>IFERROR(LARGE('M 35-49'!$AE$300:$AE$397,T$42),"")</f>
        <v/>
      </c>
      <c r="U84" s="75" t="str">
        <f>IFERROR(LARGE('M 35-49'!$AE$300:$AE$397,U$42),"")</f>
        <v/>
      </c>
      <c r="V84" s="75" t="str">
        <f>IFERROR(LARGE('M 35-49'!$AE$300:$AE$397,V$42),"")</f>
        <v/>
      </c>
      <c r="W84" s="75" t="str">
        <f>IFERROR(LARGE('M 35-49'!$AE$300:$AE$397,W$42),"")</f>
        <v/>
      </c>
      <c r="X84" s="75" t="str">
        <f>IFERROR(LARGE('M 35-49'!$AE$300:$AE$397,X$42),"")</f>
        <v/>
      </c>
      <c r="Y84" s="75" t="str">
        <f>IFERROR(LARGE('M 35-49'!$AE$300:$AE$397,Y$42),"")</f>
        <v/>
      </c>
      <c r="Z84" s="75" t="str">
        <f>IFERROR(LARGE('M 35-49'!$AE$300:$AE$397,Z$42),"")</f>
        <v/>
      </c>
      <c r="AA84" s="75" t="str">
        <f>IFERROR(LARGE('M 35-49'!$AE$300:$AE$397,AA$42),"")</f>
        <v/>
      </c>
      <c r="AB84" s="75" t="str">
        <f>IFERROR(LARGE('M 35-49'!$AE$300:$AE$397,AB$42),"")</f>
        <v/>
      </c>
      <c r="AC84" s="75" t="str">
        <f>IFERROR(LARGE('M 35-49'!$AE$300:$AE$397,AC$42),"")</f>
        <v/>
      </c>
      <c r="AD84" s="75" t="str">
        <f>IFERROR(LARGE('M 35-49'!$AE$300:$AE$397,AD$42),"")</f>
        <v/>
      </c>
      <c r="AE84" s="75" t="str">
        <f>IFERROR(LARGE('M 35-49'!$AE$300:$AE$397,AE$42),"")</f>
        <v/>
      </c>
      <c r="AF84" s="75" t="str">
        <f>IFERROR(LARGE('M 35-49'!$AE$300:$AE$397,AF$42),"")</f>
        <v/>
      </c>
      <c r="AG84" s="75" t="str">
        <f>IFERROR(LARGE('M 35-49'!$AE$300:$AE$312,AG$42),"")</f>
        <v/>
      </c>
      <c r="AH84" s="75" t="str">
        <f>IFERROR(LARGE('M 35-49'!$AE$300:$AE$312,AH$42),"")</f>
        <v/>
      </c>
      <c r="AI84" s="75" t="str">
        <f>IFERROR(LARGE('M 35-49'!$AE$300:$AE$312,AI$42),"")</f>
        <v/>
      </c>
      <c r="AJ84" s="75" t="str">
        <f>IFERROR(LARGE('M 35-49'!$AE$300:$AE$312,AJ$42),"")</f>
        <v/>
      </c>
      <c r="AK84" s="75" t="str">
        <f>IFERROR(LARGE('M 35-49'!$AE$300:$AE$312,AK$42),"")</f>
        <v/>
      </c>
      <c r="AL84" s="75" t="str">
        <f>IFERROR(LARGE('M 35-49'!$AE$300:$AE$312,AL$42),"")</f>
        <v/>
      </c>
      <c r="AM84" s="75" t="str">
        <f>IFERROR(LARGE('M 35-49'!$AE$300:$AE$312,AM$42),"")</f>
        <v/>
      </c>
      <c r="AN84" s="75" t="str">
        <f>IFERROR(LARGE('M 35-49'!$AE$300:$AE$312,AN$42),"")</f>
        <v/>
      </c>
      <c r="AO84" s="75" t="str">
        <f>IFERROR(LARGE('M 35-49'!$AE$300:$AE$312,AO$42),"")</f>
        <v/>
      </c>
      <c r="AP84" s="75" t="str">
        <f>IFERROR(LARGE('M 35-49'!$AE$300:$AE$312,AP$42),"")</f>
        <v/>
      </c>
      <c r="AQ84" s="75" t="str">
        <f>IFERROR(LARGE('M 35-49'!$AE$300:$AE$312,AQ$42),"")</f>
        <v/>
      </c>
      <c r="AR84" s="75" t="str">
        <f>IFERROR(LARGE('M 35-49'!$AE$300:$AE$312,AR$42),"")</f>
        <v/>
      </c>
      <c r="AS84" s="75" t="str">
        <f>IFERROR(LARGE('M 35-49'!$AE$300:$AE$312,AS$42),"")</f>
        <v/>
      </c>
      <c r="AT84" s="75" t="str">
        <f>IFERROR(LARGE('M 35-49'!$AE$300:$AE$312,AT$42),"")</f>
        <v/>
      </c>
      <c r="AU84" s="75" t="str">
        <f>IFERROR(LARGE('M 35-49'!$AE$300:$AE$312,AU$42),"")</f>
        <v/>
      </c>
      <c r="AV84" s="75" t="str">
        <f>IFERROR(LARGE('M 35-49'!$AE$300:$AE$312,AV$42),"")</f>
        <v/>
      </c>
      <c r="AW84" s="75" t="str">
        <f>IFERROR(LARGE('M 35-49'!$AE$300:$AE$312,AW$42),"")</f>
        <v/>
      </c>
      <c r="AX84" s="75" t="str">
        <f>IFERROR(LARGE('M 35-49'!$AE$300:$AE$312,AX$42),"")</f>
        <v/>
      </c>
      <c r="AY84" s="75" t="str">
        <f>IFERROR(LARGE('M 35-49'!$AE$300:$AE$312,AY$42),"")</f>
        <v/>
      </c>
      <c r="AZ84" s="75" t="str">
        <f>IFERROR(LARGE('M 35-49'!$AE$300:$AE$312,AZ$42),"")</f>
        <v/>
      </c>
      <c r="BA84" s="75" t="str">
        <f>IFERROR(LARGE('M 35-49'!$AE$300:$AE$312,BA$42),"")</f>
        <v/>
      </c>
      <c r="BG84" s="16"/>
      <c r="BH84" s="16"/>
    </row>
    <row r="85" spans="1:60" hidden="1" x14ac:dyDescent="0.2">
      <c r="B85" s="40" t="s">
        <v>77</v>
      </c>
      <c r="D85" s="75">
        <f>IFERROR(LARGE('M 50-59'!$AE$300:$AE$396,D$42),"")</f>
        <v>16.004000000000001</v>
      </c>
      <c r="E85" s="75">
        <f>IFERROR(LARGE('M 50-59'!$AE$300:$AE$396,E$42),"")</f>
        <v>10.004</v>
      </c>
      <c r="F85" s="75" t="str">
        <f>IFERROR(LARGE('M 50-59'!$AE$300:$AE$396,F$42),"")</f>
        <v/>
      </c>
      <c r="G85" s="75" t="str">
        <f>IFERROR(LARGE('M 50-59'!$AE$300:$AE$396,G$42),"")</f>
        <v/>
      </c>
      <c r="H85" s="75" t="str">
        <f>IFERROR(LARGE('M 50-59'!$AE$300:$AE$396,H$42),"")</f>
        <v/>
      </c>
      <c r="I85" s="75" t="str">
        <f>IFERROR(LARGE('M 50-59'!$AE$300:$AE$396,I$42),"")</f>
        <v/>
      </c>
      <c r="J85" s="75" t="str">
        <f>IFERROR(LARGE('M 50-59'!$AE$300:$AE$396,J$42),"")</f>
        <v/>
      </c>
      <c r="K85" s="75" t="str">
        <f>IFERROR(LARGE('M 50-59'!$AE$300:$AE$396,K$42),"")</f>
        <v/>
      </c>
      <c r="L85" s="75" t="str">
        <f>IFERROR(LARGE('M 50-59'!$AE$300:$AE$396,L$42),"")</f>
        <v/>
      </c>
      <c r="M85" s="75" t="str">
        <f>IFERROR(LARGE('M 50-59'!$AE$300:$AE$396,M$42),"")</f>
        <v/>
      </c>
      <c r="N85" s="75" t="str">
        <f>IFERROR(LARGE('M 50-59'!$AE$300:$AE$396,N$42),"")</f>
        <v/>
      </c>
      <c r="O85" s="75" t="str">
        <f>IFERROR(LARGE('M 50-59'!$AE$300:$AE$396,O$42),"")</f>
        <v/>
      </c>
      <c r="P85" s="75" t="str">
        <f>IFERROR(LARGE('M 50-59'!$AE$300:$AE$396,P$42),"")</f>
        <v/>
      </c>
      <c r="Q85" s="75" t="str">
        <f>IFERROR(LARGE('M 50-59'!$AE$300:$AE$396,Q$42),"")</f>
        <v/>
      </c>
      <c r="R85" s="75" t="str">
        <f>IFERROR(LARGE('M 50-59'!$AE$300:$AE$396,R$42),"")</f>
        <v/>
      </c>
      <c r="S85" s="75" t="str">
        <f>IFERROR(LARGE('M 50-59'!$AE$300:$AE$396,S$42),"")</f>
        <v/>
      </c>
      <c r="T85" s="75" t="str">
        <f>IFERROR(LARGE('M 50-59'!$AE$300:$AE$396,T$42),"")</f>
        <v/>
      </c>
      <c r="U85" s="75" t="str">
        <f>IFERROR(LARGE('M 50-59'!$AE$300:$AE$396,U$42),"")</f>
        <v/>
      </c>
      <c r="V85" s="75" t="str">
        <f>IFERROR(LARGE('M 50-59'!$AE$300:$AE$396,V$42),"")</f>
        <v/>
      </c>
      <c r="W85" s="75" t="str">
        <f>IFERROR(LARGE('M 50-59'!$AE$300:$AE$396,W$42),"")</f>
        <v/>
      </c>
      <c r="X85" s="75" t="str">
        <f>IFERROR(LARGE('M 50-59'!$AE$300:$AE$396,X$42),"")</f>
        <v/>
      </c>
      <c r="Y85" s="75" t="str">
        <f>IFERROR(LARGE('M 50-59'!$AE$300:$AE$396,Y$42),"")</f>
        <v/>
      </c>
      <c r="Z85" s="75" t="str">
        <f>IFERROR(LARGE('M 50-59'!$AE$300:$AE$396,Z$42),"")</f>
        <v/>
      </c>
      <c r="AA85" s="75" t="str">
        <f>IFERROR(LARGE('M 50-59'!$AE$300:$AE$396,AA$42),"")</f>
        <v/>
      </c>
      <c r="AB85" s="75" t="str">
        <f>IFERROR(LARGE('M 50-59'!$AE$300:$AE$396,AB$42),"")</f>
        <v/>
      </c>
      <c r="AC85" s="75" t="str">
        <f>IFERROR(LARGE('M 50-59'!$AE$300:$AE$396,AC$42),"")</f>
        <v/>
      </c>
      <c r="AD85" s="75" t="str">
        <f>IFERROR(LARGE('M 50-59'!$AE$300:$AE$396,AD$42),"")</f>
        <v/>
      </c>
      <c r="AE85" s="75" t="str">
        <f>IFERROR(LARGE('M 50-59'!$AE$300:$AE$396,AE$42),"")</f>
        <v/>
      </c>
      <c r="AF85" s="75" t="str">
        <f>IFERROR(LARGE('M 50-59'!$AE$300:$AE$396,AF$42),"")</f>
        <v/>
      </c>
      <c r="AG85" s="75" t="str">
        <f>IFERROR(LARGE('M 50-59'!$AE$300:$AE$312,AG$42),"")</f>
        <v/>
      </c>
      <c r="AH85" s="75" t="str">
        <f>IFERROR(LARGE('M 50-59'!$AE$300:$AE$312,AH$42),"")</f>
        <v/>
      </c>
      <c r="AI85" s="75" t="str">
        <f>IFERROR(LARGE('M 50-59'!$AE$300:$AE$312,AI$42),"")</f>
        <v/>
      </c>
      <c r="AJ85" s="75" t="str">
        <f>IFERROR(LARGE('M 50-59'!$AE$300:$AE$312,AJ$42),"")</f>
        <v/>
      </c>
      <c r="AK85" s="75" t="str">
        <f>IFERROR(LARGE('M 50-59'!$AE$300:$AE$312,AK$42),"")</f>
        <v/>
      </c>
      <c r="AL85" s="75" t="str">
        <f>IFERROR(LARGE('M 50-59'!$AE$300:$AE$312,AL$42),"")</f>
        <v/>
      </c>
      <c r="AM85" s="75" t="str">
        <f>IFERROR(LARGE('M 50-59'!$AE$300:$AE$312,AM$42),"")</f>
        <v/>
      </c>
      <c r="AN85" s="75" t="str">
        <f>IFERROR(LARGE('M 50-59'!$AE$300:$AE$312,AN$42),"")</f>
        <v/>
      </c>
      <c r="AO85" s="75" t="str">
        <f>IFERROR(LARGE('M 50-59'!$AE$300:$AE$312,AO$42),"")</f>
        <v/>
      </c>
      <c r="AP85" s="75" t="str">
        <f>IFERROR(LARGE('M 50-59'!$AE$300:$AE$312,AP$42),"")</f>
        <v/>
      </c>
      <c r="AQ85" s="75" t="str">
        <f>IFERROR(LARGE('M 50-59'!$AE$300:$AE$312,AQ$42),"")</f>
        <v/>
      </c>
      <c r="AR85" s="75" t="str">
        <f>IFERROR(LARGE('M 50-59'!$AE$300:$AE$312,AR$42),"")</f>
        <v/>
      </c>
      <c r="AS85" s="75" t="str">
        <f>IFERROR(LARGE('M 50-59'!$AE$300:$AE$312,AS$42),"")</f>
        <v/>
      </c>
      <c r="AT85" s="75" t="str">
        <f>IFERROR(LARGE('M 50-59'!$AE$300:$AE$312,AT$42),"")</f>
        <v/>
      </c>
      <c r="AU85" s="75" t="str">
        <f>IFERROR(LARGE('M 50-59'!$AE$300:$AE$312,AU$42),"")</f>
        <v/>
      </c>
      <c r="AV85" s="75" t="str">
        <f>IFERROR(LARGE('M 50-59'!$AE$300:$AE$312,AV$42),"")</f>
        <v/>
      </c>
      <c r="AW85" s="75" t="str">
        <f>IFERROR(LARGE('M 50-59'!$AE$300:$AE$312,AW$42),"")</f>
        <v/>
      </c>
      <c r="AX85" s="75" t="str">
        <f>IFERROR(LARGE('M 50-59'!$AE$300:$AE$312,AX$42),"")</f>
        <v/>
      </c>
      <c r="AY85" s="75" t="str">
        <f>IFERROR(LARGE('M 50-59'!$AE$300:$AE$312,AY$42),"")</f>
        <v/>
      </c>
      <c r="AZ85" s="75" t="str">
        <f>IFERROR(LARGE('M 50-59'!$AE$300:$AE$312,AZ$42),"")</f>
        <v/>
      </c>
      <c r="BA85" s="75" t="str">
        <f>IFERROR(LARGE('M 50-59'!$AE$300:$AE$312,BA$42),"")</f>
        <v/>
      </c>
      <c r="BG85" s="16"/>
      <c r="BH85" s="16"/>
    </row>
    <row r="86" spans="1:60" hidden="1" x14ac:dyDescent="0.2">
      <c r="B86" s="40" t="s">
        <v>78</v>
      </c>
      <c r="D86" s="75">
        <f>IFERROR(LARGE('M 60-69'!$AE$300:$AE$397,D$42),"")</f>
        <v>20.003</v>
      </c>
      <c r="E86" s="75">
        <f>IFERROR(LARGE('M 60-69'!$AE$300:$AE$397,E$42),"")</f>
        <v>17.003</v>
      </c>
      <c r="F86" s="75">
        <f>IFERROR(LARGE('M 60-69'!$AE$300:$AE$397,F$42),"")</f>
        <v>16.003</v>
      </c>
      <c r="G86" s="75">
        <f>IFERROR(LARGE('M 60-69'!$AE$300:$AE$397,G$42),"")</f>
        <v>13.003</v>
      </c>
      <c r="H86" s="75" t="str">
        <f>IFERROR(LARGE('M 60-69'!$AE$300:$AE$397,H$42),"")</f>
        <v/>
      </c>
      <c r="I86" s="75" t="str">
        <f>IFERROR(LARGE('M 60-69'!$AE$300:$AE$397,I$42),"")</f>
        <v/>
      </c>
      <c r="J86" s="75" t="str">
        <f>IFERROR(LARGE('M 60-69'!$AE$300:$AE$397,J$42),"")</f>
        <v/>
      </c>
      <c r="K86" s="75" t="str">
        <f>IFERROR(LARGE('M 60-69'!$AE$300:$AE$397,K$42),"")</f>
        <v/>
      </c>
      <c r="L86" s="75" t="str">
        <f>IFERROR(LARGE('M 60-69'!$AE$300:$AE$397,L$42),"")</f>
        <v/>
      </c>
      <c r="M86" s="75" t="str">
        <f>IFERROR(LARGE('M 60-69'!$AE$300:$AE$397,M$42),"")</f>
        <v/>
      </c>
      <c r="N86" s="75" t="str">
        <f>IFERROR(LARGE('M 60-69'!$AE$300:$AE$397,N$42),"")</f>
        <v/>
      </c>
      <c r="O86" s="75" t="str">
        <f>IFERROR(LARGE('M 60-69'!$AE$300:$AE$397,O$42),"")</f>
        <v/>
      </c>
      <c r="P86" s="75" t="str">
        <f>IFERROR(LARGE('M 60-69'!$AE$300:$AE$397,P$42),"")</f>
        <v/>
      </c>
      <c r="Q86" s="75" t="str">
        <f>IFERROR(LARGE('M 60-69'!$AE$300:$AE$397,Q$42),"")</f>
        <v/>
      </c>
      <c r="R86" s="75" t="str">
        <f>IFERROR(LARGE('M 60-69'!$AE$300:$AE$397,R$42),"")</f>
        <v/>
      </c>
      <c r="S86" s="75" t="str">
        <f>IFERROR(LARGE('M 60-69'!$AE$300:$AE$397,S$42),"")</f>
        <v/>
      </c>
      <c r="T86" s="75" t="str">
        <f>IFERROR(LARGE('M 60-69'!$AE$300:$AE$397,T$42),"")</f>
        <v/>
      </c>
      <c r="U86" s="75" t="str">
        <f>IFERROR(LARGE('M 60-69'!$AE$300:$AE$397,U$42),"")</f>
        <v/>
      </c>
      <c r="V86" s="75" t="str">
        <f>IFERROR(LARGE('M 60-69'!$AE$300:$AE$397,V$42),"")</f>
        <v/>
      </c>
      <c r="W86" s="75" t="str">
        <f>IFERROR(LARGE('M 60-69'!$AE$300:$AE$397,W$42),"")</f>
        <v/>
      </c>
      <c r="X86" s="75" t="str">
        <f>IFERROR(LARGE('M 60-69'!$AE$300:$AE$397,X$42),"")</f>
        <v/>
      </c>
      <c r="Y86" s="75" t="str">
        <f>IFERROR(LARGE('M 60-69'!$AE$300:$AE$397,Y$42),"")</f>
        <v/>
      </c>
      <c r="Z86" s="75" t="str">
        <f>IFERROR(LARGE('M 60-69'!$AE$300:$AE$397,Z$42),"")</f>
        <v/>
      </c>
      <c r="AA86" s="75" t="str">
        <f>IFERROR(LARGE('M 60-69'!$AE$300:$AE$397,AA$42),"")</f>
        <v/>
      </c>
      <c r="AB86" s="75" t="str">
        <f>IFERROR(LARGE('M 60-69'!$AE$300:$AE$397,AB$42),"")</f>
        <v/>
      </c>
      <c r="AC86" s="75" t="str">
        <f>IFERROR(LARGE('M 60-69'!$AE$300:$AE$397,AC$42),"")</f>
        <v/>
      </c>
      <c r="AD86" s="75" t="str">
        <f>IFERROR(LARGE('M 60-69'!$AE$300:$AE$397,AD$42),"")</f>
        <v/>
      </c>
      <c r="AE86" s="75" t="str">
        <f>IFERROR(LARGE('M 60-69'!$AE$300:$AE$397,AE$42),"")</f>
        <v/>
      </c>
      <c r="AF86" s="75" t="str">
        <f>IFERROR(LARGE('M 60-69'!$AE$300:$AE$397,AF$42),"")</f>
        <v/>
      </c>
      <c r="AG86" s="75" t="str">
        <f>IFERROR(LARGE('M 60-69'!$AE$300:$AE$306,AG$42),"")</f>
        <v/>
      </c>
      <c r="AH86" s="75" t="str">
        <f>IFERROR(LARGE('M 60-69'!$AE$300:$AE$306,AH$42),"")</f>
        <v/>
      </c>
      <c r="AI86" s="75" t="str">
        <f>IFERROR(LARGE('M 60-69'!$AE$300:$AE$306,AI$42),"")</f>
        <v/>
      </c>
      <c r="AJ86" s="75" t="str">
        <f>IFERROR(LARGE('M 60-69'!$AE$300:$AE$306,AJ$42),"")</f>
        <v/>
      </c>
      <c r="AK86" s="75" t="str">
        <f>IFERROR(LARGE('M 60-69'!$AE$300:$AE$306,AK$42),"")</f>
        <v/>
      </c>
      <c r="AL86" s="75" t="str">
        <f>IFERROR(LARGE('M 60-69'!$AE$300:$AE$306,AL$42),"")</f>
        <v/>
      </c>
      <c r="AM86" s="75" t="str">
        <f>IFERROR(LARGE('M 60-69'!$AE$300:$AE$306,AM$42),"")</f>
        <v/>
      </c>
      <c r="AN86" s="75" t="str">
        <f>IFERROR(LARGE('M 60-69'!$AE$300:$AE$306,AN$42),"")</f>
        <v/>
      </c>
      <c r="AO86" s="75" t="str">
        <f>IFERROR(LARGE('M 60-69'!$AE$300:$AE$306,AO$42),"")</f>
        <v/>
      </c>
      <c r="AP86" s="75" t="str">
        <f>IFERROR(LARGE('M 60-69'!$AE$300:$AE$306,AP$42),"")</f>
        <v/>
      </c>
      <c r="AQ86" s="75" t="str">
        <f>IFERROR(LARGE('M 60-69'!$AE$300:$AE$306,AQ$42),"")</f>
        <v/>
      </c>
      <c r="AR86" s="75" t="str">
        <f>IFERROR(LARGE('M 60-69'!$AE$300:$AE$306,AR$42),"")</f>
        <v/>
      </c>
      <c r="AS86" s="75" t="str">
        <f>IFERROR(LARGE('M 60-69'!$AE$300:$AE$306,AS$42),"")</f>
        <v/>
      </c>
      <c r="AT86" s="75" t="str">
        <f>IFERROR(LARGE('M 60-69'!$AE$300:$AE$306,AT$42),"")</f>
        <v/>
      </c>
      <c r="AU86" s="75" t="str">
        <f>IFERROR(LARGE('M 60-69'!$AE$300:$AE$306,AU$42),"")</f>
        <v/>
      </c>
      <c r="AV86" s="75" t="str">
        <f>IFERROR(LARGE('M 60-69'!$AE$300:$AE$306,AV$42),"")</f>
        <v/>
      </c>
      <c r="AW86" s="75" t="str">
        <f>IFERROR(LARGE('M 60-69'!$AE$300:$AE$306,AW$42),"")</f>
        <v/>
      </c>
      <c r="AX86" s="75" t="str">
        <f>IFERROR(LARGE('M 60-69'!$AE$300:$AE$306,AX$42),"")</f>
        <v/>
      </c>
      <c r="AY86" s="75" t="str">
        <f>IFERROR(LARGE('M 60-69'!$AE$300:$AE$306,AY$42),"")</f>
        <v/>
      </c>
      <c r="AZ86" s="75" t="str">
        <f>IFERROR(LARGE('M 60-69'!$AE$300:$AE$306,AZ$42),"")</f>
        <v/>
      </c>
      <c r="BA86" s="75" t="str">
        <f>IFERROR(LARGE('M 60-69'!$AE$300:$AE$306,BA$42),"")</f>
        <v/>
      </c>
      <c r="BG86" s="16"/>
      <c r="BH86" s="16"/>
    </row>
    <row r="87" spans="1:60" hidden="1" x14ac:dyDescent="0.2">
      <c r="B87" s="40" t="s">
        <v>106</v>
      </c>
      <c r="D87" s="75">
        <f>IFERROR(LARGE('M 70-79'!$AE$300:$AE$400,D$42),"")</f>
        <v>13.002000000000001</v>
      </c>
      <c r="E87" s="75" t="str">
        <f>IFERROR(LARGE('M 70-79'!$AE$300:$AE$400,E$42),"")</f>
        <v/>
      </c>
      <c r="F87" s="75" t="str">
        <f>IFERROR(LARGE('M 70-79'!$AE$300:$AE$400,F$42),"")</f>
        <v/>
      </c>
      <c r="G87" s="75" t="str">
        <f>IFERROR(LARGE('M 70-79'!$AE$300:$AE$400,G$42),"")</f>
        <v/>
      </c>
      <c r="H87" s="75" t="str">
        <f>IFERROR(LARGE('M 70-79'!$AE$300:$AE$400,H$42),"")</f>
        <v/>
      </c>
      <c r="I87" s="75" t="str">
        <f>IFERROR(LARGE('M 70-79'!$AE$300:$AE$400,I$42),"")</f>
        <v/>
      </c>
      <c r="J87" s="75" t="str">
        <f>IFERROR(LARGE('M 70-79'!$AE$300:$AE$400,J$42),"")</f>
        <v/>
      </c>
      <c r="K87" s="75" t="str">
        <f>IFERROR(LARGE('M 70-79'!$AE$300:$AE$400,K$42),"")</f>
        <v/>
      </c>
      <c r="L87" s="75" t="str">
        <f>IFERROR(LARGE('M 70-79'!$AE$300:$AE$400,L$42),"")</f>
        <v/>
      </c>
      <c r="M87" s="75" t="str">
        <f>IFERROR(LARGE('M 70-79'!$AE$300:$AE$400,M$42),"")</f>
        <v/>
      </c>
      <c r="N87" s="75" t="str">
        <f>IFERROR(LARGE('M 70-79'!$AE$300:$AE$400,N$42),"")</f>
        <v/>
      </c>
      <c r="O87" s="75" t="str">
        <f>IFERROR(LARGE('M 70-79'!$AE$300:$AE$400,O$42),"")</f>
        <v/>
      </c>
      <c r="P87" s="75" t="str">
        <f>IFERROR(LARGE('M 70-79'!$AE$300:$AE$400,P$42),"")</f>
        <v/>
      </c>
      <c r="Q87" s="75" t="str">
        <f>IFERROR(LARGE('M 70-79'!$AE$300:$AE$400,Q$42),"")</f>
        <v/>
      </c>
      <c r="R87" s="75" t="str">
        <f>IFERROR(LARGE('M 70-79'!$AE$300:$AE$400,R$42),"")</f>
        <v/>
      </c>
      <c r="S87" s="75" t="str">
        <f>IFERROR(LARGE('M 70-79'!$AE$300:$AE$400,S$42),"")</f>
        <v/>
      </c>
      <c r="T87" s="75" t="str">
        <f>IFERROR(LARGE('M 70-79'!$AE$300:$AE$400,T$42),"")</f>
        <v/>
      </c>
      <c r="U87" s="75" t="str">
        <f>IFERROR(LARGE('M 70-79'!$AE$300:$AE$400,U$42),"")</f>
        <v/>
      </c>
      <c r="V87" s="75" t="str">
        <f>IFERROR(LARGE('M 70-79'!$AE$300:$AE$400,V$42),"")</f>
        <v/>
      </c>
      <c r="W87" s="75" t="str">
        <f>IFERROR(LARGE('M 70-79'!$AE$300:$AE$400,W$42),"")</f>
        <v/>
      </c>
      <c r="X87" s="75" t="str">
        <f>IFERROR(LARGE('M 70-79'!$AE$300:$AE$400,X$42),"")</f>
        <v/>
      </c>
      <c r="Y87" s="75" t="str">
        <f>IFERROR(LARGE('M 70-79'!$AE$300:$AE$400,Y$42),"")</f>
        <v/>
      </c>
      <c r="Z87" s="75" t="str">
        <f>IFERROR(LARGE('M 70-79'!$AE$300:$AE$400,Z$42),"")</f>
        <v/>
      </c>
      <c r="AA87" s="75" t="str">
        <f>IFERROR(LARGE('M 70-79'!$AE$300:$AE$400,AA$42),"")</f>
        <v/>
      </c>
      <c r="AB87" s="75" t="str">
        <f>IFERROR(LARGE('M 70-79'!$AE$300:$AE$400,AB$42),"")</f>
        <v/>
      </c>
      <c r="AC87" s="75" t="str">
        <f>IFERROR(LARGE('M 70-79'!$AE$300:$AE$400,AC$42),"")</f>
        <v/>
      </c>
      <c r="AD87" s="75" t="str">
        <f>IFERROR(LARGE('M 70-79'!$AE$300:$AE$400,AD$42),"")</f>
        <v/>
      </c>
      <c r="AE87" s="75" t="str">
        <f>IFERROR(LARGE('M 70-79'!$AE$300:$AE$400,AE$42),"")</f>
        <v/>
      </c>
      <c r="AF87" s="75" t="str">
        <f>IFERROR(LARGE('M 70-79'!$AE$300:$AE$400,AF$42),"")</f>
        <v/>
      </c>
      <c r="AG87" s="75" t="str">
        <f>IFERROR(LARGE('M 70-79'!$AE$300:$AE$309,AG$42),"")</f>
        <v/>
      </c>
      <c r="AH87" s="75" t="str">
        <f>IFERROR(LARGE('M 70-79'!$AE$300:$AE$309,AH$42),"")</f>
        <v/>
      </c>
      <c r="AI87" s="75" t="str">
        <f>IFERROR(LARGE('M 70-79'!$AE$300:$AE$309,AI$42),"")</f>
        <v/>
      </c>
      <c r="AJ87" s="75" t="str">
        <f>IFERROR(LARGE('M 70-79'!$AE$300:$AE$309,AJ$42),"")</f>
        <v/>
      </c>
      <c r="AK87" s="75" t="str">
        <f>IFERROR(LARGE('M 70-79'!$AE$300:$AE$309,AK$42),"")</f>
        <v/>
      </c>
      <c r="AL87" s="75" t="str">
        <f>IFERROR(LARGE('M 70-79'!$AE$300:$AE$309,AL$42),"")</f>
        <v/>
      </c>
      <c r="AM87" s="75" t="str">
        <f>IFERROR(LARGE('M 70-79'!$AE$300:$AE$309,AM$42),"")</f>
        <v/>
      </c>
      <c r="AN87" s="75" t="str">
        <f>IFERROR(LARGE('M 70-79'!$AE$300:$AE$309,AN$42),"")</f>
        <v/>
      </c>
      <c r="AO87" s="75" t="str">
        <f>IFERROR(LARGE('M 70-79'!$AE$300:$AE$309,AO$42),"")</f>
        <v/>
      </c>
      <c r="AP87" s="75" t="str">
        <f>IFERROR(LARGE('M 70-79'!$AE$300:$AE$309,AP$42),"")</f>
        <v/>
      </c>
      <c r="AQ87" s="75" t="str">
        <f>IFERROR(LARGE('M 70-79'!$AE$300:$AE$309,AQ$42),"")</f>
        <v/>
      </c>
      <c r="AR87" s="75" t="str">
        <f>IFERROR(LARGE('M 70-79'!$AE$300:$AE$309,AR$42),"")</f>
        <v/>
      </c>
      <c r="AS87" s="75" t="str">
        <f>IFERROR(LARGE('M 70-79'!$AE$300:$AE$309,AS$42),"")</f>
        <v/>
      </c>
      <c r="AT87" s="75" t="str">
        <f>IFERROR(LARGE('M 70-79'!$AE$300:$AE$309,AT$42),"")</f>
        <v/>
      </c>
      <c r="AU87" s="75" t="str">
        <f>IFERROR(LARGE('M 70-79'!$AE$300:$AE$309,AU$42),"")</f>
        <v/>
      </c>
      <c r="AV87" s="75" t="str">
        <f>IFERROR(LARGE('M 70-79'!$AE$300:$AE$309,AV$42),"")</f>
        <v/>
      </c>
      <c r="AW87" s="75" t="str">
        <f>IFERROR(LARGE('M 70-79'!$AE$300:$AE$309,AW$42),"")</f>
        <v/>
      </c>
      <c r="AX87" s="75" t="str">
        <f>IFERROR(LARGE('M 70-79'!$AE$300:$AE$309,AX$42),"")</f>
        <v/>
      </c>
      <c r="AY87" s="75" t="str">
        <f>IFERROR(LARGE('M 70-79'!$AE$300:$AE$309,AY$42),"")</f>
        <v/>
      </c>
      <c r="AZ87" s="75" t="str">
        <f>IFERROR(LARGE('M 70-79'!$AE$300:$AE$309,AZ$42),"")</f>
        <v/>
      </c>
      <c r="BA87" s="75" t="str">
        <f>IFERROR(LARGE('M 70-79'!$AE$300:$AE$309,BA$42),"")</f>
        <v/>
      </c>
      <c r="BG87" s="16"/>
      <c r="BH87" s="16"/>
    </row>
    <row r="88" spans="1:60" s="61" customFormat="1" hidden="1" x14ac:dyDescent="0.2">
      <c r="B88" s="40" t="s">
        <v>107</v>
      </c>
      <c r="D88" s="75">
        <f>IFERROR(LARGE('M 80+'!$AE$300:$AE$399,D$42),"")</f>
        <v>16.001000000000001</v>
      </c>
      <c r="E88" s="75" t="str">
        <f>IFERROR(LARGE('M 80+'!$AE$300:$AE$399,E$42),"")</f>
        <v/>
      </c>
      <c r="F88" s="75" t="str">
        <f>IFERROR(LARGE('M 80+'!$AE$300:$AE$399,F$42),"")</f>
        <v/>
      </c>
      <c r="G88" s="75" t="str">
        <f>IFERROR(LARGE('M 80+'!$AE$300:$AE$399,G$42),"")</f>
        <v/>
      </c>
      <c r="H88" s="75" t="str">
        <f>IFERROR(LARGE('M 80+'!$AE$300:$AE$399,H$42),"")</f>
        <v/>
      </c>
      <c r="I88" s="75" t="str">
        <f>IFERROR(LARGE('M 80+'!$AE$300:$AE$399,I$42),"")</f>
        <v/>
      </c>
      <c r="J88" s="75" t="str">
        <f>IFERROR(LARGE('M 80+'!$AE$300:$AE$399,J$42),"")</f>
        <v/>
      </c>
      <c r="K88" s="75" t="str">
        <f>IFERROR(LARGE('M 80+'!$AE$300:$AE$399,K$42),"")</f>
        <v/>
      </c>
      <c r="L88" s="75" t="str">
        <f>IFERROR(LARGE('M 80+'!$AE$300:$AE$399,L$42),"")</f>
        <v/>
      </c>
      <c r="M88" s="75" t="str">
        <f>IFERROR(LARGE('M 80+'!$AE$300:$AE$399,M$42),"")</f>
        <v/>
      </c>
      <c r="N88" s="75" t="str">
        <f>IFERROR(LARGE('M 80+'!$AE$300:$AE$399,N$42),"")</f>
        <v/>
      </c>
      <c r="O88" s="75" t="str">
        <f>IFERROR(LARGE('M 80+'!$AE$300:$AE$399,O$42),"")</f>
        <v/>
      </c>
      <c r="P88" s="75" t="str">
        <f>IFERROR(LARGE('M 80+'!$AE$300:$AE$399,P$42),"")</f>
        <v/>
      </c>
      <c r="Q88" s="75" t="str">
        <f>IFERROR(LARGE('M 80+'!$AE$300:$AE$399,Q$42),"")</f>
        <v/>
      </c>
      <c r="R88" s="75" t="str">
        <f>IFERROR(LARGE('M 80+'!$AE$300:$AE$399,R$42),"")</f>
        <v/>
      </c>
      <c r="S88" s="75" t="str">
        <f>IFERROR(LARGE('M 80+'!$AE$300:$AE$399,S$42),"")</f>
        <v/>
      </c>
      <c r="T88" s="75" t="str">
        <f>IFERROR(LARGE('M 80+'!$AE$300:$AE$399,T$42),"")</f>
        <v/>
      </c>
      <c r="U88" s="75" t="str">
        <f>IFERROR(LARGE('M 80+'!$AE$300:$AE$399,U$42),"")</f>
        <v/>
      </c>
      <c r="V88" s="75" t="str">
        <f>IFERROR(LARGE('M 80+'!$AE$300:$AE$399,V$42),"")</f>
        <v/>
      </c>
      <c r="W88" s="75" t="str">
        <f>IFERROR(LARGE('M 80+'!$AE$300:$AE$399,W$42),"")</f>
        <v/>
      </c>
      <c r="X88" s="75" t="str">
        <f>IFERROR(LARGE('M 80+'!$AE$300:$AE$399,X$42),"")</f>
        <v/>
      </c>
      <c r="Y88" s="75" t="str">
        <f>IFERROR(LARGE('M 80+'!$AE$300:$AE$399,Y$42),"")</f>
        <v/>
      </c>
      <c r="Z88" s="75" t="str">
        <f>IFERROR(LARGE('M 80+'!$AE$300:$AE$399,Z$42),"")</f>
        <v/>
      </c>
      <c r="AA88" s="75" t="str">
        <f>IFERROR(LARGE('M 80+'!$AE$300:$AE$399,AA$42),"")</f>
        <v/>
      </c>
      <c r="AB88" s="75" t="str">
        <f>IFERROR(LARGE('M 80+'!$AE$300:$AE$399,AB$42),"")</f>
        <v/>
      </c>
      <c r="AC88" s="75" t="str">
        <f>IFERROR(LARGE('M 80+'!$AE$300:$AE$399,AC$42),"")</f>
        <v/>
      </c>
      <c r="AD88" s="75" t="str">
        <f>IFERROR(LARGE('M 80+'!$AE$300:$AE$399,AD$42),"")</f>
        <v/>
      </c>
      <c r="AE88" s="75" t="str">
        <f>IFERROR(LARGE('M 80+'!$AE$300:$AE$399,AE$42),"")</f>
        <v/>
      </c>
      <c r="AF88" s="75" t="str">
        <f>IFERROR(LARGE('M 80+'!$AE$300:$AE$399,AF$42),"")</f>
        <v/>
      </c>
      <c r="AG88" s="75" t="str">
        <f>IFERROR(LARGE('M 80+'!$AE$300:$AE$304,AG$42),"")</f>
        <v/>
      </c>
      <c r="AH88" s="75" t="str">
        <f>IFERROR(LARGE('M 80+'!$AE$300:$AE$304,AH$42),"")</f>
        <v/>
      </c>
      <c r="AI88" s="75" t="str">
        <f>IFERROR(LARGE('M 80+'!$AE$300:$AE$304,AI$42),"")</f>
        <v/>
      </c>
      <c r="AJ88" s="75" t="str">
        <f>IFERROR(LARGE('M 80+'!$AE$300:$AE$304,AJ$42),"")</f>
        <v/>
      </c>
      <c r="AK88" s="75" t="str">
        <f>IFERROR(LARGE('M 80+'!$AE$300:$AE$304,AK$42),"")</f>
        <v/>
      </c>
      <c r="AL88" s="75" t="str">
        <f>IFERROR(LARGE('M 80+'!$AE$300:$AE$304,AL$42),"")</f>
        <v/>
      </c>
      <c r="AM88" s="75" t="str">
        <f>IFERROR(LARGE('M 80+'!$AE$300:$AE$304,AM$42),"")</f>
        <v/>
      </c>
      <c r="AN88" s="75" t="str">
        <f>IFERROR(LARGE('M 80+'!$AE$300:$AE$304,AN$42),"")</f>
        <v/>
      </c>
      <c r="AO88" s="75" t="str">
        <f>IFERROR(LARGE('M 80+'!$AE$300:$AE$304,AO$42),"")</f>
        <v/>
      </c>
      <c r="AP88" s="75" t="str">
        <f>IFERROR(LARGE('M 80+'!$AE$300:$AE$304,AP$42),"")</f>
        <v/>
      </c>
      <c r="AQ88" s="75" t="str">
        <f>IFERROR(LARGE('M 80+'!$AE$300:$AE$304,AQ$42),"")</f>
        <v/>
      </c>
      <c r="AR88" s="75" t="str">
        <f>IFERROR(LARGE('M 80+'!$AE$300:$AE$304,AR$42),"")</f>
        <v/>
      </c>
      <c r="AS88" s="75" t="str">
        <f>IFERROR(LARGE('M 80+'!$AE$300:$AE$304,AS$42),"")</f>
        <v/>
      </c>
      <c r="AT88" s="75" t="str">
        <f>IFERROR(LARGE('M 80+'!$AE$300:$AE$304,AT$42),"")</f>
        <v/>
      </c>
      <c r="AU88" s="75" t="str">
        <f>IFERROR(LARGE('M 80+'!$AE$300:$AE$304,AU$42),"")</f>
        <v/>
      </c>
      <c r="AV88" s="75" t="str">
        <f>IFERROR(LARGE('M 80+'!$AE$300:$AE$304,AV$42),"")</f>
        <v/>
      </c>
      <c r="AW88" s="75" t="str">
        <f>IFERROR(LARGE('M 80+'!$AE$300:$AE$304,AW$42),"")</f>
        <v/>
      </c>
      <c r="AX88" s="75" t="str">
        <f>IFERROR(LARGE('M 80+'!$AE$300:$AE$304,AX$42),"")</f>
        <v/>
      </c>
      <c r="AY88" s="75" t="str">
        <f>IFERROR(LARGE('M 80+'!$AE$300:$AE$304,AY$42),"")</f>
        <v/>
      </c>
      <c r="AZ88" s="75" t="str">
        <f>IFERROR(LARGE('M 80+'!$AE$300:$AE$304,AZ$42),"")</f>
        <v/>
      </c>
      <c r="BA88" s="75" t="str">
        <f>IFERROR(LARGE('M 80+'!$AE$300:$AE$304,BA$42),"")</f>
        <v/>
      </c>
    </row>
    <row r="89" spans="1:60" hidden="1" x14ac:dyDescent="0.2">
      <c r="B89" s="41" t="s">
        <v>110</v>
      </c>
      <c r="D89" s="75">
        <f>IFERROR(LARGE('N 35-49'!$AE$300:$AE$400,D$42),"")</f>
        <v>20.000050000000002</v>
      </c>
      <c r="E89" s="75">
        <f>IFERROR(LARGE('N 35-49'!$AE$300:$AE$400,E$42),"")</f>
        <v>18.000050000000002</v>
      </c>
      <c r="F89" s="75">
        <f>IFERROR(LARGE('N 35-49'!$AE$300:$AE$400,F$42),"")</f>
        <v>15.00005</v>
      </c>
      <c r="G89" s="75" t="str">
        <f>IFERROR(LARGE('N 35-49'!$AE$300:$AE$400,G$42),"")</f>
        <v/>
      </c>
      <c r="H89" s="75" t="str">
        <f>IFERROR(LARGE('N 35-49'!$AE$300:$AE$400,H$42),"")</f>
        <v/>
      </c>
      <c r="I89" s="75" t="str">
        <f>IFERROR(LARGE('N 35-49'!$AE$300:$AE$400,I$42),"")</f>
        <v/>
      </c>
      <c r="J89" s="75" t="str">
        <f>IFERROR(LARGE('N 35-49'!$AE$300:$AE$400,J$42),"")</f>
        <v/>
      </c>
      <c r="K89" s="75" t="str">
        <f>IFERROR(LARGE('N 35-49'!$AE$300:$AE$400,K$42),"")</f>
        <v/>
      </c>
      <c r="L89" s="75" t="str">
        <f>IFERROR(LARGE('N 35-49'!$AE$300:$AE$400,L$42),"")</f>
        <v/>
      </c>
      <c r="M89" s="75" t="str">
        <f>IFERROR(LARGE('N 35-49'!$AE$300:$AE$400,M$42),"")</f>
        <v/>
      </c>
      <c r="N89" s="75" t="str">
        <f>IFERROR(LARGE('N 35-49'!$AE$300:$AE$400,N$42),"")</f>
        <v/>
      </c>
      <c r="O89" s="75" t="str">
        <f>IFERROR(LARGE('N 35-49'!$AE$300:$AE$400,O$42),"")</f>
        <v/>
      </c>
      <c r="P89" s="75" t="str">
        <f>IFERROR(LARGE('N 35-49'!$AE$300:$AE$400,P$42),"")</f>
        <v/>
      </c>
      <c r="Q89" s="75" t="str">
        <f>IFERROR(LARGE('N 35-49'!$AE$300:$AE$400,Q$42),"")</f>
        <v/>
      </c>
      <c r="R89" s="75" t="str">
        <f>IFERROR(LARGE('N 35-49'!$AE$300:$AE$400,R$42),"")</f>
        <v/>
      </c>
      <c r="S89" s="75" t="str">
        <f>IFERROR(LARGE('N 35-49'!$AE$300:$AE$400,S$42),"")</f>
        <v/>
      </c>
      <c r="T89" s="75" t="str">
        <f>IFERROR(LARGE('N 35-49'!$AE$300:$AE$400,T$42),"")</f>
        <v/>
      </c>
      <c r="U89" s="75" t="str">
        <f>IFERROR(LARGE('N 35-49'!$AE$300:$AE$400,U$42),"")</f>
        <v/>
      </c>
      <c r="V89" s="75" t="str">
        <f>IFERROR(LARGE('N 35-49'!$AE$300:$AE$400,V$42),"")</f>
        <v/>
      </c>
      <c r="W89" s="75" t="str">
        <f>IFERROR(LARGE('N 35-49'!$AE$300:$AE$400,W$42),"")</f>
        <v/>
      </c>
      <c r="X89" s="75" t="str">
        <f>IFERROR(LARGE('N 35-49'!$AE$300:$AE$400,X$42),"")</f>
        <v/>
      </c>
      <c r="Y89" s="75" t="str">
        <f>IFERROR(LARGE('N 35-49'!$AE$300:$AE$400,Y$42),"")</f>
        <v/>
      </c>
      <c r="Z89" s="75" t="str">
        <f>IFERROR(LARGE('N 35-49'!$AE$300:$AE$400,Z$42),"")</f>
        <v/>
      </c>
      <c r="AA89" s="75" t="str">
        <f>IFERROR(LARGE('N 35-49'!$AE$300:$AE$400,AA$42),"")</f>
        <v/>
      </c>
      <c r="AB89" s="75" t="str">
        <f>IFERROR(LARGE('N 35-49'!$AE$300:$AE$400,AB$42),"")</f>
        <v/>
      </c>
      <c r="AC89" s="75" t="str">
        <f>IFERROR(LARGE('N 35-49'!$AE$300:$AE$400,AC$42),"")</f>
        <v/>
      </c>
      <c r="AD89" s="75" t="str">
        <f>IFERROR(LARGE('N 35-49'!$AE$300:$AE$400,AD$42),"")</f>
        <v/>
      </c>
      <c r="AE89" s="75" t="str">
        <f>IFERROR(LARGE('N 35-49'!$AE$300:$AE$400,AE$42),"")</f>
        <v/>
      </c>
      <c r="AF89" s="75" t="str">
        <f>IFERROR(LARGE('N 35-49'!$AE$300:$AE$400,AF$42),"")</f>
        <v/>
      </c>
      <c r="AG89" s="75" t="str">
        <f>IFERROR(LARGE('N 35-49'!$AE$300:$AE$304,AG$42),"")</f>
        <v/>
      </c>
      <c r="AH89" s="75" t="str">
        <f>IFERROR(LARGE('N 35-49'!$AE$300:$AE$304,AH$42),"")</f>
        <v/>
      </c>
      <c r="AI89" s="75" t="str">
        <f>IFERROR(LARGE('N 35-49'!$AE$300:$AE$304,AI$42),"")</f>
        <v/>
      </c>
      <c r="AJ89" s="75" t="str">
        <f>IFERROR(LARGE('N 35-49'!$AE$300:$AE$304,AJ$42),"")</f>
        <v/>
      </c>
      <c r="AK89" s="75" t="str">
        <f>IFERROR(LARGE('N 35-49'!$AE$300:$AE$304,AK$42),"")</f>
        <v/>
      </c>
      <c r="AL89" s="75" t="str">
        <f>IFERROR(LARGE('N 35-49'!$AE$300:$AE$304,AL$42),"")</f>
        <v/>
      </c>
      <c r="AM89" s="75" t="str">
        <f>IFERROR(LARGE('N 35-49'!$AE$300:$AE$304,AM$42),"")</f>
        <v/>
      </c>
      <c r="AN89" s="75" t="str">
        <f>IFERROR(LARGE('N 35-49'!$AE$300:$AE$304,AN$42),"")</f>
        <v/>
      </c>
      <c r="AO89" s="75" t="str">
        <f>IFERROR(LARGE('N 35-49'!$AE$300:$AE$304,AO$42),"")</f>
        <v/>
      </c>
      <c r="AP89" s="75" t="str">
        <f>IFERROR(LARGE('N 35-49'!$AE$300:$AE$304,AP$42),"")</f>
        <v/>
      </c>
      <c r="AQ89" s="75" t="str">
        <f>IFERROR(LARGE('N 35-49'!$AE$300:$AE$304,AQ$42),"")</f>
        <v/>
      </c>
      <c r="AR89" s="75" t="str">
        <f>IFERROR(LARGE('N 35-49'!$AE$300:$AE$304,AR$42),"")</f>
        <v/>
      </c>
      <c r="AS89" s="75" t="str">
        <f>IFERROR(LARGE('N 35-49'!$AE$300:$AE$304,AS$42),"")</f>
        <v/>
      </c>
      <c r="AT89" s="75" t="str">
        <f>IFERROR(LARGE('N 35-49'!$AE$300:$AE$304,AT$42),"")</f>
        <v/>
      </c>
      <c r="AU89" s="75" t="str">
        <f>IFERROR(LARGE('N 35-49'!$AE$300:$AE$304,AU$42),"")</f>
        <v/>
      </c>
      <c r="AV89" s="75" t="str">
        <f>IFERROR(LARGE('N 35-49'!$AE$300:$AE$304,AV$42),"")</f>
        <v/>
      </c>
      <c r="AW89" s="75" t="str">
        <f>IFERROR(LARGE('N 35-49'!$AE$300:$AE$304,AW$42),"")</f>
        <v/>
      </c>
      <c r="AX89" s="75" t="str">
        <f>IFERROR(LARGE('N 35-49'!$AE$300:$AE$304,AX$42),"")</f>
        <v/>
      </c>
      <c r="AY89" s="75" t="str">
        <f>IFERROR(LARGE('N 35-49'!$AE$300:$AE$304,AY$42),"")</f>
        <v/>
      </c>
      <c r="AZ89" s="75" t="str">
        <f>IFERROR(LARGE('N 35-49'!$AE$300:$AE$304,AZ$42),"")</f>
        <v/>
      </c>
      <c r="BA89" s="75" t="str">
        <f>IFERROR(LARGE('N 35-49'!$AE$300:$AE$304,BA$42),"")</f>
        <v/>
      </c>
      <c r="BG89" s="16"/>
      <c r="BH89" s="16"/>
    </row>
    <row r="90" spans="1:60" hidden="1" x14ac:dyDescent="0.2">
      <c r="B90" s="41" t="s">
        <v>111</v>
      </c>
      <c r="D90" s="75">
        <f>IFERROR(LARGE('N 50-59'!$AE$300:$AE$400,D$42),"")</f>
        <v>15.00004</v>
      </c>
      <c r="E90" s="75">
        <f>IFERROR(LARGE('N 50-59'!$AE$300:$AE$400,E$42),"")</f>
        <v>13.00004</v>
      </c>
      <c r="F90" s="75" t="str">
        <f>IFERROR(LARGE('N 50-59'!$AE$300:$AE$400,F$42),"")</f>
        <v/>
      </c>
      <c r="G90" s="75" t="str">
        <f>IFERROR(LARGE('N 50-59'!$AE$300:$AE$400,G$42),"")</f>
        <v/>
      </c>
      <c r="H90" s="75" t="str">
        <f>IFERROR(LARGE('N 50-59'!$AE$300:$AE$400,H$42),"")</f>
        <v/>
      </c>
      <c r="I90" s="75" t="str">
        <f>IFERROR(LARGE('N 50-59'!$AE$300:$AE$400,I$42),"")</f>
        <v/>
      </c>
      <c r="J90" s="75" t="str">
        <f>IFERROR(LARGE('N 50-59'!$AE$300:$AE$400,J$42),"")</f>
        <v/>
      </c>
      <c r="K90" s="75" t="str">
        <f>IFERROR(LARGE('N 50-59'!$AE$300:$AE$400,K$42),"")</f>
        <v/>
      </c>
      <c r="L90" s="75" t="str">
        <f>IFERROR(LARGE('N 50-59'!$AE$300:$AE$400,L$42),"")</f>
        <v/>
      </c>
      <c r="M90" s="75" t="str">
        <f>IFERROR(LARGE('N 50-59'!$AE$300:$AE$400,M$42),"")</f>
        <v/>
      </c>
      <c r="N90" s="75" t="str">
        <f>IFERROR(LARGE('N 50-59'!$AE$300:$AE$400,N$42),"")</f>
        <v/>
      </c>
      <c r="O90" s="75" t="str">
        <f>IFERROR(LARGE('N 50-59'!$AE$300:$AE$400,O$42),"")</f>
        <v/>
      </c>
      <c r="P90" s="75" t="str">
        <f>IFERROR(LARGE('N 50-59'!$AE$300:$AE$400,P$42),"")</f>
        <v/>
      </c>
      <c r="Q90" s="75" t="str">
        <f>IFERROR(LARGE('N 50-59'!$AE$300:$AE$400,Q$42),"")</f>
        <v/>
      </c>
      <c r="R90" s="75" t="str">
        <f>IFERROR(LARGE('N 50-59'!$AE$300:$AE$400,R$42),"")</f>
        <v/>
      </c>
      <c r="S90" s="75" t="str">
        <f>IFERROR(LARGE('N 50-59'!$AE$300:$AE$400,S$42),"")</f>
        <v/>
      </c>
      <c r="T90" s="75" t="str">
        <f>IFERROR(LARGE('N 50-59'!$AE$300:$AE$400,T$42),"")</f>
        <v/>
      </c>
      <c r="U90" s="75" t="str">
        <f>IFERROR(LARGE('N 50-59'!$AE$300:$AE$400,U$42),"")</f>
        <v/>
      </c>
      <c r="V90" s="75" t="str">
        <f>IFERROR(LARGE('N 50-59'!$AE$300:$AE$400,V$42),"")</f>
        <v/>
      </c>
      <c r="W90" s="75" t="str">
        <f>IFERROR(LARGE('N 50-59'!$AE$300:$AE$400,W$42),"")</f>
        <v/>
      </c>
      <c r="X90" s="75" t="str">
        <f>IFERROR(LARGE('N 50-59'!$AE$300:$AE$400,X$42),"")</f>
        <v/>
      </c>
      <c r="Y90" s="75" t="str">
        <f>IFERROR(LARGE('N 50-59'!$AE$300:$AE$400,Y$42),"")</f>
        <v/>
      </c>
      <c r="Z90" s="75" t="str">
        <f>IFERROR(LARGE('N 50-59'!$AE$300:$AE$400,Z$42),"")</f>
        <v/>
      </c>
      <c r="AA90" s="75" t="str">
        <f>IFERROR(LARGE('N 50-59'!$AE$300:$AE$400,AA$42),"")</f>
        <v/>
      </c>
      <c r="AB90" s="75" t="str">
        <f>IFERROR(LARGE('N 50-59'!$AE$300:$AE$400,AB$42),"")</f>
        <v/>
      </c>
      <c r="AC90" s="75" t="str">
        <f>IFERROR(LARGE('N 50-59'!$AE$300:$AE$400,AC$42),"")</f>
        <v/>
      </c>
      <c r="AD90" s="75" t="str">
        <f>IFERROR(LARGE('N 50-59'!$AE$300:$AE$400,AD$42),"")</f>
        <v/>
      </c>
      <c r="AE90" s="75" t="str">
        <f>IFERROR(LARGE('N 50-59'!$AE$300:$AE$400,AE$42),"")</f>
        <v/>
      </c>
      <c r="AF90" s="75" t="str">
        <f>IFERROR(LARGE('N 50-59'!$AE$300:$AE$400,AF$42),"")</f>
        <v/>
      </c>
      <c r="AG90" s="75" t="str">
        <f>IFERROR(LARGE('N 50-59'!$AE$300:$AE$303,AG$42),"")</f>
        <v/>
      </c>
      <c r="AH90" s="75" t="str">
        <f>IFERROR(LARGE('N 50-59'!$AE$300:$AE$303,AH$42),"")</f>
        <v/>
      </c>
      <c r="AI90" s="75" t="str">
        <f>IFERROR(LARGE('N 50-59'!$AE$300:$AE$303,AI$42),"")</f>
        <v/>
      </c>
      <c r="AJ90" s="75" t="str">
        <f>IFERROR(LARGE('N 50-59'!$AE$300:$AE$303,AJ$42),"")</f>
        <v/>
      </c>
      <c r="AK90" s="75" t="str">
        <f>IFERROR(LARGE('N 50-59'!$AE$300:$AE$303,AK$42),"")</f>
        <v/>
      </c>
      <c r="AL90" s="75" t="str">
        <f>IFERROR(LARGE('N 50-59'!$AE$300:$AE$303,AL$42),"")</f>
        <v/>
      </c>
      <c r="AM90" s="75" t="str">
        <f>IFERROR(LARGE('N 50-59'!$AE$300:$AE$303,AM$42),"")</f>
        <v/>
      </c>
      <c r="AN90" s="75" t="str">
        <f>IFERROR(LARGE('N 50-59'!$AE$300:$AE$303,AN$42),"")</f>
        <v/>
      </c>
      <c r="AO90" s="75" t="str">
        <f>IFERROR(LARGE('N 50-59'!$AE$300:$AE$303,AO$42),"")</f>
        <v/>
      </c>
      <c r="AP90" s="75" t="str">
        <f>IFERROR(LARGE('N 50-59'!$AE$300:$AE$303,AP$42),"")</f>
        <v/>
      </c>
      <c r="AQ90" s="75" t="str">
        <f>IFERROR(LARGE('N 50-59'!$AE$300:$AE$303,AQ$42),"")</f>
        <v/>
      </c>
      <c r="AR90" s="75" t="str">
        <f>IFERROR(LARGE('N 50-59'!$AE$300:$AE$303,AR$42),"")</f>
        <v/>
      </c>
      <c r="AS90" s="75" t="str">
        <f>IFERROR(LARGE('N 50-59'!$AE$300:$AE$303,AS$42),"")</f>
        <v/>
      </c>
      <c r="AT90" s="75" t="str">
        <f>IFERROR(LARGE('N 50-59'!$AE$300:$AE$303,AT$42),"")</f>
        <v/>
      </c>
      <c r="AU90" s="75" t="str">
        <f>IFERROR(LARGE('N 50-59'!$AE$300:$AE$303,AU$42),"")</f>
        <v/>
      </c>
      <c r="AV90" s="75" t="str">
        <f>IFERROR(LARGE('N 50-59'!$AE$300:$AE$303,AV$42),"")</f>
        <v/>
      </c>
      <c r="AW90" s="75" t="str">
        <f>IFERROR(LARGE('N 50-59'!$AE$300:$AE$303,AW$42),"")</f>
        <v/>
      </c>
      <c r="AX90" s="75" t="str">
        <f>IFERROR(LARGE('N 50-59'!$AE$300:$AE$303,AX$42),"")</f>
        <v/>
      </c>
      <c r="AY90" s="75" t="str">
        <f>IFERROR(LARGE('N 50-59'!$AE$300:$AE$303,AY$42),"")</f>
        <v/>
      </c>
      <c r="AZ90" s="75" t="str">
        <f>IFERROR(LARGE('N 50-59'!$AE$300:$AE$303,AZ$42),"")</f>
        <v/>
      </c>
      <c r="BA90" s="75" t="str">
        <f>IFERROR(LARGE('N 50-59'!$AE$300:$AE$303,BA$42),"")</f>
        <v/>
      </c>
      <c r="BG90" s="16"/>
      <c r="BH90" s="16"/>
    </row>
    <row r="91" spans="1:60" hidden="1" x14ac:dyDescent="0.2">
      <c r="B91" s="41" t="s">
        <v>79</v>
      </c>
      <c r="D91" s="75">
        <f>IFERROR(LARGE('N 60-69'!$AE$300:$AE$400,D$42),"")</f>
        <v>16.000029999999999</v>
      </c>
      <c r="E91" s="75">
        <f>IFERROR(LARGE('N 60-69'!$AE$300:$AE$400,E$42),"")</f>
        <v>14.000030000000001</v>
      </c>
      <c r="F91" s="75">
        <f>IFERROR(LARGE('N 60-69'!$AE$300:$AE$400,F$42),"")</f>
        <v>11.000030000000001</v>
      </c>
      <c r="G91" s="75" t="str">
        <f>IFERROR(LARGE('N 60-69'!$AE$300:$AE$400,G$42),"")</f>
        <v/>
      </c>
      <c r="H91" s="75" t="str">
        <f>IFERROR(LARGE('N 60-69'!$AE$300:$AE$400,H$42),"")</f>
        <v/>
      </c>
      <c r="I91" s="75" t="str">
        <f>IFERROR(LARGE('N 60-69'!$AE$300:$AE$400,I$42),"")</f>
        <v/>
      </c>
      <c r="J91" s="75" t="str">
        <f>IFERROR(LARGE('N 60-69'!$AE$300:$AE$400,J$42),"")</f>
        <v/>
      </c>
      <c r="K91" s="75" t="str">
        <f>IFERROR(LARGE('N 60-69'!$AE$300:$AE$400,K$42),"")</f>
        <v/>
      </c>
      <c r="L91" s="75" t="str">
        <f>IFERROR(LARGE('N 60-69'!$AE$300:$AE$400,L$42),"")</f>
        <v/>
      </c>
      <c r="M91" s="75" t="str">
        <f>IFERROR(LARGE('N 60-69'!$AE$300:$AE$400,M$42),"")</f>
        <v/>
      </c>
      <c r="N91" s="75" t="str">
        <f>IFERROR(LARGE('N 60-69'!$AE$300:$AE$400,N$42),"")</f>
        <v/>
      </c>
      <c r="O91" s="75" t="str">
        <f>IFERROR(LARGE('N 60-69'!$AE$300:$AE$400,O$42),"")</f>
        <v/>
      </c>
      <c r="P91" s="75" t="str">
        <f>IFERROR(LARGE('N 60-69'!$AE$300:$AE$400,P$42),"")</f>
        <v/>
      </c>
      <c r="Q91" s="75" t="str">
        <f>IFERROR(LARGE('N 60-69'!$AE$300:$AE$400,Q$42),"")</f>
        <v/>
      </c>
      <c r="R91" s="75" t="str">
        <f>IFERROR(LARGE('N 60-69'!$AE$300:$AE$400,R$42),"")</f>
        <v/>
      </c>
      <c r="S91" s="75" t="str">
        <f>IFERROR(LARGE('N 60-69'!$AE$300:$AE$400,S$42),"")</f>
        <v/>
      </c>
      <c r="T91" s="75" t="str">
        <f>IFERROR(LARGE('N 60-69'!$AE$300:$AE$400,T$42),"")</f>
        <v/>
      </c>
      <c r="U91" s="75" t="str">
        <f>IFERROR(LARGE('N 60-69'!$AE$300:$AE$400,U$42),"")</f>
        <v/>
      </c>
      <c r="V91" s="75" t="str">
        <f>IFERROR(LARGE('N 60-69'!$AE$300:$AE$400,V$42),"")</f>
        <v/>
      </c>
      <c r="W91" s="75" t="str">
        <f>IFERROR(LARGE('N 60-69'!$AE$300:$AE$400,W$42),"")</f>
        <v/>
      </c>
      <c r="X91" s="75" t="str">
        <f>IFERROR(LARGE('N 60-69'!$AE$300:$AE$400,X$42),"")</f>
        <v/>
      </c>
      <c r="Y91" s="75" t="str">
        <f>IFERROR(LARGE('N 60-69'!$AE$300:$AE$400,Y$42),"")</f>
        <v/>
      </c>
      <c r="Z91" s="75" t="str">
        <f>IFERROR(LARGE('N 60-69'!$AE$300:$AE$400,Z$42),"")</f>
        <v/>
      </c>
      <c r="AA91" s="75" t="str">
        <f>IFERROR(LARGE('N 60-69'!$AE$300:$AE$400,AA$42),"")</f>
        <v/>
      </c>
      <c r="AB91" s="75" t="str">
        <f>IFERROR(LARGE('N 60-69'!$AE$300:$AE$400,AB$42),"")</f>
        <v/>
      </c>
      <c r="AC91" s="75" t="str">
        <f>IFERROR(LARGE('N 60-69'!$AE$300:$AE$400,AC$42),"")</f>
        <v/>
      </c>
      <c r="AD91" s="75" t="str">
        <f>IFERROR(LARGE('N 60-69'!$AE$300:$AE$400,AD$42),"")</f>
        <v/>
      </c>
      <c r="AE91" s="75" t="str">
        <f>IFERROR(LARGE('N 60-69'!$AE$300:$AE$400,AE$42),"")</f>
        <v/>
      </c>
      <c r="AF91" s="75" t="str">
        <f>IFERROR(LARGE('N 60-69'!$AE$300:$AE$400,AF$42),"")</f>
        <v/>
      </c>
      <c r="AG91" s="75" t="str">
        <f>IFERROR(LARGE('N 60-69'!$AE$300:$AE$305,AG$42),"")</f>
        <v/>
      </c>
      <c r="AH91" s="75" t="str">
        <f>IFERROR(LARGE('N 60-69'!$AE$300:$AE$305,AH$42),"")</f>
        <v/>
      </c>
      <c r="AI91" s="75" t="str">
        <f>IFERROR(LARGE('N 60-69'!$AE$300:$AE$305,AI$42),"")</f>
        <v/>
      </c>
      <c r="AJ91" s="75" t="str">
        <f>IFERROR(LARGE('N 60-69'!$AE$300:$AE$305,AJ$42),"")</f>
        <v/>
      </c>
      <c r="AK91" s="75" t="str">
        <f>IFERROR(LARGE('N 60-69'!$AE$300:$AE$305,AK$42),"")</f>
        <v/>
      </c>
      <c r="AL91" s="75" t="str">
        <f>IFERROR(LARGE('N 60-69'!$AE$300:$AE$305,AL$42),"")</f>
        <v/>
      </c>
      <c r="AM91" s="75" t="str">
        <f>IFERROR(LARGE('N 60-69'!$AE$300:$AE$305,AM$42),"")</f>
        <v/>
      </c>
      <c r="AN91" s="75" t="str">
        <f>IFERROR(LARGE('N 60-69'!$AE$300:$AE$305,AN$42),"")</f>
        <v/>
      </c>
      <c r="AO91" s="75" t="str">
        <f>IFERROR(LARGE('N 60-69'!$AE$300:$AE$305,AO$42),"")</f>
        <v/>
      </c>
      <c r="AP91" s="75" t="str">
        <f>IFERROR(LARGE('N 60-69'!$AE$300:$AE$305,AP$42),"")</f>
        <v/>
      </c>
      <c r="AQ91" s="75" t="str">
        <f>IFERROR(LARGE('N 60-69'!$AE$300:$AE$305,AQ$42),"")</f>
        <v/>
      </c>
      <c r="AR91" s="75" t="str">
        <f>IFERROR(LARGE('N 60-69'!$AE$300:$AE$305,AR$42),"")</f>
        <v/>
      </c>
      <c r="AS91" s="75" t="str">
        <f>IFERROR(LARGE('N 60-69'!$AE$300:$AE$305,AS$42),"")</f>
        <v/>
      </c>
      <c r="AT91" s="75" t="str">
        <f>IFERROR(LARGE('N 60-69'!$AE$300:$AE$305,AT$42),"")</f>
        <v/>
      </c>
      <c r="AU91" s="75" t="str">
        <f>IFERROR(LARGE('N 60-69'!$AE$300:$AE$305,AU$42),"")</f>
        <v/>
      </c>
      <c r="AV91" s="75" t="str">
        <f>IFERROR(LARGE('N 60-69'!$AE$300:$AE$305,AV$42),"")</f>
        <v/>
      </c>
      <c r="AW91" s="75" t="str">
        <f>IFERROR(LARGE('N 60-69'!$AE$300:$AE$305,AW$42),"")</f>
        <v/>
      </c>
      <c r="AX91" s="75" t="str">
        <f>IFERROR(LARGE('N 60-69'!$AE$300:$AE$305,AX$42),"")</f>
        <v/>
      </c>
      <c r="AY91" s="75" t="str">
        <f>IFERROR(LARGE('N 60-69'!$AE$300:$AE$305,AY$42),"")</f>
        <v/>
      </c>
      <c r="AZ91" s="75" t="str">
        <f>IFERROR(LARGE('N 60-69'!$AE$300:$AE$305,AZ$42),"")</f>
        <v/>
      </c>
      <c r="BA91" s="75" t="str">
        <f>IFERROR(LARGE('N 60-69'!$AE$300:$AE$305,BA$42),"")</f>
        <v/>
      </c>
      <c r="BG91" s="16"/>
      <c r="BH91" s="16"/>
    </row>
    <row r="92" spans="1:60" hidden="1" x14ac:dyDescent="0.2">
      <c r="B92" s="41" t="s">
        <v>108</v>
      </c>
      <c r="D92" s="75" t="str">
        <f>IFERROR(LARGE('N 70-79'!$AE$300:$AE$400,D$42),"")</f>
        <v/>
      </c>
      <c r="E92" s="75" t="str">
        <f>IFERROR(LARGE('N 70-79'!$AE$300:$AE$400,E$42),"")</f>
        <v/>
      </c>
      <c r="F92" s="75" t="str">
        <f>IFERROR(LARGE('N 70-79'!$AE$300:$AE$400,F$42),"")</f>
        <v/>
      </c>
      <c r="G92" s="75" t="str">
        <f>IFERROR(LARGE('N 70-79'!$AE$300:$AE$400,G$42),"")</f>
        <v/>
      </c>
      <c r="H92" s="75" t="str">
        <f>IFERROR(LARGE('N 70-79'!$AE$300:$AE$400,H$42),"")</f>
        <v/>
      </c>
      <c r="I92" s="75" t="str">
        <f>IFERROR(LARGE('N 70-79'!$AE$300:$AE$400,I$42),"")</f>
        <v/>
      </c>
      <c r="J92" s="75" t="str">
        <f>IFERROR(LARGE('N 70-79'!$AE$300:$AE$400,J$42),"")</f>
        <v/>
      </c>
      <c r="K92" s="75" t="str">
        <f>IFERROR(LARGE('N 70-79'!$AE$300:$AE$400,K$42),"")</f>
        <v/>
      </c>
      <c r="L92" s="75" t="str">
        <f>IFERROR(LARGE('N 70-79'!$AE$300:$AE$400,L$42),"")</f>
        <v/>
      </c>
      <c r="M92" s="75" t="str">
        <f>IFERROR(LARGE('N 70-79'!$AE$300:$AE$400,M$42),"")</f>
        <v/>
      </c>
      <c r="N92" s="75" t="str">
        <f>IFERROR(LARGE('N 70-79'!$AE$300:$AE$400,N$42),"")</f>
        <v/>
      </c>
      <c r="O92" s="75" t="str">
        <f>IFERROR(LARGE('N 70-79'!$AE$300:$AE$400,O$42),"")</f>
        <v/>
      </c>
      <c r="P92" s="75" t="str">
        <f>IFERROR(LARGE('N 70-79'!$AE$300:$AE$400,P$42),"")</f>
        <v/>
      </c>
      <c r="Q92" s="75" t="str">
        <f>IFERROR(LARGE('N 70-79'!$AE$300:$AE$400,Q$42),"")</f>
        <v/>
      </c>
      <c r="R92" s="75" t="str">
        <f>IFERROR(LARGE('N 70-79'!$AE$300:$AE$400,R$42),"")</f>
        <v/>
      </c>
      <c r="S92" s="75" t="str">
        <f>IFERROR(LARGE('N 70-79'!$AE$300:$AE$400,S$42),"")</f>
        <v/>
      </c>
      <c r="T92" s="75" t="str">
        <f>IFERROR(LARGE('N 70-79'!$AE$300:$AE$400,T$42),"")</f>
        <v/>
      </c>
      <c r="U92" s="75" t="str">
        <f>IFERROR(LARGE('N 70-79'!$AE$300:$AE$400,U$42),"")</f>
        <v/>
      </c>
      <c r="V92" s="75" t="str">
        <f>IFERROR(LARGE('N 70-79'!$AE$300:$AE$400,V$42),"")</f>
        <v/>
      </c>
      <c r="W92" s="75" t="str">
        <f>IFERROR(LARGE('N 70-79'!$AE$300:$AE$400,W$42),"")</f>
        <v/>
      </c>
      <c r="X92" s="75" t="str">
        <f>IFERROR(LARGE('N 70-79'!$AE$300:$AE$400,X$42),"")</f>
        <v/>
      </c>
      <c r="Y92" s="75" t="str">
        <f>IFERROR(LARGE('N 70-79'!$AE$300:$AE$400,Y$42),"")</f>
        <v/>
      </c>
      <c r="Z92" s="75" t="str">
        <f>IFERROR(LARGE('N 70-79'!$AE$300:$AE$400,Z$42),"")</f>
        <v/>
      </c>
      <c r="AA92" s="75" t="str">
        <f>IFERROR(LARGE('N 70-79'!$AE$300:$AE$400,AA$42),"")</f>
        <v/>
      </c>
      <c r="AB92" s="75" t="str">
        <f>IFERROR(LARGE('N 70-79'!$AE$300:$AE$400,AB$42),"")</f>
        <v/>
      </c>
      <c r="AC92" s="75" t="str">
        <f>IFERROR(LARGE('N 70-79'!$AE$300:$AE$400,AC$42),"")</f>
        <v/>
      </c>
      <c r="AD92" s="75" t="str">
        <f>IFERROR(LARGE('N 70-79'!$AE$300:$AE$400,AD$42),"")</f>
        <v/>
      </c>
      <c r="AE92" s="75" t="str">
        <f>IFERROR(LARGE('N 70-79'!$AE$300:$AE$400,AE$42),"")</f>
        <v/>
      </c>
      <c r="AF92" s="75" t="str">
        <f>IFERROR(LARGE('N 70-79'!$AE$300:$AE$400,AF$42),"")</f>
        <v/>
      </c>
      <c r="AG92" s="75" t="str">
        <f>IFERROR(LARGE('N 70-79'!$AE$300:$AE$3054,AG$42),"")</f>
        <v/>
      </c>
      <c r="AH92" s="75" t="str">
        <f>IFERROR(LARGE('N 70-79'!$AE$300:$AE$3054,AH$42),"")</f>
        <v/>
      </c>
      <c r="AI92" s="75" t="str">
        <f>IFERROR(LARGE('N 70-79'!$AE$300:$AE$3054,AI$42),"")</f>
        <v/>
      </c>
      <c r="AJ92" s="75" t="str">
        <f>IFERROR(LARGE('N 70-79'!$AE$300:$AE$3054,AJ$42),"")</f>
        <v/>
      </c>
      <c r="AK92" s="75" t="str">
        <f>IFERROR(LARGE('N 70-79'!$AE$300:$AE$3054,AK$42),"")</f>
        <v/>
      </c>
      <c r="AL92" s="75" t="str">
        <f>IFERROR(LARGE('N 70-79'!$AE$300:$AE$3054,AL$42),"")</f>
        <v/>
      </c>
      <c r="AM92" s="75" t="str">
        <f>IFERROR(LARGE('N 70-79'!$AE$300:$AE$3054,AM$42),"")</f>
        <v/>
      </c>
      <c r="AN92" s="75" t="str">
        <f>IFERROR(LARGE('N 70-79'!$AE$300:$AE$3054,AN$42),"")</f>
        <v/>
      </c>
      <c r="AO92" s="75" t="str">
        <f>IFERROR(LARGE('N 70-79'!$AE$300:$AE$3054,AO$42),"")</f>
        <v/>
      </c>
      <c r="AP92" s="75" t="str">
        <f>IFERROR(LARGE('N 70-79'!$AE$300:$AE$3054,AP$42),"")</f>
        <v/>
      </c>
      <c r="AQ92" s="75" t="str">
        <f>IFERROR(LARGE('N 70-79'!$AE$300:$AE$3054,AQ$42),"")</f>
        <v/>
      </c>
      <c r="AR92" s="75" t="str">
        <f>IFERROR(LARGE('N 70-79'!$AE$300:$AE$3054,AR$42),"")</f>
        <v/>
      </c>
      <c r="AS92" s="75" t="str">
        <f>IFERROR(LARGE('N 70-79'!$AE$300:$AE$3054,AS$42),"")</f>
        <v/>
      </c>
      <c r="AT92" s="75" t="str">
        <f>IFERROR(LARGE('N 70-79'!$AE$300:$AE$3054,AT$42),"")</f>
        <v/>
      </c>
      <c r="AU92" s="75" t="str">
        <f>IFERROR(LARGE('N 70-79'!$AE$300:$AE$3054,AU$42),"")</f>
        <v/>
      </c>
      <c r="AV92" s="75" t="str">
        <f>IFERROR(LARGE('N 70-79'!$AE$300:$AE$3054,AV$42),"")</f>
        <v/>
      </c>
      <c r="AW92" s="75" t="str">
        <f>IFERROR(LARGE('N 70-79'!$AE$300:$AE$3054,AW$42),"")</f>
        <v/>
      </c>
      <c r="AX92" s="75" t="str">
        <f>IFERROR(LARGE('N 70-79'!$AE$300:$AE$3054,AX$42),"")</f>
        <v/>
      </c>
      <c r="AY92" s="75" t="str">
        <f>IFERROR(LARGE('N 70-79'!$AE$300:$AE$3054,AY$42),"")</f>
        <v/>
      </c>
      <c r="AZ92" s="75" t="str">
        <f>IFERROR(LARGE('N 70-79'!$AE$300:$AE$3054,AZ$42),"")</f>
        <v/>
      </c>
      <c r="BA92" s="75" t="str">
        <f>IFERROR(LARGE('N 70-79'!$AE$300:$AE$3054,BA$42),"")</f>
        <v/>
      </c>
      <c r="BG92" s="16"/>
      <c r="BH92" s="16"/>
    </row>
    <row r="93" spans="1:60" s="61" customFormat="1" hidden="1" x14ac:dyDescent="0.2">
      <c r="B93" s="41" t="s">
        <v>109</v>
      </c>
      <c r="D93" s="75" t="str">
        <f>IFERROR(LARGE('N 80+'!$AE$300:$AE$400,D$42),"")</f>
        <v/>
      </c>
      <c r="E93" s="75" t="str">
        <f>IFERROR(LARGE('N 80+'!$AE$300:$AE$400,E$42),"")</f>
        <v/>
      </c>
      <c r="F93" s="75" t="str">
        <f>IFERROR(LARGE('N 80+'!$AE$300:$AE$400,F$42),"")</f>
        <v/>
      </c>
      <c r="G93" s="75" t="str">
        <f>IFERROR(LARGE('N 80+'!$AE$300:$AE$400,G$42),"")</f>
        <v/>
      </c>
      <c r="H93" s="75" t="str">
        <f>IFERROR(LARGE('N 80+'!$AE$300:$AE$400,H$42),"")</f>
        <v/>
      </c>
      <c r="I93" s="75" t="str">
        <f>IFERROR(LARGE('N 80+'!$AE$300:$AE$400,I$42),"")</f>
        <v/>
      </c>
      <c r="J93" s="75" t="str">
        <f>IFERROR(LARGE('N 80+'!$AE$300:$AE$400,J$42),"")</f>
        <v/>
      </c>
      <c r="K93" s="75" t="str">
        <f>IFERROR(LARGE('N 80+'!$AE$300:$AE$400,K$42),"")</f>
        <v/>
      </c>
      <c r="L93" s="75" t="str">
        <f>IFERROR(LARGE('N 80+'!$AE$300:$AE$400,L$42),"")</f>
        <v/>
      </c>
      <c r="M93" s="75" t="str">
        <f>IFERROR(LARGE('N 80+'!$AE$300:$AE$400,M$42),"")</f>
        <v/>
      </c>
      <c r="N93" s="75" t="str">
        <f>IFERROR(LARGE('N 80+'!$AE$300:$AE$400,N$42),"")</f>
        <v/>
      </c>
      <c r="O93" s="75" t="str">
        <f>IFERROR(LARGE('N 80+'!$AE$300:$AE$400,O$42),"")</f>
        <v/>
      </c>
      <c r="P93" s="75" t="str">
        <f>IFERROR(LARGE('N 80+'!$AE$300:$AE$400,P$42),"")</f>
        <v/>
      </c>
      <c r="Q93" s="75" t="str">
        <f>IFERROR(LARGE('N 80+'!$AE$300:$AE$400,Q$42),"")</f>
        <v/>
      </c>
      <c r="R93" s="75" t="str">
        <f>IFERROR(LARGE('N 80+'!$AE$300:$AE$400,R$42),"")</f>
        <v/>
      </c>
      <c r="S93" s="75" t="str">
        <f>IFERROR(LARGE('N 80+'!$AE$300:$AE$400,S$42),"")</f>
        <v/>
      </c>
      <c r="T93" s="75" t="str">
        <f>IFERROR(LARGE('N 80+'!$AE$300:$AE$400,T$42),"")</f>
        <v/>
      </c>
      <c r="U93" s="75" t="str">
        <f>IFERROR(LARGE('N 80+'!$AE$300:$AE$400,U$42),"")</f>
        <v/>
      </c>
      <c r="V93" s="75" t="str">
        <f>IFERROR(LARGE('N 80+'!$AE$300:$AE$400,V$42),"")</f>
        <v/>
      </c>
      <c r="W93" s="75" t="str">
        <f>IFERROR(LARGE('N 80+'!$AE$300:$AE$400,W$42),"")</f>
        <v/>
      </c>
      <c r="X93" s="75" t="str">
        <f>IFERROR(LARGE('N 80+'!$AE$300:$AE$400,X$42),"")</f>
        <v/>
      </c>
      <c r="Y93" s="75" t="str">
        <f>IFERROR(LARGE('N 80+'!$AE$300:$AE$400,Y$42),"")</f>
        <v/>
      </c>
      <c r="Z93" s="75" t="str">
        <f>IFERROR(LARGE('N 80+'!$AE$300:$AE$400,Z$42),"")</f>
        <v/>
      </c>
      <c r="AA93" s="75" t="str">
        <f>IFERROR(LARGE('N 80+'!$AE$300:$AE$400,AA$42),"")</f>
        <v/>
      </c>
      <c r="AB93" s="75" t="str">
        <f>IFERROR(LARGE('N 80+'!$AE$300:$AE$400,AB$42),"")</f>
        <v/>
      </c>
      <c r="AC93" s="75" t="str">
        <f>IFERROR(LARGE('N 80+'!$AE$300:$AE$400,AC$42),"")</f>
        <v/>
      </c>
      <c r="AD93" s="75" t="str">
        <f>IFERROR(LARGE('N 80+'!$AE$300:$AE$400,AD$42),"")</f>
        <v/>
      </c>
      <c r="AE93" s="75" t="str">
        <f>IFERROR(LARGE('N 80+'!$AE$300:$AE$400,AE$42),"")</f>
        <v/>
      </c>
      <c r="AF93" s="75" t="str">
        <f>IFERROR(LARGE('N 80+'!$AE$300:$AE$400,AF$42),"")</f>
        <v/>
      </c>
      <c r="AG93" s="75" t="str">
        <f>IFERROR(LARGE('N 80+'!$AE$300:$AE$303,AG$42),"")</f>
        <v/>
      </c>
      <c r="AH93" s="75" t="str">
        <f>IFERROR(LARGE('N 80+'!$AE$300:$AE$303,AH$42),"")</f>
        <v/>
      </c>
      <c r="AI93" s="75" t="str">
        <f>IFERROR(LARGE('N 80+'!$AE$300:$AE$303,AI$42),"")</f>
        <v/>
      </c>
      <c r="AJ93" s="75" t="str">
        <f>IFERROR(LARGE('N 80+'!$AE$300:$AE$303,AJ$42),"")</f>
        <v/>
      </c>
      <c r="AK93" s="75" t="str">
        <f>IFERROR(LARGE('N 80+'!$AE$300:$AE$303,AK$42),"")</f>
        <v/>
      </c>
      <c r="AL93" s="75" t="str">
        <f>IFERROR(LARGE('N 80+'!$AE$300:$AE$303,AL$42),"")</f>
        <v/>
      </c>
      <c r="AM93" s="75" t="str">
        <f>IFERROR(LARGE('N 80+'!$AE$300:$AE$303,AM$42),"")</f>
        <v/>
      </c>
      <c r="AN93" s="75" t="str">
        <f>IFERROR(LARGE('N 80+'!$AE$300:$AE$303,AN$42),"")</f>
        <v/>
      </c>
      <c r="AO93" s="75" t="str">
        <f>IFERROR(LARGE('N 80+'!$AE$300:$AE$303,AO$42),"")</f>
        <v/>
      </c>
      <c r="AP93" s="75" t="str">
        <f>IFERROR(LARGE('N 80+'!$AE$300:$AE$303,AP$42),"")</f>
        <v/>
      </c>
      <c r="AQ93" s="75" t="str">
        <f>IFERROR(LARGE('N 80+'!$AE$300:$AE$303,AQ$42),"")</f>
        <v/>
      </c>
      <c r="AR93" s="75" t="str">
        <f>IFERROR(LARGE('N 80+'!$AE$300:$AE$303,AR$42),"")</f>
        <v/>
      </c>
      <c r="AS93" s="75" t="str">
        <f>IFERROR(LARGE('N 80+'!$AE$300:$AE$303,AS$42),"")</f>
        <v/>
      </c>
      <c r="AT93" s="75" t="str">
        <f>IFERROR(LARGE('N 80+'!$AE$300:$AE$303,AT$42),"")</f>
        <v/>
      </c>
      <c r="AU93" s="75" t="str">
        <f>IFERROR(LARGE('N 80+'!$AE$300:$AE$303,AU$42),"")</f>
        <v/>
      </c>
      <c r="AV93" s="75" t="str">
        <f>IFERROR(LARGE('N 80+'!$AE$300:$AE$303,AV$42),"")</f>
        <v/>
      </c>
      <c r="AW93" s="75" t="str">
        <f>IFERROR(LARGE('N 80+'!$AE$300:$AE$303,AW$42),"")</f>
        <v/>
      </c>
      <c r="AX93" s="75" t="str">
        <f>IFERROR(LARGE('N 80+'!$AE$300:$AE$303,AX$42),"")</f>
        <v/>
      </c>
      <c r="AY93" s="75" t="str">
        <f>IFERROR(LARGE('N 80+'!$AE$300:$AE$303,AY$42),"")</f>
        <v/>
      </c>
      <c r="AZ93" s="75" t="str">
        <f>IFERROR(LARGE('N 80+'!$AE$300:$AE$303,AZ$42),"")</f>
        <v/>
      </c>
      <c r="BA93" s="75" t="str">
        <f>IFERROR(LARGE('N 80+'!$AE$300:$AE$303,BA$42),"")</f>
        <v/>
      </c>
    </row>
    <row r="94" spans="1:60" hidden="1" x14ac:dyDescent="0.2">
      <c r="A94" s="123" t="s">
        <v>72</v>
      </c>
      <c r="B94" s="77" t="s">
        <v>76</v>
      </c>
      <c r="D94" s="75" t="str">
        <f>IFERROR(LARGE('M 35-49'!$AF$300:$AF$397,D$42),"")</f>
        <v/>
      </c>
      <c r="E94" s="75" t="str">
        <f>IFERROR(LARGE('M 35-49'!$AF$300:$AF$397,E$42),"")</f>
        <v/>
      </c>
      <c r="F94" s="75" t="str">
        <f>IFERROR(LARGE('M 35-49'!$AF$300:$AF$397,F$42),"")</f>
        <v/>
      </c>
      <c r="G94" s="75" t="str">
        <f>IFERROR(LARGE('M 35-49'!$AF$300:$AF$397,G$42),"")</f>
        <v/>
      </c>
      <c r="H94" s="75" t="str">
        <f>IFERROR(LARGE('M 35-49'!$AF$300:$AF$397,H$42),"")</f>
        <v/>
      </c>
      <c r="I94" s="75" t="str">
        <f>IFERROR(LARGE('M 35-49'!$AF$300:$AF$397,I$42),"")</f>
        <v/>
      </c>
      <c r="J94" s="75" t="str">
        <f>IFERROR(LARGE('M 35-49'!$AF$300:$AF$397,J$42),"")</f>
        <v/>
      </c>
      <c r="K94" s="75" t="str">
        <f>IFERROR(LARGE('M 35-49'!$AF$300:$AF$397,K$42),"")</f>
        <v/>
      </c>
      <c r="L94" s="75" t="str">
        <f>IFERROR(LARGE('M 35-49'!$AF$300:$AF$397,L$42),"")</f>
        <v/>
      </c>
      <c r="M94" s="75" t="str">
        <f>IFERROR(LARGE('M 35-49'!$AF$300:$AF$397,M$42),"")</f>
        <v/>
      </c>
      <c r="N94" s="75" t="str">
        <f>IFERROR(LARGE('M 35-49'!$AF$300:$AF$397,N$42),"")</f>
        <v/>
      </c>
      <c r="O94" s="75" t="str">
        <f>IFERROR(LARGE('M 35-49'!$AF$300:$AF$397,O$42),"")</f>
        <v/>
      </c>
      <c r="P94" s="75" t="str">
        <f>IFERROR(LARGE('M 35-49'!$AF$300:$AF$397,P$42),"")</f>
        <v/>
      </c>
      <c r="Q94" s="75" t="str">
        <f>IFERROR(LARGE('M 35-49'!$AF$300:$AF$397,Q$42),"")</f>
        <v/>
      </c>
      <c r="R94" s="75" t="str">
        <f>IFERROR(LARGE('M 35-49'!$AF$300:$AF$397,R$42),"")</f>
        <v/>
      </c>
      <c r="S94" s="75" t="str">
        <f>IFERROR(LARGE('M 35-49'!$AF$300:$AF$397,S$42),"")</f>
        <v/>
      </c>
      <c r="T94" s="75" t="str">
        <f>IFERROR(LARGE('M 35-49'!$AF$300:$AF$397,T$42),"")</f>
        <v/>
      </c>
      <c r="U94" s="75" t="str">
        <f>IFERROR(LARGE('M 35-49'!$AF$300:$AF$397,U$42),"")</f>
        <v/>
      </c>
      <c r="V94" s="75" t="str">
        <f>IFERROR(LARGE('M 35-49'!$AF$300:$AF$397,V$42),"")</f>
        <v/>
      </c>
      <c r="W94" s="75" t="str">
        <f>IFERROR(LARGE('M 35-49'!$AF$300:$AF$397,W$42),"")</f>
        <v/>
      </c>
      <c r="X94" s="75" t="str">
        <f>IFERROR(LARGE('M 35-49'!$AF$300:$AF$397,X$42),"")</f>
        <v/>
      </c>
      <c r="Y94" s="75" t="str">
        <f>IFERROR(LARGE('M 35-49'!$AF$300:$AF$397,Y$42),"")</f>
        <v/>
      </c>
      <c r="Z94" s="75" t="str">
        <f>IFERROR(LARGE('M 35-49'!$AF$300:$AF$397,Z$42),"")</f>
        <v/>
      </c>
      <c r="AA94" s="75" t="str">
        <f>IFERROR(LARGE('M 35-49'!$AF$300:$AF$397,AA$42),"")</f>
        <v/>
      </c>
      <c r="AB94" s="75" t="str">
        <f>IFERROR(LARGE('M 35-49'!$AF$300:$AF$397,AB$42),"")</f>
        <v/>
      </c>
      <c r="AC94" s="75" t="str">
        <f>IFERROR(LARGE('M 35-49'!$AF$300:$AF$397,AC$42),"")</f>
        <v/>
      </c>
      <c r="AD94" s="75" t="str">
        <f>IFERROR(LARGE('M 35-49'!$AF$300:$AF$397,AD$42),"")</f>
        <v/>
      </c>
      <c r="AE94" s="75" t="str">
        <f>IFERROR(LARGE('M 35-49'!$AF$300:$AF$397,AE$42),"")</f>
        <v/>
      </c>
      <c r="AF94" s="75" t="str">
        <f>IFERROR(LARGE('M 35-49'!$AF$300:$AF$397,AF$42),"")</f>
        <v/>
      </c>
      <c r="AG94" s="75" t="str">
        <f>IFERROR(LARGE('M 35-49'!$AF$300:$AF$312,AG$42),"")</f>
        <v/>
      </c>
      <c r="AH94" s="75" t="str">
        <f>IFERROR(LARGE('M 35-49'!$AF$300:$AF$312,AH$42),"")</f>
        <v/>
      </c>
      <c r="AI94" s="75" t="str">
        <f>IFERROR(LARGE('M 35-49'!$AF$300:$AF$312,AI$42),"")</f>
        <v/>
      </c>
      <c r="AJ94" s="75" t="str">
        <f>IFERROR(LARGE('M 35-49'!$AF$300:$AF$312,AJ$42),"")</f>
        <v/>
      </c>
      <c r="AK94" s="75" t="str">
        <f>IFERROR(LARGE('M 35-49'!$AF$300:$AF$312,AK$42),"")</f>
        <v/>
      </c>
      <c r="AL94" s="75" t="str">
        <f>IFERROR(LARGE('M 35-49'!$AF$300:$AF$312,AL$42),"")</f>
        <v/>
      </c>
      <c r="AM94" s="75" t="str">
        <f>IFERROR(LARGE('M 35-49'!$AF$300:$AF$312,AM$42),"")</f>
        <v/>
      </c>
      <c r="AN94" s="75" t="str">
        <f>IFERROR(LARGE('M 35-49'!$AF$300:$AF$312,AN$42),"")</f>
        <v/>
      </c>
      <c r="AO94" s="75" t="str">
        <f>IFERROR(LARGE('M 35-49'!$AF$300:$AF$312,AO$42),"")</f>
        <v/>
      </c>
      <c r="AP94" s="75" t="str">
        <f>IFERROR(LARGE('M 35-49'!$AF$300:$AF$312,AP$42),"")</f>
        <v/>
      </c>
      <c r="AQ94" s="75" t="str">
        <f>IFERROR(LARGE('M 35-49'!$AF$300:$AF$312,AQ$42),"")</f>
        <v/>
      </c>
      <c r="AR94" s="75" t="str">
        <f>IFERROR(LARGE('M 35-49'!$AF$300:$AF$312,AR$42),"")</f>
        <v/>
      </c>
      <c r="AS94" s="75" t="str">
        <f>IFERROR(LARGE('M 35-49'!$AF$300:$AF$312,AS$42),"")</f>
        <v/>
      </c>
      <c r="AT94" s="75" t="str">
        <f>IFERROR(LARGE('M 35-49'!$AF$300:$AF$312,AT$42),"")</f>
        <v/>
      </c>
      <c r="AU94" s="75" t="str">
        <f>IFERROR(LARGE('M 35-49'!$AF$300:$AF$312,AU$42),"")</f>
        <v/>
      </c>
      <c r="AV94" s="75" t="str">
        <f>IFERROR(LARGE('M 35-49'!$AF$300:$AF$312,AV$42),"")</f>
        <v/>
      </c>
      <c r="AW94" s="75" t="str">
        <f>IFERROR(LARGE('M 35-49'!$AF$300:$AF$312,AW$42),"")</f>
        <v/>
      </c>
      <c r="AX94" s="75" t="str">
        <f>IFERROR(LARGE('M 35-49'!$AF$300:$AF$312,AX$42),"")</f>
        <v/>
      </c>
      <c r="AY94" s="75" t="str">
        <f>IFERROR(LARGE('M 35-49'!$AF$300:$AF$312,AY$42),"")</f>
        <v/>
      </c>
      <c r="AZ94" s="75" t="str">
        <f>IFERROR(LARGE('M 35-49'!$AF$300:$AF$312,AZ$42),"")</f>
        <v/>
      </c>
      <c r="BA94" s="75" t="str">
        <f>IFERROR(LARGE('M 35-49'!$AF$300:$AF$312,BA$42),"")</f>
        <v/>
      </c>
      <c r="BG94" s="16"/>
      <c r="BH94" s="16"/>
    </row>
    <row r="95" spans="1:60" hidden="1" x14ac:dyDescent="0.2">
      <c r="B95" s="77" t="s">
        <v>77</v>
      </c>
      <c r="D95" s="75">
        <f>IFERROR(LARGE('M 50-59'!$AF$300:$AF$396,D$42),"")</f>
        <v>3.004</v>
      </c>
      <c r="E95" s="75" t="str">
        <f>IFERROR(LARGE('M 50-59'!$AF$300:$AF$396,E$42),"")</f>
        <v/>
      </c>
      <c r="F95" s="75" t="str">
        <f>IFERROR(LARGE('M 50-59'!$AF$300:$AF$396,F$42),"")</f>
        <v/>
      </c>
      <c r="G95" s="75" t="str">
        <f>IFERROR(LARGE('M 50-59'!$AF$300:$AF$396,G$42),"")</f>
        <v/>
      </c>
      <c r="H95" s="75" t="str">
        <f>IFERROR(LARGE('M 50-59'!$AF$300:$AF$396,H$42),"")</f>
        <v/>
      </c>
      <c r="I95" s="75" t="str">
        <f>IFERROR(LARGE('M 50-59'!$AF$300:$AF$396,I$42),"")</f>
        <v/>
      </c>
      <c r="J95" s="75" t="str">
        <f>IFERROR(LARGE('M 50-59'!$AF$300:$AF$396,J$42),"")</f>
        <v/>
      </c>
      <c r="K95" s="75" t="str">
        <f>IFERROR(LARGE('M 50-59'!$AF$300:$AF$396,K$42),"")</f>
        <v/>
      </c>
      <c r="L95" s="75" t="str">
        <f>IFERROR(LARGE('M 50-59'!$AF$300:$AF$396,L$42),"")</f>
        <v/>
      </c>
      <c r="M95" s="75" t="str">
        <f>IFERROR(LARGE('M 50-59'!$AF$300:$AF$396,M$42),"")</f>
        <v/>
      </c>
      <c r="N95" s="75" t="str">
        <f>IFERROR(LARGE('M 50-59'!$AF$300:$AF$396,N$42),"")</f>
        <v/>
      </c>
      <c r="O95" s="75" t="str">
        <f>IFERROR(LARGE('M 50-59'!$AF$300:$AF$396,O$42),"")</f>
        <v/>
      </c>
      <c r="P95" s="75" t="str">
        <f>IFERROR(LARGE('M 50-59'!$AF$300:$AF$396,P$42),"")</f>
        <v/>
      </c>
      <c r="Q95" s="75" t="str">
        <f>IFERROR(LARGE('M 50-59'!$AF$300:$AF$396,Q$42),"")</f>
        <v/>
      </c>
      <c r="R95" s="75" t="str">
        <f>IFERROR(LARGE('M 50-59'!$AF$300:$AF$396,R$42),"")</f>
        <v/>
      </c>
      <c r="S95" s="75" t="str">
        <f>IFERROR(LARGE('M 50-59'!$AF$300:$AF$396,S$42),"")</f>
        <v/>
      </c>
      <c r="T95" s="75" t="str">
        <f>IFERROR(LARGE('M 50-59'!$AF$300:$AF$396,T$42),"")</f>
        <v/>
      </c>
      <c r="U95" s="75" t="str">
        <f>IFERROR(LARGE('M 50-59'!$AF$300:$AF$396,U$42),"")</f>
        <v/>
      </c>
      <c r="V95" s="75" t="str">
        <f>IFERROR(LARGE('M 50-59'!$AF$300:$AF$396,V$42),"")</f>
        <v/>
      </c>
      <c r="W95" s="75" t="str">
        <f>IFERROR(LARGE('M 50-59'!$AF$300:$AF$396,W$42),"")</f>
        <v/>
      </c>
      <c r="X95" s="75" t="str">
        <f>IFERROR(LARGE('M 50-59'!$AF$300:$AF$396,X$42),"")</f>
        <v/>
      </c>
      <c r="Y95" s="75" t="str">
        <f>IFERROR(LARGE('M 50-59'!$AF$300:$AF$396,Y$42),"")</f>
        <v/>
      </c>
      <c r="Z95" s="75" t="str">
        <f>IFERROR(LARGE('M 50-59'!$AF$300:$AF$396,Z$42),"")</f>
        <v/>
      </c>
      <c r="AA95" s="75" t="str">
        <f>IFERROR(LARGE('M 50-59'!$AF$300:$AF$396,AA$42),"")</f>
        <v/>
      </c>
      <c r="AB95" s="75" t="str">
        <f>IFERROR(LARGE('M 50-59'!$AF$300:$AF$396,AB$42),"")</f>
        <v/>
      </c>
      <c r="AC95" s="75" t="str">
        <f>IFERROR(LARGE('M 50-59'!$AF$300:$AF$396,AC$42),"")</f>
        <v/>
      </c>
      <c r="AD95" s="75" t="str">
        <f>IFERROR(LARGE('M 50-59'!$AF$300:$AF$396,AD$42),"")</f>
        <v/>
      </c>
      <c r="AE95" s="75" t="str">
        <f>IFERROR(LARGE('M 50-59'!$AF$300:$AF$396,AE$42),"")</f>
        <v/>
      </c>
      <c r="AF95" s="75" t="str">
        <f>IFERROR(LARGE('M 50-59'!$AF$300:$AF$396,AF$42),"")</f>
        <v/>
      </c>
      <c r="AG95" s="75" t="str">
        <f>IFERROR(LARGE('M 50-59'!$AF$300:$AF$312,AG$42),"")</f>
        <v/>
      </c>
      <c r="AH95" s="75" t="str">
        <f>IFERROR(LARGE('M 50-59'!$AF$300:$AF$312,AH$42),"")</f>
        <v/>
      </c>
      <c r="AI95" s="75" t="str">
        <f>IFERROR(LARGE('M 50-59'!$AF$300:$AF$312,AI$42),"")</f>
        <v/>
      </c>
      <c r="AJ95" s="75" t="str">
        <f>IFERROR(LARGE('M 50-59'!$AF$300:$AF$312,AJ$42),"")</f>
        <v/>
      </c>
      <c r="AK95" s="75" t="str">
        <f>IFERROR(LARGE('M 50-59'!$AF$300:$AF$312,AK$42),"")</f>
        <v/>
      </c>
      <c r="AL95" s="75" t="str">
        <f>IFERROR(LARGE('M 50-59'!$AF$300:$AF$312,AL$42),"")</f>
        <v/>
      </c>
      <c r="AM95" s="75" t="str">
        <f>IFERROR(LARGE('M 50-59'!$AF$300:$AF$312,AM$42),"")</f>
        <v/>
      </c>
      <c r="AN95" s="75" t="str">
        <f>IFERROR(LARGE('M 50-59'!$AF$300:$AF$312,AN$42),"")</f>
        <v/>
      </c>
      <c r="AO95" s="75" t="str">
        <f>IFERROR(LARGE('M 50-59'!$AF$300:$AF$312,AO$42),"")</f>
        <v/>
      </c>
      <c r="AP95" s="75" t="str">
        <f>IFERROR(LARGE('M 50-59'!$AF$300:$AF$312,AP$42),"")</f>
        <v/>
      </c>
      <c r="AQ95" s="75" t="str">
        <f>IFERROR(LARGE('M 50-59'!$AF$300:$AF$312,AQ$42),"")</f>
        <v/>
      </c>
      <c r="AR95" s="75" t="str">
        <f>IFERROR(LARGE('M 50-59'!$AF$300:$AF$312,AR$42),"")</f>
        <v/>
      </c>
      <c r="AS95" s="75" t="str">
        <f>IFERROR(LARGE('M 50-59'!$AF$300:$AF$312,AS$42),"")</f>
        <v/>
      </c>
      <c r="AT95" s="75" t="str">
        <f>IFERROR(LARGE('M 50-59'!$AF$300:$AF$312,AT$42),"")</f>
        <v/>
      </c>
      <c r="AU95" s="75" t="str">
        <f>IFERROR(LARGE('M 50-59'!$AF$300:$AF$312,AU$42),"")</f>
        <v/>
      </c>
      <c r="AV95" s="75" t="str">
        <f>IFERROR(LARGE('M 50-59'!$AF$300:$AF$312,AV$42),"")</f>
        <v/>
      </c>
      <c r="AW95" s="75" t="str">
        <f>IFERROR(LARGE('M 50-59'!$AF$300:$AF$312,AW$42),"")</f>
        <v/>
      </c>
      <c r="AX95" s="75" t="str">
        <f>IFERROR(LARGE('M 50-59'!$AF$300:$AF$312,AX$42),"")</f>
        <v/>
      </c>
      <c r="AY95" s="75" t="str">
        <f>IFERROR(LARGE('M 50-59'!$AF$300:$AF$312,AY$42),"")</f>
        <v/>
      </c>
      <c r="AZ95" s="75" t="str">
        <f>IFERROR(LARGE('M 50-59'!$AF$300:$AF$312,AZ$42),"")</f>
        <v/>
      </c>
      <c r="BA95" s="75" t="str">
        <f>IFERROR(LARGE('M 50-59'!$AF$300:$AF$312,BA$42),"")</f>
        <v/>
      </c>
      <c r="BG95" s="16"/>
      <c r="BH95" s="16"/>
    </row>
    <row r="96" spans="1:60" hidden="1" x14ac:dyDescent="0.2">
      <c r="B96" s="77" t="s">
        <v>78</v>
      </c>
      <c r="D96" s="75" t="str">
        <f>IFERROR(LARGE('M 60-69'!$AF$300:$AF$397,D$42),"")</f>
        <v/>
      </c>
      <c r="E96" s="75" t="str">
        <f>IFERROR(LARGE('M 60-69'!$AF$300:$AF$397,E$42),"")</f>
        <v/>
      </c>
      <c r="F96" s="75" t="str">
        <f>IFERROR(LARGE('M 60-69'!$AF$300:$AF$397,F$42),"")</f>
        <v/>
      </c>
      <c r="G96" s="75" t="str">
        <f>IFERROR(LARGE('M 60-69'!$AF$300:$AF$397,G$42),"")</f>
        <v/>
      </c>
      <c r="H96" s="75" t="str">
        <f>IFERROR(LARGE('M 60-69'!$AF$300:$AF$397,H$42),"")</f>
        <v/>
      </c>
      <c r="I96" s="75" t="str">
        <f>IFERROR(LARGE('M 60-69'!$AF$300:$AF$397,I$42),"")</f>
        <v/>
      </c>
      <c r="J96" s="75" t="str">
        <f>IFERROR(LARGE('M 60-69'!$AF$300:$AF$397,J$42),"")</f>
        <v/>
      </c>
      <c r="K96" s="75" t="str">
        <f>IFERROR(LARGE('M 60-69'!$AF$300:$AF$397,K$42),"")</f>
        <v/>
      </c>
      <c r="L96" s="75" t="str">
        <f>IFERROR(LARGE('M 60-69'!$AF$300:$AF$397,L$42),"")</f>
        <v/>
      </c>
      <c r="M96" s="75" t="str">
        <f>IFERROR(LARGE('M 60-69'!$AF$300:$AF$397,M$42),"")</f>
        <v/>
      </c>
      <c r="N96" s="75" t="str">
        <f>IFERROR(LARGE('M 60-69'!$AF$300:$AF$397,N$42),"")</f>
        <v/>
      </c>
      <c r="O96" s="75" t="str">
        <f>IFERROR(LARGE('M 60-69'!$AF$300:$AF$397,O$42),"")</f>
        <v/>
      </c>
      <c r="P96" s="75" t="str">
        <f>IFERROR(LARGE('M 60-69'!$AF$300:$AF$397,P$42),"")</f>
        <v/>
      </c>
      <c r="Q96" s="75" t="str">
        <f>IFERROR(LARGE('M 60-69'!$AF$300:$AF$397,Q$42),"")</f>
        <v/>
      </c>
      <c r="R96" s="75" t="str">
        <f>IFERROR(LARGE('M 60-69'!$AF$300:$AF$397,R$42),"")</f>
        <v/>
      </c>
      <c r="S96" s="75" t="str">
        <f>IFERROR(LARGE('M 60-69'!$AF$300:$AF$397,S$42),"")</f>
        <v/>
      </c>
      <c r="T96" s="75" t="str">
        <f>IFERROR(LARGE('M 60-69'!$AF$300:$AF$397,T$42),"")</f>
        <v/>
      </c>
      <c r="U96" s="75" t="str">
        <f>IFERROR(LARGE('M 60-69'!$AF$300:$AF$397,U$42),"")</f>
        <v/>
      </c>
      <c r="V96" s="75" t="str">
        <f>IFERROR(LARGE('M 60-69'!$AF$300:$AF$397,V$42),"")</f>
        <v/>
      </c>
      <c r="W96" s="75" t="str">
        <f>IFERROR(LARGE('M 60-69'!$AF$300:$AF$397,W$42),"")</f>
        <v/>
      </c>
      <c r="X96" s="75" t="str">
        <f>IFERROR(LARGE('M 60-69'!$AF$300:$AF$397,X$42),"")</f>
        <v/>
      </c>
      <c r="Y96" s="75" t="str">
        <f>IFERROR(LARGE('M 60-69'!$AF$300:$AF$397,Y$42),"")</f>
        <v/>
      </c>
      <c r="Z96" s="75" t="str">
        <f>IFERROR(LARGE('M 60-69'!$AF$300:$AF$397,Z$42),"")</f>
        <v/>
      </c>
      <c r="AA96" s="75" t="str">
        <f>IFERROR(LARGE('M 60-69'!$AF$300:$AF$397,AA$42),"")</f>
        <v/>
      </c>
      <c r="AB96" s="75" t="str">
        <f>IFERROR(LARGE('M 60-69'!$AF$300:$AF$397,AB$42),"")</f>
        <v/>
      </c>
      <c r="AC96" s="75" t="str">
        <f>IFERROR(LARGE('M 60-69'!$AF$300:$AF$397,AC$42),"")</f>
        <v/>
      </c>
      <c r="AD96" s="75" t="str">
        <f>IFERROR(LARGE('M 60-69'!$AF$300:$AF$397,AD$42),"")</f>
        <v/>
      </c>
      <c r="AE96" s="75" t="str">
        <f>IFERROR(LARGE('M 60-69'!$AF$300:$AF$397,AE$42),"")</f>
        <v/>
      </c>
      <c r="AF96" s="75" t="str">
        <f>IFERROR(LARGE('M 60-69'!$AF$300:$AF$397,AF$42),"")</f>
        <v/>
      </c>
      <c r="AG96" s="75" t="str">
        <f>IFERROR(LARGE('M 60-69'!$AF$300:$AF$306,AG$42),"")</f>
        <v/>
      </c>
      <c r="AH96" s="75" t="str">
        <f>IFERROR(LARGE('M 60-69'!$AF$300:$AF$306,AH$42),"")</f>
        <v/>
      </c>
      <c r="AI96" s="75" t="str">
        <f>IFERROR(LARGE('M 60-69'!$AF$300:$AF$306,AI$42),"")</f>
        <v/>
      </c>
      <c r="AJ96" s="75" t="str">
        <f>IFERROR(LARGE('M 60-69'!$AF$300:$AF$306,AJ$42),"")</f>
        <v/>
      </c>
      <c r="AK96" s="75" t="str">
        <f>IFERROR(LARGE('M 60-69'!$AF$300:$AF$306,AK$42),"")</f>
        <v/>
      </c>
      <c r="AL96" s="75" t="str">
        <f>IFERROR(LARGE('M 60-69'!$AF$300:$AF$306,AL$42),"")</f>
        <v/>
      </c>
      <c r="AM96" s="75" t="str">
        <f>IFERROR(LARGE('M 60-69'!$AF$300:$AF$306,AM$42),"")</f>
        <v/>
      </c>
      <c r="AN96" s="75" t="str">
        <f>IFERROR(LARGE('M 60-69'!$AF$300:$AF$306,AN$42),"")</f>
        <v/>
      </c>
      <c r="AO96" s="75" t="str">
        <f>IFERROR(LARGE('M 60-69'!$AF$300:$AF$306,AO$42),"")</f>
        <v/>
      </c>
      <c r="AP96" s="75" t="str">
        <f>IFERROR(LARGE('M 60-69'!$AF$300:$AF$306,AP$42),"")</f>
        <v/>
      </c>
      <c r="AQ96" s="75" t="str">
        <f>IFERROR(LARGE('M 60-69'!$AF$300:$AF$306,AQ$42),"")</f>
        <v/>
      </c>
      <c r="AR96" s="75" t="str">
        <f>IFERROR(LARGE('M 60-69'!$AF$300:$AF$306,AR$42),"")</f>
        <v/>
      </c>
      <c r="AS96" s="75" t="str">
        <f>IFERROR(LARGE('M 60-69'!$AF$300:$AF$306,AS$42),"")</f>
        <v/>
      </c>
      <c r="AT96" s="75" t="str">
        <f>IFERROR(LARGE('M 60-69'!$AF$300:$AF$306,AT$42),"")</f>
        <v/>
      </c>
      <c r="AU96" s="75" t="str">
        <f>IFERROR(LARGE('M 60-69'!$AF$300:$AF$306,AU$42),"")</f>
        <v/>
      </c>
      <c r="AV96" s="75" t="str">
        <f>IFERROR(LARGE('M 60-69'!$AF$300:$AF$306,AV$42),"")</f>
        <v/>
      </c>
      <c r="AW96" s="75" t="str">
        <f>IFERROR(LARGE('M 60-69'!$AF$300:$AF$306,AW$42),"")</f>
        <v/>
      </c>
      <c r="AX96" s="75" t="str">
        <f>IFERROR(LARGE('M 60-69'!$AF$300:$AF$306,AX$42),"")</f>
        <v/>
      </c>
      <c r="AY96" s="75" t="str">
        <f>IFERROR(LARGE('M 60-69'!$AF$300:$AF$306,AY$42),"")</f>
        <v/>
      </c>
      <c r="AZ96" s="75" t="str">
        <f>IFERROR(LARGE('M 60-69'!$AF$300:$AF$306,AZ$42),"")</f>
        <v/>
      </c>
      <c r="BA96" s="75" t="str">
        <f>IFERROR(LARGE('M 60-69'!$AF$300:$AF$306,BA$42),"")</f>
        <v/>
      </c>
      <c r="BG96" s="16"/>
      <c r="BH96" s="16"/>
    </row>
    <row r="97" spans="1:60" hidden="1" x14ac:dyDescent="0.2">
      <c r="B97" s="77" t="s">
        <v>106</v>
      </c>
      <c r="D97" s="75">
        <f>IFERROR(LARGE('M 70-79'!$AF$300:$AF$400,D$42),"")</f>
        <v>14.002000000000001</v>
      </c>
      <c r="E97" s="75" t="str">
        <f>IFERROR(LARGE('M 70-79'!$AF$300:$AF$400,E$42),"")</f>
        <v/>
      </c>
      <c r="F97" s="75" t="str">
        <f>IFERROR(LARGE('M 70-79'!$AF$300:$AF$400,F$42),"")</f>
        <v/>
      </c>
      <c r="G97" s="75" t="str">
        <f>IFERROR(LARGE('M 70-79'!$AF$300:$AF$400,G$42),"")</f>
        <v/>
      </c>
      <c r="H97" s="75" t="str">
        <f>IFERROR(LARGE('M 70-79'!$AF$300:$AF$400,H$42),"")</f>
        <v/>
      </c>
      <c r="I97" s="75" t="str">
        <f>IFERROR(LARGE('M 70-79'!$AF$300:$AF$400,I$42),"")</f>
        <v/>
      </c>
      <c r="J97" s="75" t="str">
        <f>IFERROR(LARGE('M 70-79'!$AF$300:$AF$400,J$42),"")</f>
        <v/>
      </c>
      <c r="K97" s="75" t="str">
        <f>IFERROR(LARGE('M 70-79'!$AF$300:$AF$400,K$42),"")</f>
        <v/>
      </c>
      <c r="L97" s="75" t="str">
        <f>IFERROR(LARGE('M 70-79'!$AF$300:$AF$400,L$42),"")</f>
        <v/>
      </c>
      <c r="M97" s="75" t="str">
        <f>IFERROR(LARGE('M 70-79'!$AF$300:$AF$400,M$42),"")</f>
        <v/>
      </c>
      <c r="N97" s="75" t="str">
        <f>IFERROR(LARGE('M 70-79'!$AF$300:$AF$400,N$42),"")</f>
        <v/>
      </c>
      <c r="O97" s="75" t="str">
        <f>IFERROR(LARGE('M 70-79'!$AF$300:$AF$400,O$42),"")</f>
        <v/>
      </c>
      <c r="P97" s="75" t="str">
        <f>IFERROR(LARGE('M 70-79'!$AF$300:$AF$400,P$42),"")</f>
        <v/>
      </c>
      <c r="Q97" s="75" t="str">
        <f>IFERROR(LARGE('M 70-79'!$AF$300:$AF$400,Q$42),"")</f>
        <v/>
      </c>
      <c r="R97" s="75" t="str">
        <f>IFERROR(LARGE('M 70-79'!$AF$300:$AF$400,R$42),"")</f>
        <v/>
      </c>
      <c r="S97" s="75" t="str">
        <f>IFERROR(LARGE('M 70-79'!$AF$300:$AF$400,S$42),"")</f>
        <v/>
      </c>
      <c r="T97" s="75" t="str">
        <f>IFERROR(LARGE('M 70-79'!$AF$300:$AF$400,T$42),"")</f>
        <v/>
      </c>
      <c r="U97" s="75" t="str">
        <f>IFERROR(LARGE('M 70-79'!$AF$300:$AF$400,U$42),"")</f>
        <v/>
      </c>
      <c r="V97" s="75" t="str">
        <f>IFERROR(LARGE('M 70-79'!$AF$300:$AF$400,V$42),"")</f>
        <v/>
      </c>
      <c r="W97" s="75" t="str">
        <f>IFERROR(LARGE('M 70-79'!$AF$300:$AF$400,W$42),"")</f>
        <v/>
      </c>
      <c r="X97" s="75" t="str">
        <f>IFERROR(LARGE('M 70-79'!$AF$300:$AF$400,X$42),"")</f>
        <v/>
      </c>
      <c r="Y97" s="75" t="str">
        <f>IFERROR(LARGE('M 70-79'!$AF$300:$AF$400,Y$42),"")</f>
        <v/>
      </c>
      <c r="Z97" s="75" t="str">
        <f>IFERROR(LARGE('M 70-79'!$AF$300:$AF$400,Z$42),"")</f>
        <v/>
      </c>
      <c r="AA97" s="75" t="str">
        <f>IFERROR(LARGE('M 70-79'!$AF$300:$AF$400,AA$42),"")</f>
        <v/>
      </c>
      <c r="AB97" s="75" t="str">
        <f>IFERROR(LARGE('M 70-79'!$AF$300:$AF$400,AB$42),"")</f>
        <v/>
      </c>
      <c r="AC97" s="75" t="str">
        <f>IFERROR(LARGE('M 70-79'!$AF$300:$AF$400,AC$42),"")</f>
        <v/>
      </c>
      <c r="AD97" s="75" t="str">
        <f>IFERROR(LARGE('M 70-79'!$AF$300:$AF$400,AD$42),"")</f>
        <v/>
      </c>
      <c r="AE97" s="75" t="str">
        <f>IFERROR(LARGE('M 70-79'!$AF$300:$AF$400,AE$42),"")</f>
        <v/>
      </c>
      <c r="AF97" s="75" t="str">
        <f>IFERROR(LARGE('M 70-79'!$AF$300:$AF$400,AF$42),"")</f>
        <v/>
      </c>
      <c r="AG97" s="75" t="str">
        <f>IFERROR(LARGE('M 70-79'!$AF$300:$AF$309,AG$42),"")</f>
        <v/>
      </c>
      <c r="AH97" s="75" t="str">
        <f>IFERROR(LARGE('M 70-79'!$AF$300:$AF$309,AH$42),"")</f>
        <v/>
      </c>
      <c r="AI97" s="75" t="str">
        <f>IFERROR(LARGE('M 70-79'!$AF$300:$AF$309,AI$42),"")</f>
        <v/>
      </c>
      <c r="AJ97" s="75" t="str">
        <f>IFERROR(LARGE('M 70-79'!$AF$300:$AF$309,AJ$42),"")</f>
        <v/>
      </c>
      <c r="AK97" s="75" t="str">
        <f>IFERROR(LARGE('M 70-79'!$AF$300:$AF$309,AK$42),"")</f>
        <v/>
      </c>
      <c r="AL97" s="75" t="str">
        <f>IFERROR(LARGE('M 70-79'!$AF$300:$AF$309,AL$42),"")</f>
        <v/>
      </c>
      <c r="AM97" s="75" t="str">
        <f>IFERROR(LARGE('M 70-79'!$AF$300:$AF$309,AM$42),"")</f>
        <v/>
      </c>
      <c r="AN97" s="75" t="str">
        <f>IFERROR(LARGE('M 70-79'!$AF$300:$AF$309,AN$42),"")</f>
        <v/>
      </c>
      <c r="AO97" s="75" t="str">
        <f>IFERROR(LARGE('M 70-79'!$AF$300:$AF$309,AO$42),"")</f>
        <v/>
      </c>
      <c r="AP97" s="75" t="str">
        <f>IFERROR(LARGE('M 70-79'!$AF$300:$AF$309,AP$42),"")</f>
        <v/>
      </c>
      <c r="AQ97" s="75" t="str">
        <f>IFERROR(LARGE('M 70-79'!$AF$300:$AF$309,AQ$42),"")</f>
        <v/>
      </c>
      <c r="AR97" s="75" t="str">
        <f>IFERROR(LARGE('M 70-79'!$AF$300:$AF$309,AR$42),"")</f>
        <v/>
      </c>
      <c r="AS97" s="75" t="str">
        <f>IFERROR(LARGE('M 70-79'!$AF$300:$AF$309,AS$42),"")</f>
        <v/>
      </c>
      <c r="AT97" s="75" t="str">
        <f>IFERROR(LARGE('M 70-79'!$AF$300:$AF$309,AT$42),"")</f>
        <v/>
      </c>
      <c r="AU97" s="75" t="str">
        <f>IFERROR(LARGE('M 70-79'!$AF$300:$AF$309,AU$42),"")</f>
        <v/>
      </c>
      <c r="AV97" s="75" t="str">
        <f>IFERROR(LARGE('M 70-79'!$AF$300:$AF$309,AV$42),"")</f>
        <v/>
      </c>
      <c r="AW97" s="75" t="str">
        <f>IFERROR(LARGE('M 70-79'!$AF$300:$AF$309,AW$42),"")</f>
        <v/>
      </c>
      <c r="AX97" s="75" t="str">
        <f>IFERROR(LARGE('M 70-79'!$AF$300:$AF$309,AX$42),"")</f>
        <v/>
      </c>
      <c r="AY97" s="75" t="str">
        <f>IFERROR(LARGE('M 70-79'!$AF$300:$AF$309,AY$42),"")</f>
        <v/>
      </c>
      <c r="AZ97" s="75" t="str">
        <f>IFERROR(LARGE('M 70-79'!$AF$300:$AF$309,AZ$42),"")</f>
        <v/>
      </c>
      <c r="BA97" s="75" t="str">
        <f>IFERROR(LARGE('M 70-79'!$AF$300:$AF$309,BA$42),"")</f>
        <v/>
      </c>
      <c r="BG97" s="16"/>
      <c r="BH97" s="16"/>
    </row>
    <row r="98" spans="1:60" s="61" customFormat="1" hidden="1" x14ac:dyDescent="0.2">
      <c r="B98" s="77" t="s">
        <v>107</v>
      </c>
      <c r="D98" s="75" t="str">
        <f>IFERROR(LARGE('M 80+'!$AF$300:$AF$399,D$42),"")</f>
        <v/>
      </c>
      <c r="E98" s="75" t="str">
        <f>IFERROR(LARGE('M 80+'!$AF$300:$AF$399,E$42),"")</f>
        <v/>
      </c>
      <c r="F98" s="75" t="str">
        <f>IFERROR(LARGE('M 80+'!$AF$300:$AF$399,F$42),"")</f>
        <v/>
      </c>
      <c r="G98" s="75" t="str">
        <f>IFERROR(LARGE('M 80+'!$AF$300:$AF$399,G$42),"")</f>
        <v/>
      </c>
      <c r="H98" s="75" t="str">
        <f>IFERROR(LARGE('M 80+'!$AF$300:$AF$399,H$42),"")</f>
        <v/>
      </c>
      <c r="I98" s="75" t="str">
        <f>IFERROR(LARGE('M 80+'!$AF$300:$AF$399,I$42),"")</f>
        <v/>
      </c>
      <c r="J98" s="75" t="str">
        <f>IFERROR(LARGE('M 80+'!$AF$300:$AF$399,J$42),"")</f>
        <v/>
      </c>
      <c r="K98" s="75" t="str">
        <f>IFERROR(LARGE('M 80+'!$AF$300:$AF$399,K$42),"")</f>
        <v/>
      </c>
      <c r="L98" s="75" t="str">
        <f>IFERROR(LARGE('M 80+'!$AF$300:$AF$399,L$42),"")</f>
        <v/>
      </c>
      <c r="M98" s="75" t="str">
        <f>IFERROR(LARGE('M 80+'!$AF$300:$AF$399,M$42),"")</f>
        <v/>
      </c>
      <c r="N98" s="75" t="str">
        <f>IFERROR(LARGE('M 80+'!$AF$300:$AF$399,N$42),"")</f>
        <v/>
      </c>
      <c r="O98" s="75" t="str">
        <f>IFERROR(LARGE('M 80+'!$AF$300:$AF$399,O$42),"")</f>
        <v/>
      </c>
      <c r="P98" s="75" t="str">
        <f>IFERROR(LARGE('M 80+'!$AF$300:$AF$399,P$42),"")</f>
        <v/>
      </c>
      <c r="Q98" s="75" t="str">
        <f>IFERROR(LARGE('M 80+'!$AF$300:$AF$399,Q$42),"")</f>
        <v/>
      </c>
      <c r="R98" s="75" t="str">
        <f>IFERROR(LARGE('M 80+'!$AF$300:$AF$399,R$42),"")</f>
        <v/>
      </c>
      <c r="S98" s="75" t="str">
        <f>IFERROR(LARGE('M 80+'!$AF$300:$AF$399,S$42),"")</f>
        <v/>
      </c>
      <c r="T98" s="75" t="str">
        <f>IFERROR(LARGE('M 80+'!$AF$300:$AF$399,T$42),"")</f>
        <v/>
      </c>
      <c r="U98" s="75" t="str">
        <f>IFERROR(LARGE('M 80+'!$AF$300:$AF$399,U$42),"")</f>
        <v/>
      </c>
      <c r="V98" s="75" t="str">
        <f>IFERROR(LARGE('M 80+'!$AF$300:$AF$399,V$42),"")</f>
        <v/>
      </c>
      <c r="W98" s="75" t="str">
        <f>IFERROR(LARGE('M 80+'!$AF$300:$AF$399,W$42),"")</f>
        <v/>
      </c>
      <c r="X98" s="75" t="str">
        <f>IFERROR(LARGE('M 80+'!$AF$300:$AF$399,X$42),"")</f>
        <v/>
      </c>
      <c r="Y98" s="75" t="str">
        <f>IFERROR(LARGE('M 80+'!$AF$300:$AF$399,Y$42),"")</f>
        <v/>
      </c>
      <c r="Z98" s="75" t="str">
        <f>IFERROR(LARGE('M 80+'!$AF$300:$AF$399,Z$42),"")</f>
        <v/>
      </c>
      <c r="AA98" s="75" t="str">
        <f>IFERROR(LARGE('M 80+'!$AF$300:$AF$399,AA$42),"")</f>
        <v/>
      </c>
      <c r="AB98" s="75" t="str">
        <f>IFERROR(LARGE('M 80+'!$AF$300:$AF$399,AB$42),"")</f>
        <v/>
      </c>
      <c r="AC98" s="75" t="str">
        <f>IFERROR(LARGE('M 80+'!$AF$300:$AF$399,AC$42),"")</f>
        <v/>
      </c>
      <c r="AD98" s="75" t="str">
        <f>IFERROR(LARGE('M 80+'!$AF$300:$AF$399,AD$42),"")</f>
        <v/>
      </c>
      <c r="AE98" s="75" t="str">
        <f>IFERROR(LARGE('M 80+'!$AF$300:$AF$399,AE$42),"")</f>
        <v/>
      </c>
      <c r="AF98" s="75" t="str">
        <f>IFERROR(LARGE('M 80+'!$AF$300:$AF$399,AF$42),"")</f>
        <v/>
      </c>
      <c r="AG98" s="75" t="str">
        <f>IFERROR(LARGE('M 80+'!$AF$300:$AF$304,AG$42),"")</f>
        <v/>
      </c>
      <c r="AH98" s="75" t="str">
        <f>IFERROR(LARGE('M 80+'!$AF$300:$AF$304,AH$42),"")</f>
        <v/>
      </c>
      <c r="AI98" s="75" t="str">
        <f>IFERROR(LARGE('M 80+'!$AF$300:$AF$304,AI$42),"")</f>
        <v/>
      </c>
      <c r="AJ98" s="75" t="str">
        <f>IFERROR(LARGE('M 80+'!$AF$300:$AF$304,AJ$42),"")</f>
        <v/>
      </c>
      <c r="AK98" s="75" t="str">
        <f>IFERROR(LARGE('M 80+'!$AF$300:$AF$304,AK$42),"")</f>
        <v/>
      </c>
      <c r="AL98" s="75" t="str">
        <f>IFERROR(LARGE('M 80+'!$AF$300:$AF$304,AL$42),"")</f>
        <v/>
      </c>
      <c r="AM98" s="75" t="str">
        <f>IFERROR(LARGE('M 80+'!$AF$300:$AF$304,AM$42),"")</f>
        <v/>
      </c>
      <c r="AN98" s="75" t="str">
        <f>IFERROR(LARGE('M 80+'!$AF$300:$AF$304,AN$42),"")</f>
        <v/>
      </c>
      <c r="AO98" s="75" t="str">
        <f>IFERROR(LARGE('M 80+'!$AF$300:$AF$304,AO$42),"")</f>
        <v/>
      </c>
      <c r="AP98" s="75" t="str">
        <f>IFERROR(LARGE('M 80+'!$AF$300:$AF$304,AP$42),"")</f>
        <v/>
      </c>
      <c r="AQ98" s="75" t="str">
        <f>IFERROR(LARGE('M 80+'!$AF$300:$AF$304,AQ$42),"")</f>
        <v/>
      </c>
      <c r="AR98" s="75" t="str">
        <f>IFERROR(LARGE('M 80+'!$AF$300:$AF$304,AR$42),"")</f>
        <v/>
      </c>
      <c r="AS98" s="75" t="str">
        <f>IFERROR(LARGE('M 80+'!$AF$300:$AF$304,AS$42),"")</f>
        <v/>
      </c>
      <c r="AT98" s="75" t="str">
        <f>IFERROR(LARGE('M 80+'!$AF$300:$AF$304,AT$42),"")</f>
        <v/>
      </c>
      <c r="AU98" s="75" t="str">
        <f>IFERROR(LARGE('M 80+'!$AF$300:$AF$304,AU$42),"")</f>
        <v/>
      </c>
      <c r="AV98" s="75" t="str">
        <f>IFERROR(LARGE('M 80+'!$AF$300:$AF$304,AV$42),"")</f>
        <v/>
      </c>
      <c r="AW98" s="75" t="str">
        <f>IFERROR(LARGE('M 80+'!$AF$300:$AF$304,AW$42),"")</f>
        <v/>
      </c>
      <c r="AX98" s="75" t="str">
        <f>IFERROR(LARGE('M 80+'!$AF$300:$AF$304,AX$42),"")</f>
        <v/>
      </c>
      <c r="AY98" s="75" t="str">
        <f>IFERROR(LARGE('M 80+'!$AF$300:$AF$304,AY$42),"")</f>
        <v/>
      </c>
      <c r="AZ98" s="75" t="str">
        <f>IFERROR(LARGE('M 80+'!$AF$300:$AF$304,AZ$42),"")</f>
        <v/>
      </c>
      <c r="BA98" s="75" t="str">
        <f>IFERROR(LARGE('M 80+'!$AF$300:$AF$304,BA$42),"")</f>
        <v/>
      </c>
    </row>
    <row r="99" spans="1:60" hidden="1" x14ac:dyDescent="0.2">
      <c r="B99" s="76" t="s">
        <v>110</v>
      </c>
      <c r="D99" s="75" t="str">
        <f>IFERROR(LARGE('N 35-49'!$AF$300:$AF$400,D$42),"")</f>
        <v/>
      </c>
      <c r="E99" s="75" t="str">
        <f>IFERROR(LARGE('N 35-49'!$AF$300:$AF$400,E$42),"")</f>
        <v/>
      </c>
      <c r="F99" s="75" t="str">
        <f>IFERROR(LARGE('N 35-49'!$AF$300:$AF$400,F$42),"")</f>
        <v/>
      </c>
      <c r="G99" s="75" t="str">
        <f>IFERROR(LARGE('N 35-49'!$AF$300:$AF$400,G$42),"")</f>
        <v/>
      </c>
      <c r="H99" s="75" t="str">
        <f>IFERROR(LARGE('N 35-49'!$AF$300:$AF$400,H$42),"")</f>
        <v/>
      </c>
      <c r="I99" s="75" t="str">
        <f>IFERROR(LARGE('N 35-49'!$AF$300:$AF$400,I$42),"")</f>
        <v/>
      </c>
      <c r="J99" s="75" t="str">
        <f>IFERROR(LARGE('N 35-49'!$AF$300:$AF$400,J$42),"")</f>
        <v/>
      </c>
      <c r="K99" s="75" t="str">
        <f>IFERROR(LARGE('N 35-49'!$AF$300:$AF$400,K$42),"")</f>
        <v/>
      </c>
      <c r="L99" s="75" t="str">
        <f>IFERROR(LARGE('N 35-49'!$AF$300:$AF$400,L$42),"")</f>
        <v/>
      </c>
      <c r="M99" s="75" t="str">
        <f>IFERROR(LARGE('N 35-49'!$AF$300:$AF$400,M$42),"")</f>
        <v/>
      </c>
      <c r="N99" s="75" t="str">
        <f>IFERROR(LARGE('N 35-49'!$AF$300:$AF$400,N$42),"")</f>
        <v/>
      </c>
      <c r="O99" s="75" t="str">
        <f>IFERROR(LARGE('N 35-49'!$AF$300:$AF$400,O$42),"")</f>
        <v/>
      </c>
      <c r="P99" s="75" t="str">
        <f>IFERROR(LARGE('N 35-49'!$AF$300:$AF$400,P$42),"")</f>
        <v/>
      </c>
      <c r="Q99" s="75" t="str">
        <f>IFERROR(LARGE('N 35-49'!$AF$300:$AF$400,Q$42),"")</f>
        <v/>
      </c>
      <c r="R99" s="75" t="str">
        <f>IFERROR(LARGE('N 35-49'!$AF$300:$AF$400,R$42),"")</f>
        <v/>
      </c>
      <c r="S99" s="75" t="str">
        <f>IFERROR(LARGE('N 35-49'!$AF$300:$AF$400,S$42),"")</f>
        <v/>
      </c>
      <c r="T99" s="75" t="str">
        <f>IFERROR(LARGE('N 35-49'!$AF$300:$AF$400,T$42),"")</f>
        <v/>
      </c>
      <c r="U99" s="75" t="str">
        <f>IFERROR(LARGE('N 35-49'!$AF$300:$AF$400,U$42),"")</f>
        <v/>
      </c>
      <c r="V99" s="75" t="str">
        <f>IFERROR(LARGE('N 35-49'!$AF$300:$AF$400,V$42),"")</f>
        <v/>
      </c>
      <c r="W99" s="75" t="str">
        <f>IFERROR(LARGE('N 35-49'!$AF$300:$AF$400,W$42),"")</f>
        <v/>
      </c>
      <c r="X99" s="75" t="str">
        <f>IFERROR(LARGE('N 35-49'!$AF$300:$AF$400,X$42),"")</f>
        <v/>
      </c>
      <c r="Y99" s="75" t="str">
        <f>IFERROR(LARGE('N 35-49'!$AF$300:$AF$400,Y$42),"")</f>
        <v/>
      </c>
      <c r="Z99" s="75" t="str">
        <f>IFERROR(LARGE('N 35-49'!$AF$300:$AF$400,Z$42),"")</f>
        <v/>
      </c>
      <c r="AA99" s="75" t="str">
        <f>IFERROR(LARGE('N 35-49'!$AF$300:$AF$400,AA$42),"")</f>
        <v/>
      </c>
      <c r="AB99" s="75" t="str">
        <f>IFERROR(LARGE('N 35-49'!$AF$300:$AF$400,AB$42),"")</f>
        <v/>
      </c>
      <c r="AC99" s="75" t="str">
        <f>IFERROR(LARGE('N 35-49'!$AF$300:$AF$400,AC$42),"")</f>
        <v/>
      </c>
      <c r="AD99" s="75" t="str">
        <f>IFERROR(LARGE('N 35-49'!$AF$300:$AF$400,AD$42),"")</f>
        <v/>
      </c>
      <c r="AE99" s="75" t="str">
        <f>IFERROR(LARGE('N 35-49'!$AF$300:$AF$400,AE$42),"")</f>
        <v/>
      </c>
      <c r="AF99" s="75" t="str">
        <f>IFERROR(LARGE('N 35-49'!$AF$300:$AF$400,AF$42),"")</f>
        <v/>
      </c>
      <c r="AG99" s="75" t="str">
        <f>IFERROR(LARGE('N 35-49'!$AF$300:$AF$304,AG$42),"")</f>
        <v/>
      </c>
      <c r="AH99" s="75" t="str">
        <f>IFERROR(LARGE('N 35-49'!$AF$300:$AF$304,AH$42),"")</f>
        <v/>
      </c>
      <c r="AI99" s="75" t="str">
        <f>IFERROR(LARGE('N 35-49'!$AF$300:$AF$304,AI$42),"")</f>
        <v/>
      </c>
      <c r="AJ99" s="75" t="str">
        <f>IFERROR(LARGE('N 35-49'!$AF$300:$AF$304,AJ$42),"")</f>
        <v/>
      </c>
      <c r="AK99" s="75" t="str">
        <f>IFERROR(LARGE('N 35-49'!$AF$300:$AF$304,AK$42),"")</f>
        <v/>
      </c>
      <c r="AL99" s="75" t="str">
        <f>IFERROR(LARGE('N 35-49'!$AF$300:$AF$304,AL$42),"")</f>
        <v/>
      </c>
      <c r="AM99" s="75" t="str">
        <f>IFERROR(LARGE('N 35-49'!$AF$300:$AF$304,AM$42),"")</f>
        <v/>
      </c>
      <c r="AN99" s="75" t="str">
        <f>IFERROR(LARGE('N 35-49'!$AF$300:$AF$304,AN$42),"")</f>
        <v/>
      </c>
      <c r="AO99" s="75" t="str">
        <f>IFERROR(LARGE('N 35-49'!$AF$300:$AF$304,AO$42),"")</f>
        <v/>
      </c>
      <c r="AP99" s="75" t="str">
        <f>IFERROR(LARGE('N 35-49'!$AF$300:$AF$304,AP$42),"")</f>
        <v/>
      </c>
      <c r="AQ99" s="75" t="str">
        <f>IFERROR(LARGE('N 35-49'!$AF$300:$AF$304,AQ$42),"")</f>
        <v/>
      </c>
      <c r="AR99" s="75" t="str">
        <f>IFERROR(LARGE('N 35-49'!$AF$300:$AF$304,AR$42),"")</f>
        <v/>
      </c>
      <c r="AS99" s="75" t="str">
        <f>IFERROR(LARGE('N 35-49'!$AF$300:$AF$304,AS$42),"")</f>
        <v/>
      </c>
      <c r="AT99" s="75" t="str">
        <f>IFERROR(LARGE('N 35-49'!$AF$300:$AF$304,AT$42),"")</f>
        <v/>
      </c>
      <c r="AU99" s="75" t="str">
        <f>IFERROR(LARGE('N 35-49'!$AF$300:$AF$304,AU$42),"")</f>
        <v/>
      </c>
      <c r="AV99" s="75" t="str">
        <f>IFERROR(LARGE('N 35-49'!$AF$300:$AF$304,AV$42),"")</f>
        <v/>
      </c>
      <c r="AW99" s="75" t="str">
        <f>IFERROR(LARGE('N 35-49'!$AF$300:$AF$304,AW$42),"")</f>
        <v/>
      </c>
      <c r="AX99" s="75" t="str">
        <f>IFERROR(LARGE('N 35-49'!$AF$300:$AF$304,AX$42),"")</f>
        <v/>
      </c>
      <c r="AY99" s="75" t="str">
        <f>IFERROR(LARGE('N 35-49'!$AF$300:$AF$304,AY$42),"")</f>
        <v/>
      </c>
      <c r="AZ99" s="75" t="str">
        <f>IFERROR(LARGE('N 35-49'!$AF$300:$AF$304,AZ$42),"")</f>
        <v/>
      </c>
      <c r="BA99" s="75" t="str">
        <f>IFERROR(LARGE('N 35-49'!$AF$300:$AF$304,BA$42),"")</f>
        <v/>
      </c>
      <c r="BG99" s="16"/>
      <c r="BH99" s="16"/>
    </row>
    <row r="100" spans="1:60" hidden="1" x14ac:dyDescent="0.2">
      <c r="B100" s="76" t="s">
        <v>111</v>
      </c>
      <c r="D100" s="75" t="str">
        <f>IFERROR(LARGE('N 50-59'!$AF$300:$AF$400,D$42),"")</f>
        <v/>
      </c>
      <c r="E100" s="75" t="str">
        <f>IFERROR(LARGE('N 50-59'!$AF$300:$AF$400,E$42),"")</f>
        <v/>
      </c>
      <c r="F100" s="75" t="str">
        <f>IFERROR(LARGE('N 50-59'!$AF$300:$AF$400,F$42),"")</f>
        <v/>
      </c>
      <c r="G100" s="75" t="str">
        <f>IFERROR(LARGE('N 50-59'!$AF$300:$AF$400,G$42),"")</f>
        <v/>
      </c>
      <c r="H100" s="75" t="str">
        <f>IFERROR(LARGE('N 50-59'!$AF$300:$AF$400,H$42),"")</f>
        <v/>
      </c>
      <c r="I100" s="75" t="str">
        <f>IFERROR(LARGE('N 50-59'!$AF$300:$AF$400,I$42),"")</f>
        <v/>
      </c>
      <c r="J100" s="75" t="str">
        <f>IFERROR(LARGE('N 50-59'!$AF$300:$AF$400,J$42),"")</f>
        <v/>
      </c>
      <c r="K100" s="75" t="str">
        <f>IFERROR(LARGE('N 50-59'!$AF$300:$AF$400,K$42),"")</f>
        <v/>
      </c>
      <c r="L100" s="75" t="str">
        <f>IFERROR(LARGE('N 50-59'!$AF$300:$AF$400,L$42),"")</f>
        <v/>
      </c>
      <c r="M100" s="75" t="str">
        <f>IFERROR(LARGE('N 50-59'!$AF$300:$AF$400,M$42),"")</f>
        <v/>
      </c>
      <c r="N100" s="75" t="str">
        <f>IFERROR(LARGE('N 50-59'!$AF$300:$AF$400,N$42),"")</f>
        <v/>
      </c>
      <c r="O100" s="75" t="str">
        <f>IFERROR(LARGE('N 50-59'!$AF$300:$AF$400,O$42),"")</f>
        <v/>
      </c>
      <c r="P100" s="75" t="str">
        <f>IFERROR(LARGE('N 50-59'!$AF$300:$AF$400,P$42),"")</f>
        <v/>
      </c>
      <c r="Q100" s="75" t="str">
        <f>IFERROR(LARGE('N 50-59'!$AF$300:$AF$400,Q$42),"")</f>
        <v/>
      </c>
      <c r="R100" s="75" t="str">
        <f>IFERROR(LARGE('N 50-59'!$AF$300:$AF$400,R$42),"")</f>
        <v/>
      </c>
      <c r="S100" s="75" t="str">
        <f>IFERROR(LARGE('N 50-59'!$AF$300:$AF$400,S$42),"")</f>
        <v/>
      </c>
      <c r="T100" s="75" t="str">
        <f>IFERROR(LARGE('N 50-59'!$AF$300:$AF$400,T$42),"")</f>
        <v/>
      </c>
      <c r="U100" s="75" t="str">
        <f>IFERROR(LARGE('N 50-59'!$AF$300:$AF$400,U$42),"")</f>
        <v/>
      </c>
      <c r="V100" s="75" t="str">
        <f>IFERROR(LARGE('N 50-59'!$AF$300:$AF$400,V$42),"")</f>
        <v/>
      </c>
      <c r="W100" s="75" t="str">
        <f>IFERROR(LARGE('N 50-59'!$AF$300:$AF$400,W$42),"")</f>
        <v/>
      </c>
      <c r="X100" s="75" t="str">
        <f>IFERROR(LARGE('N 50-59'!$AF$300:$AF$400,X$42),"")</f>
        <v/>
      </c>
      <c r="Y100" s="75" t="str">
        <f>IFERROR(LARGE('N 50-59'!$AF$300:$AF$400,Y$42),"")</f>
        <v/>
      </c>
      <c r="Z100" s="75" t="str">
        <f>IFERROR(LARGE('N 50-59'!$AF$300:$AF$400,Z$42),"")</f>
        <v/>
      </c>
      <c r="AA100" s="75" t="str">
        <f>IFERROR(LARGE('N 50-59'!$AF$300:$AF$400,AA$42),"")</f>
        <v/>
      </c>
      <c r="AB100" s="75" t="str">
        <f>IFERROR(LARGE('N 50-59'!$AF$300:$AF$400,AB$42),"")</f>
        <v/>
      </c>
      <c r="AC100" s="75" t="str">
        <f>IFERROR(LARGE('N 50-59'!$AF$300:$AF$400,AC$42),"")</f>
        <v/>
      </c>
      <c r="AD100" s="75" t="str">
        <f>IFERROR(LARGE('N 50-59'!$AF$300:$AF$400,AD$42),"")</f>
        <v/>
      </c>
      <c r="AE100" s="75" t="str">
        <f>IFERROR(LARGE('N 50-59'!$AF$300:$AF$400,AE$42),"")</f>
        <v/>
      </c>
      <c r="AF100" s="75" t="str">
        <f>IFERROR(LARGE('N 50-59'!$AF$300:$AF$400,AF$42),"")</f>
        <v/>
      </c>
      <c r="AG100" s="75" t="str">
        <f>IFERROR(LARGE('N 50-59'!$AF$300:$AF$303,AG$42),"")</f>
        <v/>
      </c>
      <c r="AH100" s="75" t="str">
        <f>IFERROR(LARGE('N 50-59'!$AF$300:$AF$303,AH$42),"")</f>
        <v/>
      </c>
      <c r="AI100" s="75" t="str">
        <f>IFERROR(LARGE('N 50-59'!$AF$300:$AF$303,AI$42),"")</f>
        <v/>
      </c>
      <c r="AJ100" s="75" t="str">
        <f>IFERROR(LARGE('N 50-59'!$AF$300:$AF$303,AJ$42),"")</f>
        <v/>
      </c>
      <c r="AK100" s="75" t="str">
        <f>IFERROR(LARGE('N 50-59'!$AF$300:$AF$303,AK$42),"")</f>
        <v/>
      </c>
      <c r="AL100" s="75" t="str">
        <f>IFERROR(LARGE('N 50-59'!$AF$300:$AF$303,AL$42),"")</f>
        <v/>
      </c>
      <c r="AM100" s="75" t="str">
        <f>IFERROR(LARGE('N 50-59'!$AF$300:$AF$303,AM$42),"")</f>
        <v/>
      </c>
      <c r="AN100" s="75" t="str">
        <f>IFERROR(LARGE('N 50-59'!$AF$300:$AF$303,AN$42),"")</f>
        <v/>
      </c>
      <c r="AO100" s="75" t="str">
        <f>IFERROR(LARGE('N 50-59'!$AF$300:$AF$303,AO$42),"")</f>
        <v/>
      </c>
      <c r="AP100" s="75" t="str">
        <f>IFERROR(LARGE('N 50-59'!$AF$300:$AF$303,AP$42),"")</f>
        <v/>
      </c>
      <c r="AQ100" s="75" t="str">
        <f>IFERROR(LARGE('N 50-59'!$AF$300:$AF$303,AQ$42),"")</f>
        <v/>
      </c>
      <c r="AR100" s="75" t="str">
        <f>IFERROR(LARGE('N 50-59'!$AF$300:$AF$303,AR$42),"")</f>
        <v/>
      </c>
      <c r="AS100" s="75" t="str">
        <f>IFERROR(LARGE('N 50-59'!$AF$300:$AF$303,AS$42),"")</f>
        <v/>
      </c>
      <c r="AT100" s="75" t="str">
        <f>IFERROR(LARGE('N 50-59'!$AF$300:$AF$303,AT$42),"")</f>
        <v/>
      </c>
      <c r="AU100" s="75" t="str">
        <f>IFERROR(LARGE('N 50-59'!$AF$300:$AF$303,AU$42),"")</f>
        <v/>
      </c>
      <c r="AV100" s="75" t="str">
        <f>IFERROR(LARGE('N 50-59'!$AF$300:$AF$303,AV$42),"")</f>
        <v/>
      </c>
      <c r="AW100" s="75" t="str">
        <f>IFERROR(LARGE('N 50-59'!$AF$300:$AF$303,AW$42),"")</f>
        <v/>
      </c>
      <c r="AX100" s="75" t="str">
        <f>IFERROR(LARGE('N 50-59'!$AF$300:$AF$303,AX$42),"")</f>
        <v/>
      </c>
      <c r="AY100" s="75" t="str">
        <f>IFERROR(LARGE('N 50-59'!$AF$300:$AF$303,AY$42),"")</f>
        <v/>
      </c>
      <c r="AZ100" s="75" t="str">
        <f>IFERROR(LARGE('N 50-59'!$AF$300:$AF$303,AZ$42),"")</f>
        <v/>
      </c>
      <c r="BA100" s="75" t="str">
        <f>IFERROR(LARGE('N 50-59'!$AF$300:$AF$303,BA$42),"")</f>
        <v/>
      </c>
      <c r="BG100" s="16"/>
      <c r="BH100" s="16"/>
    </row>
    <row r="101" spans="1:60" hidden="1" x14ac:dyDescent="0.2">
      <c r="B101" s="76" t="s">
        <v>79</v>
      </c>
      <c r="D101" s="75" t="str">
        <f>IFERROR(LARGE('N 60-69'!$AF$300:$AF$400,D$42),"")</f>
        <v/>
      </c>
      <c r="E101" s="75" t="str">
        <f>IFERROR(LARGE('N 60-69'!$AF$300:$AF$400,E$42),"")</f>
        <v/>
      </c>
      <c r="F101" s="75" t="str">
        <f>IFERROR(LARGE('N 60-69'!$AF$300:$AF$400,F$42),"")</f>
        <v/>
      </c>
      <c r="G101" s="75" t="str">
        <f>IFERROR(LARGE('N 60-69'!$AF$300:$AF$400,G$42),"")</f>
        <v/>
      </c>
      <c r="H101" s="75" t="str">
        <f>IFERROR(LARGE('N 60-69'!$AF$300:$AF$400,H$42),"")</f>
        <v/>
      </c>
      <c r="I101" s="75" t="str">
        <f>IFERROR(LARGE('N 60-69'!$AF$300:$AF$400,I$42),"")</f>
        <v/>
      </c>
      <c r="J101" s="75" t="str">
        <f>IFERROR(LARGE('N 60-69'!$AF$300:$AF$400,J$42),"")</f>
        <v/>
      </c>
      <c r="K101" s="75" t="str">
        <f>IFERROR(LARGE('N 60-69'!$AF$300:$AF$400,K$42),"")</f>
        <v/>
      </c>
      <c r="L101" s="75" t="str">
        <f>IFERROR(LARGE('N 60-69'!$AF$300:$AF$400,L$42),"")</f>
        <v/>
      </c>
      <c r="M101" s="75" t="str">
        <f>IFERROR(LARGE('N 60-69'!$AF$300:$AF$400,M$42),"")</f>
        <v/>
      </c>
      <c r="N101" s="75" t="str">
        <f>IFERROR(LARGE('N 60-69'!$AF$300:$AF$400,N$42),"")</f>
        <v/>
      </c>
      <c r="O101" s="75" t="str">
        <f>IFERROR(LARGE('N 60-69'!$AF$300:$AF$400,O$42),"")</f>
        <v/>
      </c>
      <c r="P101" s="75" t="str">
        <f>IFERROR(LARGE('N 60-69'!$AF$300:$AF$400,P$42),"")</f>
        <v/>
      </c>
      <c r="Q101" s="75" t="str">
        <f>IFERROR(LARGE('N 60-69'!$AF$300:$AF$400,Q$42),"")</f>
        <v/>
      </c>
      <c r="R101" s="75" t="str">
        <f>IFERROR(LARGE('N 60-69'!$AF$300:$AF$400,R$42),"")</f>
        <v/>
      </c>
      <c r="S101" s="75" t="str">
        <f>IFERROR(LARGE('N 60-69'!$AF$300:$AF$400,S$42),"")</f>
        <v/>
      </c>
      <c r="T101" s="75" t="str">
        <f>IFERROR(LARGE('N 60-69'!$AF$300:$AF$400,T$42),"")</f>
        <v/>
      </c>
      <c r="U101" s="75" t="str">
        <f>IFERROR(LARGE('N 60-69'!$AF$300:$AF$400,U$42),"")</f>
        <v/>
      </c>
      <c r="V101" s="75" t="str">
        <f>IFERROR(LARGE('N 60-69'!$AF$300:$AF$400,V$42),"")</f>
        <v/>
      </c>
      <c r="W101" s="75" t="str">
        <f>IFERROR(LARGE('N 60-69'!$AF$300:$AF$400,W$42),"")</f>
        <v/>
      </c>
      <c r="X101" s="75" t="str">
        <f>IFERROR(LARGE('N 60-69'!$AF$300:$AF$400,X$42),"")</f>
        <v/>
      </c>
      <c r="Y101" s="75" t="str">
        <f>IFERROR(LARGE('N 60-69'!$AF$300:$AF$400,Y$42),"")</f>
        <v/>
      </c>
      <c r="Z101" s="75" t="str">
        <f>IFERROR(LARGE('N 60-69'!$AF$300:$AF$400,Z$42),"")</f>
        <v/>
      </c>
      <c r="AA101" s="75" t="str">
        <f>IFERROR(LARGE('N 60-69'!$AF$300:$AF$400,AA$42),"")</f>
        <v/>
      </c>
      <c r="AB101" s="75" t="str">
        <f>IFERROR(LARGE('N 60-69'!$AF$300:$AF$400,AB$42),"")</f>
        <v/>
      </c>
      <c r="AC101" s="75" t="str">
        <f>IFERROR(LARGE('N 60-69'!$AF$300:$AF$400,AC$42),"")</f>
        <v/>
      </c>
      <c r="AD101" s="75" t="str">
        <f>IFERROR(LARGE('N 60-69'!$AF$300:$AF$400,AD$42),"")</f>
        <v/>
      </c>
      <c r="AE101" s="75" t="str">
        <f>IFERROR(LARGE('N 60-69'!$AF$300:$AF$400,AE$42),"")</f>
        <v/>
      </c>
      <c r="AF101" s="75" t="str">
        <f>IFERROR(LARGE('N 60-69'!$AF$300:$AF$400,AF$42),"")</f>
        <v/>
      </c>
      <c r="AG101" s="75" t="str">
        <f>IFERROR(LARGE('N 60-69'!$AF$300:$AF$305,AG$42),"")</f>
        <v/>
      </c>
      <c r="AH101" s="75" t="str">
        <f>IFERROR(LARGE('N 60-69'!$AF$300:$AF$305,AH$42),"")</f>
        <v/>
      </c>
      <c r="AI101" s="75" t="str">
        <f>IFERROR(LARGE('N 60-69'!$AF$300:$AF$305,AI$42),"")</f>
        <v/>
      </c>
      <c r="AJ101" s="75" t="str">
        <f>IFERROR(LARGE('N 60-69'!$AF$300:$AF$305,AJ$42),"")</f>
        <v/>
      </c>
      <c r="AK101" s="75" t="str">
        <f>IFERROR(LARGE('N 60-69'!$AF$300:$AF$305,AK$42),"")</f>
        <v/>
      </c>
      <c r="AL101" s="75" t="str">
        <f>IFERROR(LARGE('N 60-69'!$AF$300:$AF$305,AL$42),"")</f>
        <v/>
      </c>
      <c r="AM101" s="75" t="str">
        <f>IFERROR(LARGE('N 60-69'!$AF$300:$AF$305,AM$42),"")</f>
        <v/>
      </c>
      <c r="AN101" s="75" t="str">
        <f>IFERROR(LARGE('N 60-69'!$AF$300:$AF$305,AN$42),"")</f>
        <v/>
      </c>
      <c r="AO101" s="75" t="str">
        <f>IFERROR(LARGE('N 60-69'!$AF$300:$AF$305,AO$42),"")</f>
        <v/>
      </c>
      <c r="AP101" s="75" t="str">
        <f>IFERROR(LARGE('N 60-69'!$AF$300:$AF$305,AP$42),"")</f>
        <v/>
      </c>
      <c r="AQ101" s="75" t="str">
        <f>IFERROR(LARGE('N 60-69'!$AF$300:$AF$305,AQ$42),"")</f>
        <v/>
      </c>
      <c r="AR101" s="75" t="str">
        <f>IFERROR(LARGE('N 60-69'!$AF$300:$AF$305,AR$42),"")</f>
        <v/>
      </c>
      <c r="AS101" s="75" t="str">
        <f>IFERROR(LARGE('N 60-69'!$AF$300:$AF$305,AS$42),"")</f>
        <v/>
      </c>
      <c r="AT101" s="75" t="str">
        <f>IFERROR(LARGE('N 60-69'!$AF$300:$AF$305,AT$42),"")</f>
        <v/>
      </c>
      <c r="AU101" s="75" t="str">
        <f>IFERROR(LARGE('N 60-69'!$AF$300:$AF$305,AU$42),"")</f>
        <v/>
      </c>
      <c r="AV101" s="75" t="str">
        <f>IFERROR(LARGE('N 60-69'!$AF$300:$AF$305,AV$42),"")</f>
        <v/>
      </c>
      <c r="AW101" s="75" t="str">
        <f>IFERROR(LARGE('N 60-69'!$AF$300:$AF$305,AW$42),"")</f>
        <v/>
      </c>
      <c r="AX101" s="75" t="str">
        <f>IFERROR(LARGE('N 60-69'!$AF$300:$AF$305,AX$42),"")</f>
        <v/>
      </c>
      <c r="AY101" s="75" t="str">
        <f>IFERROR(LARGE('N 60-69'!$AF$300:$AF$305,AY$42),"")</f>
        <v/>
      </c>
      <c r="AZ101" s="75" t="str">
        <f>IFERROR(LARGE('N 60-69'!$AF$300:$AF$305,AZ$42),"")</f>
        <v/>
      </c>
      <c r="BA101" s="75" t="str">
        <f>IFERROR(LARGE('N 60-69'!$AF$300:$AF$305,BA$42),"")</f>
        <v/>
      </c>
      <c r="BG101" s="16"/>
      <c r="BH101" s="16"/>
    </row>
    <row r="102" spans="1:60" hidden="1" x14ac:dyDescent="0.2">
      <c r="B102" s="76" t="s">
        <v>108</v>
      </c>
      <c r="D102" s="75">
        <f>IFERROR(LARGE('N 70-79'!$AF$300:$AF$400,D$42),"")</f>
        <v>14.000019999999999</v>
      </c>
      <c r="E102" s="75" t="str">
        <f>IFERROR(LARGE('N 70-79'!$AF$300:$AF$400,E$42),"")</f>
        <v/>
      </c>
      <c r="F102" s="75" t="str">
        <f>IFERROR(LARGE('N 70-79'!$AF$300:$AF$400,F$42),"")</f>
        <v/>
      </c>
      <c r="G102" s="75" t="str">
        <f>IFERROR(LARGE('N 70-79'!$AF$300:$AF$400,G$42),"")</f>
        <v/>
      </c>
      <c r="H102" s="75" t="str">
        <f>IFERROR(LARGE('N 70-79'!$AF$300:$AF$400,H$42),"")</f>
        <v/>
      </c>
      <c r="I102" s="75" t="str">
        <f>IFERROR(LARGE('N 70-79'!$AF$300:$AF$400,I$42),"")</f>
        <v/>
      </c>
      <c r="J102" s="75" t="str">
        <f>IFERROR(LARGE('N 70-79'!$AF$300:$AF$400,J$42),"")</f>
        <v/>
      </c>
      <c r="K102" s="75" t="str">
        <f>IFERROR(LARGE('N 70-79'!$AF$300:$AF$400,K$42),"")</f>
        <v/>
      </c>
      <c r="L102" s="75" t="str">
        <f>IFERROR(LARGE('N 70-79'!$AF$300:$AF$400,L$42),"")</f>
        <v/>
      </c>
      <c r="M102" s="75" t="str">
        <f>IFERROR(LARGE('N 70-79'!$AF$300:$AF$400,M$42),"")</f>
        <v/>
      </c>
      <c r="N102" s="75" t="str">
        <f>IFERROR(LARGE('N 70-79'!$AF$300:$AF$400,N$42),"")</f>
        <v/>
      </c>
      <c r="O102" s="75" t="str">
        <f>IFERROR(LARGE('N 70-79'!$AF$300:$AF$400,O$42),"")</f>
        <v/>
      </c>
      <c r="P102" s="75" t="str">
        <f>IFERROR(LARGE('N 70-79'!$AF$300:$AF$400,P$42),"")</f>
        <v/>
      </c>
      <c r="Q102" s="75" t="str">
        <f>IFERROR(LARGE('N 70-79'!$AF$300:$AF$400,Q$42),"")</f>
        <v/>
      </c>
      <c r="R102" s="75" t="str">
        <f>IFERROR(LARGE('N 70-79'!$AF$300:$AF$400,R$42),"")</f>
        <v/>
      </c>
      <c r="S102" s="75" t="str">
        <f>IFERROR(LARGE('N 70-79'!$AF$300:$AF$400,S$42),"")</f>
        <v/>
      </c>
      <c r="T102" s="75" t="str">
        <f>IFERROR(LARGE('N 70-79'!$AF$300:$AF$400,T$42),"")</f>
        <v/>
      </c>
      <c r="U102" s="75" t="str">
        <f>IFERROR(LARGE('N 70-79'!$AF$300:$AF$400,U$42),"")</f>
        <v/>
      </c>
      <c r="V102" s="75" t="str">
        <f>IFERROR(LARGE('N 70-79'!$AF$300:$AF$400,V$42),"")</f>
        <v/>
      </c>
      <c r="W102" s="75" t="str">
        <f>IFERROR(LARGE('N 70-79'!$AF$300:$AF$400,W$42),"")</f>
        <v/>
      </c>
      <c r="X102" s="75" t="str">
        <f>IFERROR(LARGE('N 70-79'!$AF$300:$AF$400,X$42),"")</f>
        <v/>
      </c>
      <c r="Y102" s="75" t="str">
        <f>IFERROR(LARGE('N 70-79'!$AF$300:$AF$400,Y$42),"")</f>
        <v/>
      </c>
      <c r="Z102" s="75" t="str">
        <f>IFERROR(LARGE('N 70-79'!$AF$300:$AF$400,Z$42),"")</f>
        <v/>
      </c>
      <c r="AA102" s="75" t="str">
        <f>IFERROR(LARGE('N 70-79'!$AF$300:$AF$400,AA$42),"")</f>
        <v/>
      </c>
      <c r="AB102" s="75" t="str">
        <f>IFERROR(LARGE('N 70-79'!$AF$300:$AF$400,AB$42),"")</f>
        <v/>
      </c>
      <c r="AC102" s="75" t="str">
        <f>IFERROR(LARGE('N 70-79'!$AF$300:$AF$400,AC$42),"")</f>
        <v/>
      </c>
      <c r="AD102" s="75" t="str">
        <f>IFERROR(LARGE('N 70-79'!$AF$300:$AF$400,AD$42),"")</f>
        <v/>
      </c>
      <c r="AE102" s="75" t="str">
        <f>IFERROR(LARGE('N 70-79'!$AF$300:$AF$400,AE$42),"")</f>
        <v/>
      </c>
      <c r="AF102" s="75" t="str">
        <f>IFERROR(LARGE('N 70-79'!$AF$300:$AF$400,AF$42),"")</f>
        <v/>
      </c>
      <c r="AG102" s="75" t="str">
        <f>IFERROR(LARGE('N 70-79'!$AF$300:$AF$304,AG$42),"")</f>
        <v/>
      </c>
      <c r="AH102" s="75" t="str">
        <f>IFERROR(LARGE('N 70-79'!$AF$300:$AF$304,AH$42),"")</f>
        <v/>
      </c>
      <c r="AI102" s="75" t="str">
        <f>IFERROR(LARGE('N 70-79'!$AF$300:$AF$304,AI$42),"")</f>
        <v/>
      </c>
      <c r="AJ102" s="75" t="str">
        <f>IFERROR(LARGE('N 70-79'!$AF$300:$AF$304,AJ$42),"")</f>
        <v/>
      </c>
      <c r="AK102" s="75" t="str">
        <f>IFERROR(LARGE('N 70-79'!$AF$300:$AF$304,AK$42),"")</f>
        <v/>
      </c>
      <c r="AL102" s="75" t="str">
        <f>IFERROR(LARGE('N 70-79'!$AF$300:$AF$304,AL$42),"")</f>
        <v/>
      </c>
      <c r="AM102" s="75" t="str">
        <f>IFERROR(LARGE('N 70-79'!$AF$300:$AF$304,AM$42),"")</f>
        <v/>
      </c>
      <c r="AN102" s="75" t="str">
        <f>IFERROR(LARGE('N 70-79'!$AF$300:$AF$304,AN$42),"")</f>
        <v/>
      </c>
      <c r="AO102" s="75" t="str">
        <f>IFERROR(LARGE('N 70-79'!$AF$300:$AF$304,AO$42),"")</f>
        <v/>
      </c>
      <c r="AP102" s="75" t="str">
        <f>IFERROR(LARGE('N 70-79'!$AF$300:$AF$304,AP$42),"")</f>
        <v/>
      </c>
      <c r="AQ102" s="75" t="str">
        <f>IFERROR(LARGE('N 70-79'!$AF$300:$AF$304,AQ$42),"")</f>
        <v/>
      </c>
      <c r="AR102" s="75" t="str">
        <f>IFERROR(LARGE('N 70-79'!$AF$300:$AF$304,AR$42),"")</f>
        <v/>
      </c>
      <c r="AS102" s="75" t="str">
        <f>IFERROR(LARGE('N 70-79'!$AF$300:$AF$304,AS$42),"")</f>
        <v/>
      </c>
      <c r="AT102" s="75" t="str">
        <f>IFERROR(LARGE('N 70-79'!$AF$300:$AF$304,AT$42),"")</f>
        <v/>
      </c>
      <c r="AU102" s="75" t="str">
        <f>IFERROR(LARGE('N 70-79'!$AF$300:$AF$304,AU$42),"")</f>
        <v/>
      </c>
      <c r="AV102" s="75" t="str">
        <f>IFERROR(LARGE('N 70-79'!$AF$300:$AF$304,AV$42),"")</f>
        <v/>
      </c>
      <c r="AW102" s="75" t="str">
        <f>IFERROR(LARGE('N 70-79'!$AF$300:$AF$304,AW$42),"")</f>
        <v/>
      </c>
      <c r="AX102" s="75" t="str">
        <f>IFERROR(LARGE('N 70-79'!$AF$300:$AF$304,AX$42),"")</f>
        <v/>
      </c>
      <c r="AY102" s="75" t="str">
        <f>IFERROR(LARGE('N 70-79'!$AF$300:$AF$304,AY$42),"")</f>
        <v/>
      </c>
      <c r="AZ102" s="75" t="str">
        <f>IFERROR(LARGE('N 70-79'!$AF$300:$AF$304,AZ$42),"")</f>
        <v/>
      </c>
      <c r="BA102" s="75" t="str">
        <f>IFERROR(LARGE('N 70-79'!$AF$300:$AF$304,BA$42),"")</f>
        <v/>
      </c>
      <c r="BG102" s="16"/>
      <c r="BH102" s="16"/>
    </row>
    <row r="103" spans="1:60" s="61" customFormat="1" hidden="1" x14ac:dyDescent="0.2">
      <c r="B103" s="76" t="s">
        <v>109</v>
      </c>
      <c r="D103" s="75" t="str">
        <f>IFERROR(LARGE('N 80+'!$AF$300:$AF$400,D$42),"")</f>
        <v/>
      </c>
      <c r="E103" s="75" t="str">
        <f>IFERROR(LARGE('N 80+'!$AF$300:$AF$400,E$42),"")</f>
        <v/>
      </c>
      <c r="F103" s="75" t="str">
        <f>IFERROR(LARGE('N 80+'!$AF$300:$AF$400,F$42),"")</f>
        <v/>
      </c>
      <c r="G103" s="75" t="str">
        <f>IFERROR(LARGE('N 80+'!$AF$300:$AF$400,G$42),"")</f>
        <v/>
      </c>
      <c r="H103" s="75" t="str">
        <f>IFERROR(LARGE('N 80+'!$AF$300:$AF$400,H$42),"")</f>
        <v/>
      </c>
      <c r="I103" s="75" t="str">
        <f>IFERROR(LARGE('N 80+'!$AF$300:$AF$400,I$42),"")</f>
        <v/>
      </c>
      <c r="J103" s="75" t="str">
        <f>IFERROR(LARGE('N 80+'!$AF$300:$AF$400,J$42),"")</f>
        <v/>
      </c>
      <c r="K103" s="75" t="str">
        <f>IFERROR(LARGE('N 80+'!$AF$300:$AF$400,K$42),"")</f>
        <v/>
      </c>
      <c r="L103" s="75" t="str">
        <f>IFERROR(LARGE('N 80+'!$AF$300:$AF$400,L$42),"")</f>
        <v/>
      </c>
      <c r="M103" s="75" t="str">
        <f>IFERROR(LARGE('N 80+'!$AF$300:$AF$400,M$42),"")</f>
        <v/>
      </c>
      <c r="N103" s="75" t="str">
        <f>IFERROR(LARGE('N 80+'!$AF$300:$AF$400,N$42),"")</f>
        <v/>
      </c>
      <c r="O103" s="75" t="str">
        <f>IFERROR(LARGE('N 80+'!$AF$300:$AF$400,O$42),"")</f>
        <v/>
      </c>
      <c r="P103" s="75" t="str">
        <f>IFERROR(LARGE('N 80+'!$AF$300:$AF$400,P$42),"")</f>
        <v/>
      </c>
      <c r="Q103" s="75" t="str">
        <f>IFERROR(LARGE('N 80+'!$AF$300:$AF$400,Q$42),"")</f>
        <v/>
      </c>
      <c r="R103" s="75" t="str">
        <f>IFERROR(LARGE('N 80+'!$AF$300:$AF$400,R$42),"")</f>
        <v/>
      </c>
      <c r="S103" s="75" t="str">
        <f>IFERROR(LARGE('N 80+'!$AF$300:$AF$400,S$42),"")</f>
        <v/>
      </c>
      <c r="T103" s="75" t="str">
        <f>IFERROR(LARGE('N 80+'!$AF$300:$AF$400,T$42),"")</f>
        <v/>
      </c>
      <c r="U103" s="75" t="str">
        <f>IFERROR(LARGE('N 80+'!$AF$300:$AF$400,U$42),"")</f>
        <v/>
      </c>
      <c r="V103" s="75" t="str">
        <f>IFERROR(LARGE('N 80+'!$AF$300:$AF$400,V$42),"")</f>
        <v/>
      </c>
      <c r="W103" s="75" t="str">
        <f>IFERROR(LARGE('N 80+'!$AF$300:$AF$400,W$42),"")</f>
        <v/>
      </c>
      <c r="X103" s="75" t="str">
        <f>IFERROR(LARGE('N 80+'!$AF$300:$AF$400,X$42),"")</f>
        <v/>
      </c>
      <c r="Y103" s="75" t="str">
        <f>IFERROR(LARGE('N 80+'!$AF$300:$AF$400,Y$42),"")</f>
        <v/>
      </c>
      <c r="Z103" s="75" t="str">
        <f>IFERROR(LARGE('N 80+'!$AF$300:$AF$400,Z$42),"")</f>
        <v/>
      </c>
      <c r="AA103" s="75" t="str">
        <f>IFERROR(LARGE('N 80+'!$AF$300:$AF$400,AA$42),"")</f>
        <v/>
      </c>
      <c r="AB103" s="75" t="str">
        <f>IFERROR(LARGE('N 80+'!$AF$300:$AF$400,AB$42),"")</f>
        <v/>
      </c>
      <c r="AC103" s="75" t="str">
        <f>IFERROR(LARGE('N 80+'!$AF$300:$AF$400,AC$42),"")</f>
        <v/>
      </c>
      <c r="AD103" s="75" t="str">
        <f>IFERROR(LARGE('N 80+'!$AF$300:$AF$400,AD$42),"")</f>
        <v/>
      </c>
      <c r="AE103" s="75" t="str">
        <f>IFERROR(LARGE('N 80+'!$AF$300:$AF$400,AE$42),"")</f>
        <v/>
      </c>
      <c r="AF103" s="75" t="str">
        <f>IFERROR(LARGE('N 80+'!$AF$300:$AF$400,AF$42),"")</f>
        <v/>
      </c>
      <c r="AG103" s="75" t="str">
        <f>IFERROR(LARGE('N 80+'!$AF$300:$AF$303,AG$42),"")</f>
        <v/>
      </c>
      <c r="AH103" s="75" t="str">
        <f>IFERROR(LARGE('N 80+'!$AF$300:$AF$303,AH$42),"")</f>
        <v/>
      </c>
      <c r="AI103" s="75" t="str">
        <f>IFERROR(LARGE('N 80+'!$AF$300:$AF$303,AI$42),"")</f>
        <v/>
      </c>
      <c r="AJ103" s="75" t="str">
        <f>IFERROR(LARGE('N 80+'!$AF$300:$AF$303,AJ$42),"")</f>
        <v/>
      </c>
      <c r="AK103" s="75" t="str">
        <f>IFERROR(LARGE('N 80+'!$AF$300:$AF$303,AK$42),"")</f>
        <v/>
      </c>
      <c r="AL103" s="75" t="str">
        <f>IFERROR(LARGE('N 80+'!$AF$300:$AF$303,AL$42),"")</f>
        <v/>
      </c>
      <c r="AM103" s="75" t="str">
        <f>IFERROR(LARGE('N 80+'!$AF$300:$AF$303,AM$42),"")</f>
        <v/>
      </c>
      <c r="AN103" s="75" t="str">
        <f>IFERROR(LARGE('N 80+'!$AF$300:$AF$303,AN$42),"")</f>
        <v/>
      </c>
      <c r="AO103" s="75" t="str">
        <f>IFERROR(LARGE('N 80+'!$AF$300:$AF$303,AO$42),"")</f>
        <v/>
      </c>
      <c r="AP103" s="75" t="str">
        <f>IFERROR(LARGE('N 80+'!$AF$300:$AF$303,AP$42),"")</f>
        <v/>
      </c>
      <c r="AQ103" s="75" t="str">
        <f>IFERROR(LARGE('N 80+'!$AF$300:$AF$303,AQ$42),"")</f>
        <v/>
      </c>
      <c r="AR103" s="75" t="str">
        <f>IFERROR(LARGE('N 80+'!$AF$300:$AF$303,AR$42),"")</f>
        <v/>
      </c>
      <c r="AS103" s="75" t="str">
        <f>IFERROR(LARGE('N 80+'!$AF$300:$AF$303,AS$42),"")</f>
        <v/>
      </c>
      <c r="AT103" s="75" t="str">
        <f>IFERROR(LARGE('N 80+'!$AF$300:$AF$303,AT$42),"")</f>
        <v/>
      </c>
      <c r="AU103" s="75" t="str">
        <f>IFERROR(LARGE('N 80+'!$AF$300:$AF$303,AU$42),"")</f>
        <v/>
      </c>
      <c r="AV103" s="75" t="str">
        <f>IFERROR(LARGE('N 80+'!$AF$300:$AF$303,AV$42),"")</f>
        <v/>
      </c>
      <c r="AW103" s="75" t="str">
        <f>IFERROR(LARGE('N 80+'!$AF$300:$AF$303,AW$42),"")</f>
        <v/>
      </c>
      <c r="AX103" s="75" t="str">
        <f>IFERROR(LARGE('N 80+'!$AF$300:$AF$303,AX$42),"")</f>
        <v/>
      </c>
      <c r="AY103" s="75" t="str">
        <f>IFERROR(LARGE('N 80+'!$AF$300:$AF$303,AY$42),"")</f>
        <v/>
      </c>
      <c r="AZ103" s="75" t="str">
        <f>IFERROR(LARGE('N 80+'!$AF$300:$AF$303,AZ$42),"")</f>
        <v/>
      </c>
      <c r="BA103" s="75" t="str">
        <f>IFERROR(LARGE('N 80+'!$AF$300:$AF$303,BA$42),"")</f>
        <v/>
      </c>
    </row>
    <row r="104" spans="1:60" hidden="1" x14ac:dyDescent="0.2">
      <c r="A104" s="123" t="s">
        <v>69</v>
      </c>
      <c r="B104" s="77" t="s">
        <v>76</v>
      </c>
      <c r="D104" s="75">
        <f>IFERROR(LARGE('M 35-49'!$AG$300:$AG$397,D$42),"")</f>
        <v>16.004000000000001</v>
      </c>
      <c r="E104" s="75">
        <f>IFERROR(LARGE('M 35-49'!$AG$300:$AG$397,E$42),"")</f>
        <v>9.0039999999999996</v>
      </c>
      <c r="F104" s="75">
        <f>IFERROR(LARGE('M 35-49'!$AG$300:$AG$397,F$42),"")</f>
        <v>7.0039999999999996</v>
      </c>
      <c r="G104" s="75" t="str">
        <f>IFERROR(LARGE('M 35-49'!$AG$300:$AG$397,G$42),"")</f>
        <v/>
      </c>
      <c r="H104" s="75" t="str">
        <f>IFERROR(LARGE('M 35-49'!$AG$300:$AG$397,H$42),"")</f>
        <v/>
      </c>
      <c r="I104" s="75" t="str">
        <f>IFERROR(LARGE('M 35-49'!$AG$300:$AG$397,I$42),"")</f>
        <v/>
      </c>
      <c r="J104" s="75" t="str">
        <f>IFERROR(LARGE('M 35-49'!$AG$300:$AG$397,J$42),"")</f>
        <v/>
      </c>
      <c r="K104" s="75" t="str">
        <f>IFERROR(LARGE('M 35-49'!$AG$300:$AG$397,K$42),"")</f>
        <v/>
      </c>
      <c r="L104" s="75" t="str">
        <f>IFERROR(LARGE('M 35-49'!$AG$300:$AG$397,L$42),"")</f>
        <v/>
      </c>
      <c r="M104" s="75" t="str">
        <f>IFERROR(LARGE('M 35-49'!$AG$300:$AG$397,M$42),"")</f>
        <v/>
      </c>
      <c r="N104" s="75" t="str">
        <f>IFERROR(LARGE('M 35-49'!$AG$300:$AG$397,N$42),"")</f>
        <v/>
      </c>
      <c r="O104" s="75" t="str">
        <f>IFERROR(LARGE('M 35-49'!$AG$300:$AG$397,O$42),"")</f>
        <v/>
      </c>
      <c r="P104" s="75" t="str">
        <f>IFERROR(LARGE('M 35-49'!$AG$300:$AG$397,P$42),"")</f>
        <v/>
      </c>
      <c r="Q104" s="75" t="str">
        <f>IFERROR(LARGE('M 35-49'!$AG$300:$AG$397,Q$42),"")</f>
        <v/>
      </c>
      <c r="R104" s="75" t="str">
        <f>IFERROR(LARGE('M 35-49'!$AG$300:$AG$397,R$42),"")</f>
        <v/>
      </c>
      <c r="S104" s="75" t="str">
        <f>IFERROR(LARGE('M 35-49'!$AG$300:$AG$397,S$42),"")</f>
        <v/>
      </c>
      <c r="T104" s="75" t="str">
        <f>IFERROR(LARGE('M 35-49'!$AG$300:$AG$397,T$42),"")</f>
        <v/>
      </c>
      <c r="U104" s="75" t="str">
        <f>IFERROR(LARGE('M 35-49'!$AG$300:$AG$397,U$42),"")</f>
        <v/>
      </c>
      <c r="V104" s="75" t="str">
        <f>IFERROR(LARGE('M 35-49'!$AG$300:$AG$397,V$42),"")</f>
        <v/>
      </c>
      <c r="W104" s="75" t="str">
        <f>IFERROR(LARGE('M 35-49'!$AG$300:$AG$397,W$42),"")</f>
        <v/>
      </c>
      <c r="X104" s="75" t="str">
        <f>IFERROR(LARGE('M 35-49'!$AG$300:$AG$397,X$42),"")</f>
        <v/>
      </c>
      <c r="Y104" s="75" t="str">
        <f>IFERROR(LARGE('M 35-49'!$AG$300:$AG$397,Y$42),"")</f>
        <v/>
      </c>
      <c r="Z104" s="75" t="str">
        <f>IFERROR(LARGE('M 35-49'!$AG$300:$AG$397,Z$42),"")</f>
        <v/>
      </c>
      <c r="AA104" s="75" t="str">
        <f>IFERROR(LARGE('M 35-49'!$AG$300:$AG$397,AA$42),"")</f>
        <v/>
      </c>
      <c r="AB104" s="75" t="str">
        <f>IFERROR(LARGE('M 35-49'!$AG$300:$AG$397,AB$42),"")</f>
        <v/>
      </c>
      <c r="AC104" s="75" t="str">
        <f>IFERROR(LARGE('M 35-49'!$AG$300:$AG$397,AC$42),"")</f>
        <v/>
      </c>
      <c r="AD104" s="75" t="str">
        <f>IFERROR(LARGE('M 35-49'!$AG$300:$AG$397,AD$42),"")</f>
        <v/>
      </c>
      <c r="AE104" s="75" t="str">
        <f>IFERROR(LARGE('M 35-49'!$AG$300:$AG$397,AE$42),"")</f>
        <v/>
      </c>
      <c r="AF104" s="75" t="str">
        <f>IFERROR(LARGE('M 35-49'!$AG$300:$AG$397,AF$42),"")</f>
        <v/>
      </c>
      <c r="AG104" s="75" t="str">
        <f>IFERROR(LARGE('M 35-49'!$AG$300:$AG$312,AG$42),"")</f>
        <v/>
      </c>
      <c r="AH104" s="75" t="str">
        <f>IFERROR(LARGE('M 35-49'!$AG$300:$AG$312,AH$42),"")</f>
        <v/>
      </c>
      <c r="AI104" s="75" t="str">
        <f>IFERROR(LARGE('M 35-49'!$AG$300:$AG$312,AI$42),"")</f>
        <v/>
      </c>
      <c r="AJ104" s="75" t="str">
        <f>IFERROR(LARGE('M 35-49'!$AG$300:$AG$312,AJ$42),"")</f>
        <v/>
      </c>
      <c r="AK104" s="75" t="str">
        <f>IFERROR(LARGE('M 35-49'!$AG$300:$AG$312,AK$42),"")</f>
        <v/>
      </c>
      <c r="AL104" s="75" t="str">
        <f>IFERROR(LARGE('M 35-49'!$AG$300:$AG$312,AL$42),"")</f>
        <v/>
      </c>
      <c r="AM104" s="75" t="str">
        <f>IFERROR(LARGE('M 35-49'!$AG$300:$AG$312,AM$42),"")</f>
        <v/>
      </c>
      <c r="AN104" s="75" t="str">
        <f>IFERROR(LARGE('M 35-49'!$AG$300:$AG$312,AN$42),"")</f>
        <v/>
      </c>
      <c r="AO104" s="75" t="str">
        <f>IFERROR(LARGE('M 35-49'!$AG$300:$AG$312,AO$42),"")</f>
        <v/>
      </c>
      <c r="AP104" s="75" t="str">
        <f>IFERROR(LARGE('M 35-49'!$AG$300:$AG$312,AP$42),"")</f>
        <v/>
      </c>
      <c r="AQ104" s="75" t="str">
        <f>IFERROR(LARGE('M 35-49'!$AG$300:$AG$312,AQ$42),"")</f>
        <v/>
      </c>
      <c r="AR104" s="75" t="str">
        <f>IFERROR(LARGE('M 35-49'!$AG$300:$AG$312,AR$42),"")</f>
        <v/>
      </c>
      <c r="AS104" s="75" t="str">
        <f>IFERROR(LARGE('M 35-49'!$AG$300:$AG$312,AS$42),"")</f>
        <v/>
      </c>
      <c r="AT104" s="75" t="str">
        <f>IFERROR(LARGE('M 35-49'!$AG$300:$AG$312,AT$42),"")</f>
        <v/>
      </c>
      <c r="AU104" s="75" t="str">
        <f>IFERROR(LARGE('M 35-49'!$AG$300:$AG$312,AU$42),"")</f>
        <v/>
      </c>
      <c r="AV104" s="75" t="str">
        <f>IFERROR(LARGE('M 35-49'!$AG$300:$AG$312,AV$42),"")</f>
        <v/>
      </c>
      <c r="AW104" s="75" t="str">
        <f>IFERROR(LARGE('M 35-49'!$AG$300:$AG$312,AW$42),"")</f>
        <v/>
      </c>
      <c r="AX104" s="75" t="str">
        <f>IFERROR(LARGE('M 35-49'!$AG$300:$AG$312,AX$42),"")</f>
        <v/>
      </c>
      <c r="AY104" s="75" t="str">
        <f>IFERROR(LARGE('M 35-49'!$AG$300:$AG$312,AY$42),"")</f>
        <v/>
      </c>
      <c r="AZ104" s="75" t="str">
        <f>IFERROR(LARGE('M 35-49'!$AG$300:$AG$312,AZ$42),"")</f>
        <v/>
      </c>
      <c r="BA104" s="75" t="str">
        <f>IFERROR(LARGE('M 35-49'!$AG$300:$AG$312,BA$42),"")</f>
        <v/>
      </c>
      <c r="BG104" s="16"/>
      <c r="BH104" s="16"/>
    </row>
    <row r="105" spans="1:60" hidden="1" x14ac:dyDescent="0.2">
      <c r="B105" s="77" t="s">
        <v>77</v>
      </c>
      <c r="D105" s="75">
        <f>IFERROR(LARGE('M 50-59'!$AG$300:$AG$396,D$42),"")</f>
        <v>14.004</v>
      </c>
      <c r="E105" s="75">
        <f>IFERROR(LARGE('M 50-59'!$AG$300:$AG$396,E$42),"")</f>
        <v>11.004</v>
      </c>
      <c r="F105" s="75">
        <f>IFERROR(LARGE('M 50-59'!$AG$300:$AG$396,F$42),"")</f>
        <v>8.0039999999999996</v>
      </c>
      <c r="G105" s="75">
        <f>IFERROR(LARGE('M 50-59'!$AG$300:$AG$396,G$42),"")</f>
        <v>7.0039999999999996</v>
      </c>
      <c r="H105" s="75" t="str">
        <f>IFERROR(LARGE('M 50-59'!$AG$300:$AG$396,H$42),"")</f>
        <v/>
      </c>
      <c r="I105" s="75" t="str">
        <f>IFERROR(LARGE('M 50-59'!$AG$300:$AG$396,I$42),"")</f>
        <v/>
      </c>
      <c r="J105" s="75" t="str">
        <f>IFERROR(LARGE('M 50-59'!$AG$300:$AG$396,J$42),"")</f>
        <v/>
      </c>
      <c r="K105" s="75" t="str">
        <f>IFERROR(LARGE('M 50-59'!$AG$300:$AG$396,K$42),"")</f>
        <v/>
      </c>
      <c r="L105" s="75" t="str">
        <f>IFERROR(LARGE('M 50-59'!$AG$300:$AG$396,L$42),"")</f>
        <v/>
      </c>
      <c r="M105" s="75" t="str">
        <f>IFERROR(LARGE('M 50-59'!$AG$300:$AG$396,M$42),"")</f>
        <v/>
      </c>
      <c r="N105" s="75" t="str">
        <f>IFERROR(LARGE('M 50-59'!$AG$300:$AG$396,N$42),"")</f>
        <v/>
      </c>
      <c r="O105" s="75" t="str">
        <f>IFERROR(LARGE('M 50-59'!$AG$300:$AG$396,O$42),"")</f>
        <v/>
      </c>
      <c r="P105" s="75" t="str">
        <f>IFERROR(LARGE('M 50-59'!$AG$300:$AG$396,P$42),"")</f>
        <v/>
      </c>
      <c r="Q105" s="75" t="str">
        <f>IFERROR(LARGE('M 50-59'!$AG$300:$AG$396,Q$42),"")</f>
        <v/>
      </c>
      <c r="R105" s="75" t="str">
        <f>IFERROR(LARGE('M 50-59'!$AG$300:$AG$396,R$42),"")</f>
        <v/>
      </c>
      <c r="S105" s="75" t="str">
        <f>IFERROR(LARGE('M 50-59'!$AG$300:$AG$396,S$42),"")</f>
        <v/>
      </c>
      <c r="T105" s="75" t="str">
        <f>IFERROR(LARGE('M 50-59'!$AG$300:$AG$396,T$42),"")</f>
        <v/>
      </c>
      <c r="U105" s="75" t="str">
        <f>IFERROR(LARGE('M 50-59'!$AG$300:$AG$396,U$42),"")</f>
        <v/>
      </c>
      <c r="V105" s="75" t="str">
        <f>IFERROR(LARGE('M 50-59'!$AG$300:$AG$396,V$42),"")</f>
        <v/>
      </c>
      <c r="W105" s="75" t="str">
        <f>IFERROR(LARGE('M 50-59'!$AG$300:$AG$396,W$42),"")</f>
        <v/>
      </c>
      <c r="X105" s="75" t="str">
        <f>IFERROR(LARGE('M 50-59'!$AG$300:$AG$396,X$42),"")</f>
        <v/>
      </c>
      <c r="Y105" s="75" t="str">
        <f>IFERROR(LARGE('M 50-59'!$AG$300:$AG$396,Y$42),"")</f>
        <v/>
      </c>
      <c r="Z105" s="75" t="str">
        <f>IFERROR(LARGE('M 50-59'!$AG$300:$AG$396,Z$42),"")</f>
        <v/>
      </c>
      <c r="AA105" s="75" t="str">
        <f>IFERROR(LARGE('M 50-59'!$AG$300:$AG$396,AA$42),"")</f>
        <v/>
      </c>
      <c r="AB105" s="75" t="str">
        <f>IFERROR(LARGE('M 50-59'!$AG$300:$AG$396,AB$42),"")</f>
        <v/>
      </c>
      <c r="AC105" s="75" t="str">
        <f>IFERROR(LARGE('M 50-59'!$AG$300:$AG$396,AC$42),"")</f>
        <v/>
      </c>
      <c r="AD105" s="75" t="str">
        <f>IFERROR(LARGE('M 50-59'!$AG$300:$AG$396,AD$42),"")</f>
        <v/>
      </c>
      <c r="AE105" s="75" t="str">
        <f>IFERROR(LARGE('M 50-59'!$AG$300:$AG$396,AE$42),"")</f>
        <v/>
      </c>
      <c r="AF105" s="75" t="str">
        <f>IFERROR(LARGE('M 50-59'!$AG$300:$AG$396,AF$42),"")</f>
        <v/>
      </c>
      <c r="AG105" s="75" t="str">
        <f>IFERROR(LARGE('M 50-59'!$AG$300:$AG$312,AG$42),"")</f>
        <v/>
      </c>
      <c r="AH105" s="75" t="str">
        <f>IFERROR(LARGE('M 50-59'!$AG$300:$AG$312,AH$42),"")</f>
        <v/>
      </c>
      <c r="AI105" s="75" t="str">
        <f>IFERROR(LARGE('M 50-59'!$AG$300:$AG$312,AI$42),"")</f>
        <v/>
      </c>
      <c r="AJ105" s="75" t="str">
        <f>IFERROR(LARGE('M 50-59'!$AG$300:$AG$312,AJ$42),"")</f>
        <v/>
      </c>
      <c r="AK105" s="75" t="str">
        <f>IFERROR(LARGE('M 50-59'!$AG$300:$AG$312,AK$42),"")</f>
        <v/>
      </c>
      <c r="AL105" s="75" t="str">
        <f>IFERROR(LARGE('M 50-59'!$AG$300:$AG$312,AL$42),"")</f>
        <v/>
      </c>
      <c r="AM105" s="75" t="str">
        <f>IFERROR(LARGE('M 50-59'!$AG$300:$AG$312,AM$42),"")</f>
        <v/>
      </c>
      <c r="AN105" s="75" t="str">
        <f>IFERROR(LARGE('M 50-59'!$AG$300:$AG$312,AN$42),"")</f>
        <v/>
      </c>
      <c r="AO105" s="75" t="str">
        <f>IFERROR(LARGE('M 50-59'!$AG$300:$AG$312,AO$42),"")</f>
        <v/>
      </c>
      <c r="AP105" s="75" t="str">
        <f>IFERROR(LARGE('M 50-59'!$AG$300:$AG$312,AP$42),"")</f>
        <v/>
      </c>
      <c r="AQ105" s="75" t="str">
        <f>IFERROR(LARGE('M 50-59'!$AG$300:$AG$312,AQ$42),"")</f>
        <v/>
      </c>
      <c r="AR105" s="75" t="str">
        <f>IFERROR(LARGE('M 50-59'!$AG$300:$AG$312,AR$42),"")</f>
        <v/>
      </c>
      <c r="AS105" s="75" t="str">
        <f>IFERROR(LARGE('M 50-59'!$AG$300:$AG$312,AS$42),"")</f>
        <v/>
      </c>
      <c r="AT105" s="75" t="str">
        <f>IFERROR(LARGE('M 50-59'!$AG$300:$AG$312,AT$42),"")</f>
        <v/>
      </c>
      <c r="AU105" s="75" t="str">
        <f>IFERROR(LARGE('M 50-59'!$AG$300:$AG$312,AU$42),"")</f>
        <v/>
      </c>
      <c r="AV105" s="75" t="str">
        <f>IFERROR(LARGE('M 50-59'!$AG$300:$AG$312,AV$42),"")</f>
        <v/>
      </c>
      <c r="AW105" s="75" t="str">
        <f>IFERROR(LARGE('M 50-59'!$AG$300:$AG$312,AW$42),"")</f>
        <v/>
      </c>
      <c r="AX105" s="75" t="str">
        <f>IFERROR(LARGE('M 50-59'!$AG$300:$AG$312,AX$42),"")</f>
        <v/>
      </c>
      <c r="AY105" s="75" t="str">
        <f>IFERROR(LARGE('M 50-59'!$AG$300:$AG$312,AY$42),"")</f>
        <v/>
      </c>
      <c r="AZ105" s="75" t="str">
        <f>IFERROR(LARGE('M 50-59'!$AG$300:$AG$312,AZ$42),"")</f>
        <v/>
      </c>
      <c r="BA105" s="75" t="str">
        <f>IFERROR(LARGE('M 50-59'!$AG$300:$AG$312,BA$42),"")</f>
        <v/>
      </c>
      <c r="BG105" s="16"/>
      <c r="BH105" s="16"/>
    </row>
    <row r="106" spans="1:60" hidden="1" x14ac:dyDescent="0.2">
      <c r="B106" s="77" t="s">
        <v>78</v>
      </c>
      <c r="D106" s="75">
        <f>IFERROR(LARGE('M 60-69'!$AG$300:$AG$397,D$42),"")</f>
        <v>12.003</v>
      </c>
      <c r="E106" s="75">
        <f>IFERROR(LARGE('M 60-69'!$AG$300:$AG$397,E$42),"")</f>
        <v>10.003</v>
      </c>
      <c r="F106" s="75">
        <f>IFERROR(LARGE('M 60-69'!$AG$300:$AG$397,F$42),"")</f>
        <v>7.0030000000000001</v>
      </c>
      <c r="G106" s="75">
        <f>IFERROR(LARGE('M 60-69'!$AG$300:$AG$397,G$42),"")</f>
        <v>6.0030000000000001</v>
      </c>
      <c r="H106" s="75" t="str">
        <f>IFERROR(LARGE('M 60-69'!$AG$300:$AG$397,H$42),"")</f>
        <v/>
      </c>
      <c r="I106" s="75" t="str">
        <f>IFERROR(LARGE('M 60-69'!$AG$300:$AG$397,I$42),"")</f>
        <v/>
      </c>
      <c r="J106" s="75" t="str">
        <f>IFERROR(LARGE('M 60-69'!$AG$300:$AG$397,J$42),"")</f>
        <v/>
      </c>
      <c r="K106" s="75" t="str">
        <f>IFERROR(LARGE('M 60-69'!$AG$300:$AG$397,K$42),"")</f>
        <v/>
      </c>
      <c r="L106" s="75" t="str">
        <f>IFERROR(LARGE('M 60-69'!$AG$300:$AG$397,L$42),"")</f>
        <v/>
      </c>
      <c r="M106" s="75" t="str">
        <f>IFERROR(LARGE('M 60-69'!$AG$300:$AG$397,M$42),"")</f>
        <v/>
      </c>
      <c r="N106" s="75" t="str">
        <f>IFERROR(LARGE('M 60-69'!$AG$300:$AG$397,N$42),"")</f>
        <v/>
      </c>
      <c r="O106" s="75" t="str">
        <f>IFERROR(LARGE('M 60-69'!$AG$300:$AG$397,O$42),"")</f>
        <v/>
      </c>
      <c r="P106" s="75" t="str">
        <f>IFERROR(LARGE('M 60-69'!$AG$300:$AG$397,P$42),"")</f>
        <v/>
      </c>
      <c r="Q106" s="75" t="str">
        <f>IFERROR(LARGE('M 60-69'!$AG$300:$AG$397,Q$42),"")</f>
        <v/>
      </c>
      <c r="R106" s="75" t="str">
        <f>IFERROR(LARGE('M 60-69'!$AG$300:$AG$397,R$42),"")</f>
        <v/>
      </c>
      <c r="S106" s="75" t="str">
        <f>IFERROR(LARGE('M 60-69'!$AG$300:$AG$397,S$42),"")</f>
        <v/>
      </c>
      <c r="T106" s="75" t="str">
        <f>IFERROR(LARGE('M 60-69'!$AG$300:$AG$397,T$42),"")</f>
        <v/>
      </c>
      <c r="U106" s="75" t="str">
        <f>IFERROR(LARGE('M 60-69'!$AG$300:$AG$397,U$42),"")</f>
        <v/>
      </c>
      <c r="V106" s="75" t="str">
        <f>IFERROR(LARGE('M 60-69'!$AG$300:$AG$397,V$42),"")</f>
        <v/>
      </c>
      <c r="W106" s="75" t="str">
        <f>IFERROR(LARGE('M 60-69'!$AG$300:$AG$397,W$42),"")</f>
        <v/>
      </c>
      <c r="X106" s="75" t="str">
        <f>IFERROR(LARGE('M 60-69'!$AG$300:$AG$397,X$42),"")</f>
        <v/>
      </c>
      <c r="Y106" s="75" t="str">
        <f>IFERROR(LARGE('M 60-69'!$AG$300:$AG$397,Y$42),"")</f>
        <v/>
      </c>
      <c r="Z106" s="75" t="str">
        <f>IFERROR(LARGE('M 60-69'!$AG$300:$AG$397,Z$42),"")</f>
        <v/>
      </c>
      <c r="AA106" s="75" t="str">
        <f>IFERROR(LARGE('M 60-69'!$AG$300:$AG$397,AA$42),"")</f>
        <v/>
      </c>
      <c r="AB106" s="75" t="str">
        <f>IFERROR(LARGE('M 60-69'!$AG$300:$AG$397,AB$42),"")</f>
        <v/>
      </c>
      <c r="AC106" s="75" t="str">
        <f>IFERROR(LARGE('M 60-69'!$AG$300:$AG$397,AC$42),"")</f>
        <v/>
      </c>
      <c r="AD106" s="75" t="str">
        <f>IFERROR(LARGE('M 60-69'!$AG$300:$AG$397,AD$42),"")</f>
        <v/>
      </c>
      <c r="AE106" s="75" t="str">
        <f>IFERROR(LARGE('M 60-69'!$AG$300:$AG$397,AE$42),"")</f>
        <v/>
      </c>
      <c r="AF106" s="75" t="str">
        <f>IFERROR(LARGE('M 60-69'!$AG$300:$AG$397,AF$42),"")</f>
        <v/>
      </c>
      <c r="AG106" s="75" t="str">
        <f>IFERROR(LARGE('M 60-69'!$AG$300:$AG$306,AG$42),"")</f>
        <v/>
      </c>
      <c r="AH106" s="75" t="str">
        <f>IFERROR(LARGE('M 60-69'!$AG$300:$AG$306,AH$42),"")</f>
        <v/>
      </c>
      <c r="AI106" s="75" t="str">
        <f>IFERROR(LARGE('M 60-69'!$AG$300:$AG$306,AI$42),"")</f>
        <v/>
      </c>
      <c r="AJ106" s="75" t="str">
        <f>IFERROR(LARGE('M 60-69'!$AG$300:$AG$306,AJ$42),"")</f>
        <v/>
      </c>
      <c r="AK106" s="75" t="str">
        <f>IFERROR(LARGE('M 60-69'!$AG$300:$AG$306,AK$42),"")</f>
        <v/>
      </c>
      <c r="AL106" s="75" t="str">
        <f>IFERROR(LARGE('M 60-69'!$AG$300:$AG$306,AL$42),"")</f>
        <v/>
      </c>
      <c r="AM106" s="75" t="str">
        <f>IFERROR(LARGE('M 60-69'!$AG$300:$AG$306,AM$42),"")</f>
        <v/>
      </c>
      <c r="AN106" s="75" t="str">
        <f>IFERROR(LARGE('M 60-69'!$AG$300:$AG$306,AN$42),"")</f>
        <v/>
      </c>
      <c r="AO106" s="75" t="str">
        <f>IFERROR(LARGE('M 60-69'!$AG$300:$AG$306,AO$42),"")</f>
        <v/>
      </c>
      <c r="AP106" s="75" t="str">
        <f>IFERROR(LARGE('M 60-69'!$AG$300:$AG$306,AP$42),"")</f>
        <v/>
      </c>
      <c r="AQ106" s="75" t="str">
        <f>IFERROR(LARGE('M 60-69'!$AG$300:$AG$306,AQ$42),"")</f>
        <v/>
      </c>
      <c r="AR106" s="75" t="str">
        <f>IFERROR(LARGE('M 60-69'!$AG$300:$AG$306,AR$42),"")</f>
        <v/>
      </c>
      <c r="AS106" s="75" t="str">
        <f>IFERROR(LARGE('M 60-69'!$AG$300:$AG$306,AS$42),"")</f>
        <v/>
      </c>
      <c r="AT106" s="75" t="str">
        <f>IFERROR(LARGE('M 60-69'!$AG$300:$AG$306,AT$42),"")</f>
        <v/>
      </c>
      <c r="AU106" s="75" t="str">
        <f>IFERROR(LARGE('M 60-69'!$AG$300:$AG$306,AU$42),"")</f>
        <v/>
      </c>
      <c r="AV106" s="75" t="str">
        <f>IFERROR(LARGE('M 60-69'!$AG$300:$AG$306,AV$42),"")</f>
        <v/>
      </c>
      <c r="AW106" s="75" t="str">
        <f>IFERROR(LARGE('M 60-69'!$AG$300:$AG$306,AW$42),"")</f>
        <v/>
      </c>
      <c r="AX106" s="75" t="str">
        <f>IFERROR(LARGE('M 60-69'!$AG$300:$AG$306,AX$42),"")</f>
        <v/>
      </c>
      <c r="AY106" s="75" t="str">
        <f>IFERROR(LARGE('M 60-69'!$AG$300:$AG$306,AY$42),"")</f>
        <v/>
      </c>
      <c r="AZ106" s="75" t="str">
        <f>IFERROR(LARGE('M 60-69'!$AG$300:$AG$306,AZ$42),"")</f>
        <v/>
      </c>
      <c r="BA106" s="75" t="str">
        <f>IFERROR(LARGE('M 60-69'!$AG$300:$AG$306,BA$42),"")</f>
        <v/>
      </c>
      <c r="BG106" s="16"/>
      <c r="BH106" s="16"/>
    </row>
    <row r="107" spans="1:60" hidden="1" x14ac:dyDescent="0.2">
      <c r="B107" s="77" t="s">
        <v>106</v>
      </c>
      <c r="D107" s="75" t="str">
        <f>IFERROR(LARGE('M 70-79'!$AG$300:$AG$400,D$42),"")</f>
        <v/>
      </c>
      <c r="E107" s="75" t="str">
        <f>IFERROR(LARGE('M 70-79'!$AG$300:$AG$400,E$42),"")</f>
        <v/>
      </c>
      <c r="F107" s="75" t="str">
        <f>IFERROR(LARGE('M 70-79'!$AG$300:$AG$400,F$42),"")</f>
        <v/>
      </c>
      <c r="G107" s="75" t="str">
        <f>IFERROR(LARGE('M 70-79'!$AG$300:$AG$400,G$42),"")</f>
        <v/>
      </c>
      <c r="H107" s="75" t="str">
        <f>IFERROR(LARGE('M 70-79'!$AG$300:$AG$400,H$42),"")</f>
        <v/>
      </c>
      <c r="I107" s="75" t="str">
        <f>IFERROR(LARGE('M 70-79'!$AG$300:$AG$400,I$42),"")</f>
        <v/>
      </c>
      <c r="J107" s="75" t="str">
        <f>IFERROR(LARGE('M 70-79'!$AG$300:$AG$400,J$42),"")</f>
        <v/>
      </c>
      <c r="K107" s="75" t="str">
        <f>IFERROR(LARGE('M 70-79'!$AG$300:$AG$400,K$42),"")</f>
        <v/>
      </c>
      <c r="L107" s="75" t="str">
        <f>IFERROR(LARGE('M 70-79'!$AG$300:$AG$400,L$42),"")</f>
        <v/>
      </c>
      <c r="M107" s="75" t="str">
        <f>IFERROR(LARGE('M 70-79'!$AG$300:$AG$400,M$42),"")</f>
        <v/>
      </c>
      <c r="N107" s="75" t="str">
        <f>IFERROR(LARGE('M 70-79'!$AG$300:$AG$400,N$42),"")</f>
        <v/>
      </c>
      <c r="O107" s="75" t="str">
        <f>IFERROR(LARGE('M 70-79'!$AG$300:$AG$400,O$42),"")</f>
        <v/>
      </c>
      <c r="P107" s="75" t="str">
        <f>IFERROR(LARGE('M 70-79'!$AG$300:$AG$400,P$42),"")</f>
        <v/>
      </c>
      <c r="Q107" s="75" t="str">
        <f>IFERROR(LARGE('M 70-79'!$AG$300:$AG$400,Q$42),"")</f>
        <v/>
      </c>
      <c r="R107" s="75" t="str">
        <f>IFERROR(LARGE('M 70-79'!$AG$300:$AG$400,R$42),"")</f>
        <v/>
      </c>
      <c r="S107" s="75" t="str">
        <f>IFERROR(LARGE('M 70-79'!$AG$300:$AG$400,S$42),"")</f>
        <v/>
      </c>
      <c r="T107" s="75" t="str">
        <f>IFERROR(LARGE('M 70-79'!$AG$300:$AG$400,T$42),"")</f>
        <v/>
      </c>
      <c r="U107" s="75" t="str">
        <f>IFERROR(LARGE('M 70-79'!$AG$300:$AG$400,U$42),"")</f>
        <v/>
      </c>
      <c r="V107" s="75" t="str">
        <f>IFERROR(LARGE('M 70-79'!$AG$300:$AG$400,V$42),"")</f>
        <v/>
      </c>
      <c r="W107" s="75" t="str">
        <f>IFERROR(LARGE('M 70-79'!$AG$300:$AG$400,W$42),"")</f>
        <v/>
      </c>
      <c r="X107" s="75" t="str">
        <f>IFERROR(LARGE('M 70-79'!$AG$300:$AG$400,X$42),"")</f>
        <v/>
      </c>
      <c r="Y107" s="75" t="str">
        <f>IFERROR(LARGE('M 70-79'!$AG$300:$AG$400,Y$42),"")</f>
        <v/>
      </c>
      <c r="Z107" s="75" t="str">
        <f>IFERROR(LARGE('M 70-79'!$AG$300:$AG$400,Z$42),"")</f>
        <v/>
      </c>
      <c r="AA107" s="75" t="str">
        <f>IFERROR(LARGE('M 70-79'!$AG$300:$AG$400,AA$42),"")</f>
        <v/>
      </c>
      <c r="AB107" s="75" t="str">
        <f>IFERROR(LARGE('M 70-79'!$AG$300:$AG$400,AB$42),"")</f>
        <v/>
      </c>
      <c r="AC107" s="75" t="str">
        <f>IFERROR(LARGE('M 70-79'!$AG$300:$AG$400,AC$42),"")</f>
        <v/>
      </c>
      <c r="AD107" s="75" t="str">
        <f>IFERROR(LARGE('M 70-79'!$AG$300:$AG$400,AD$42),"")</f>
        <v/>
      </c>
      <c r="AE107" s="75" t="str">
        <f>IFERROR(LARGE('M 70-79'!$AG$300:$AG$400,AE$42),"")</f>
        <v/>
      </c>
      <c r="AF107" s="75" t="str">
        <f>IFERROR(LARGE('M 70-79'!$AG$300:$AG$400,AF$42),"")</f>
        <v/>
      </c>
      <c r="AG107" s="75" t="str">
        <f>IFERROR(LARGE('M 70-79'!$AG$300:$AG$309,AG$42),"")</f>
        <v/>
      </c>
      <c r="AH107" s="75" t="str">
        <f>IFERROR(LARGE('M 70-79'!$AG$300:$AG$309,AH$42),"")</f>
        <v/>
      </c>
      <c r="AI107" s="75" t="str">
        <f>IFERROR(LARGE('M 70-79'!$AG$300:$AG$309,AI$42),"")</f>
        <v/>
      </c>
      <c r="AJ107" s="75" t="str">
        <f>IFERROR(LARGE('M 70-79'!$AG$300:$AG$309,AJ$42),"")</f>
        <v/>
      </c>
      <c r="AK107" s="75" t="str">
        <f>IFERROR(LARGE('M 70-79'!$AG$300:$AG$309,AK$42),"")</f>
        <v/>
      </c>
      <c r="AL107" s="75" t="str">
        <f>IFERROR(LARGE('M 70-79'!$AG$300:$AG$309,AL$42),"")</f>
        <v/>
      </c>
      <c r="AM107" s="75" t="str">
        <f>IFERROR(LARGE('M 70-79'!$AG$300:$AG$309,AM$42),"")</f>
        <v/>
      </c>
      <c r="AN107" s="75" t="str">
        <f>IFERROR(LARGE('M 70-79'!$AG$300:$AG$309,AN$42),"")</f>
        <v/>
      </c>
      <c r="AO107" s="75" t="str">
        <f>IFERROR(LARGE('M 70-79'!$AG$300:$AG$309,AO$42),"")</f>
        <v/>
      </c>
      <c r="AP107" s="75" t="str">
        <f>IFERROR(LARGE('M 70-79'!$AG$300:$AG$309,AP$42),"")</f>
        <v/>
      </c>
      <c r="AQ107" s="75" t="str">
        <f>IFERROR(LARGE('M 70-79'!$AG$300:$AG$309,AQ$42),"")</f>
        <v/>
      </c>
      <c r="AR107" s="75" t="str">
        <f>IFERROR(LARGE('M 70-79'!$AG$300:$AG$309,AR$42),"")</f>
        <v/>
      </c>
      <c r="AS107" s="75" t="str">
        <f>IFERROR(LARGE('M 70-79'!$AG$300:$AG$309,AS$42),"")</f>
        <v/>
      </c>
      <c r="AT107" s="75" t="str">
        <f>IFERROR(LARGE('M 70-79'!$AG$300:$AG$309,AT$42),"")</f>
        <v/>
      </c>
      <c r="AU107" s="75" t="str">
        <f>IFERROR(LARGE('M 70-79'!$AG$300:$AG$309,AU$42),"")</f>
        <v/>
      </c>
      <c r="AV107" s="75" t="str">
        <f>IFERROR(LARGE('M 70-79'!$AG$300:$AG$309,AV$42),"")</f>
        <v/>
      </c>
      <c r="AW107" s="75" t="str">
        <f>IFERROR(LARGE('M 70-79'!$AG$300:$AG$309,AW$42),"")</f>
        <v/>
      </c>
      <c r="AX107" s="75" t="str">
        <f>IFERROR(LARGE('M 70-79'!$AG$300:$AG$309,AX$42),"")</f>
        <v/>
      </c>
      <c r="AY107" s="75" t="str">
        <f>IFERROR(LARGE('M 70-79'!$AG$300:$AG$309,AY$42),"")</f>
        <v/>
      </c>
      <c r="AZ107" s="75" t="str">
        <f>IFERROR(LARGE('M 70-79'!$AG$300:$AG$309,AZ$42),"")</f>
        <v/>
      </c>
      <c r="BA107" s="75" t="str">
        <f>IFERROR(LARGE('M 70-79'!$AG$300:$AG$309,BA$42),"")</f>
        <v/>
      </c>
      <c r="BG107" s="16"/>
      <c r="BH107" s="16"/>
    </row>
    <row r="108" spans="1:60" s="61" customFormat="1" hidden="1" x14ac:dyDescent="0.2">
      <c r="B108" s="77" t="s">
        <v>107</v>
      </c>
      <c r="D108" s="75" t="str">
        <f>IFERROR(LARGE('M 80+'!$AG$300:$AG$399,D$42),"")</f>
        <v/>
      </c>
      <c r="E108" s="75" t="str">
        <f>IFERROR(LARGE('M 80+'!$AG$300:$AG$399,E$42),"")</f>
        <v/>
      </c>
      <c r="F108" s="75" t="str">
        <f>IFERROR(LARGE('M 80+'!$AG$300:$AG$399,F$42),"")</f>
        <v/>
      </c>
      <c r="G108" s="75" t="str">
        <f>IFERROR(LARGE('M 80+'!$AG$300:$AG$399,G$42),"")</f>
        <v/>
      </c>
      <c r="H108" s="75" t="str">
        <f>IFERROR(LARGE('M 80+'!$AG$300:$AG$399,H$42),"")</f>
        <v/>
      </c>
      <c r="I108" s="75" t="str">
        <f>IFERROR(LARGE('M 80+'!$AG$300:$AG$399,I$42),"")</f>
        <v/>
      </c>
      <c r="J108" s="75" t="str">
        <f>IFERROR(LARGE('M 80+'!$AG$300:$AG$399,J$42),"")</f>
        <v/>
      </c>
      <c r="K108" s="75" t="str">
        <f>IFERROR(LARGE('M 80+'!$AG$300:$AG$399,K$42),"")</f>
        <v/>
      </c>
      <c r="L108" s="75" t="str">
        <f>IFERROR(LARGE('M 80+'!$AG$300:$AG$399,L$42),"")</f>
        <v/>
      </c>
      <c r="M108" s="75" t="str">
        <f>IFERROR(LARGE('M 80+'!$AG$300:$AG$399,M$42),"")</f>
        <v/>
      </c>
      <c r="N108" s="75" t="str">
        <f>IFERROR(LARGE('M 80+'!$AG$300:$AG$399,N$42),"")</f>
        <v/>
      </c>
      <c r="O108" s="75" t="str">
        <f>IFERROR(LARGE('M 80+'!$AG$300:$AG$399,O$42),"")</f>
        <v/>
      </c>
      <c r="P108" s="75" t="str">
        <f>IFERROR(LARGE('M 80+'!$AG$300:$AG$399,P$42),"")</f>
        <v/>
      </c>
      <c r="Q108" s="75" t="str">
        <f>IFERROR(LARGE('M 80+'!$AG$300:$AG$399,Q$42),"")</f>
        <v/>
      </c>
      <c r="R108" s="75" t="str">
        <f>IFERROR(LARGE('M 80+'!$AG$300:$AG$399,R$42),"")</f>
        <v/>
      </c>
      <c r="S108" s="75" t="str">
        <f>IFERROR(LARGE('M 80+'!$AG$300:$AG$399,S$42),"")</f>
        <v/>
      </c>
      <c r="T108" s="75" t="str">
        <f>IFERROR(LARGE('M 80+'!$AG$300:$AG$399,T$42),"")</f>
        <v/>
      </c>
      <c r="U108" s="75" t="str">
        <f>IFERROR(LARGE('M 80+'!$AG$300:$AG$399,U$42),"")</f>
        <v/>
      </c>
      <c r="V108" s="75" t="str">
        <f>IFERROR(LARGE('M 80+'!$AG$300:$AG$399,V$42),"")</f>
        <v/>
      </c>
      <c r="W108" s="75" t="str">
        <f>IFERROR(LARGE('M 80+'!$AG$300:$AG$399,W$42),"")</f>
        <v/>
      </c>
      <c r="X108" s="75" t="str">
        <f>IFERROR(LARGE('M 80+'!$AG$300:$AG$399,X$42),"")</f>
        <v/>
      </c>
      <c r="Y108" s="75" t="str">
        <f>IFERROR(LARGE('M 80+'!$AG$300:$AG$399,Y$42),"")</f>
        <v/>
      </c>
      <c r="Z108" s="75" t="str">
        <f>IFERROR(LARGE('M 80+'!$AG$300:$AG$399,Z$42),"")</f>
        <v/>
      </c>
      <c r="AA108" s="75" t="str">
        <f>IFERROR(LARGE('M 80+'!$AG$300:$AG$399,AA$42),"")</f>
        <v/>
      </c>
      <c r="AB108" s="75" t="str">
        <f>IFERROR(LARGE('M 80+'!$AG$300:$AG$399,AB$42),"")</f>
        <v/>
      </c>
      <c r="AC108" s="75" t="str">
        <f>IFERROR(LARGE('M 80+'!$AG$300:$AG$399,AC$42),"")</f>
        <v/>
      </c>
      <c r="AD108" s="75" t="str">
        <f>IFERROR(LARGE('M 80+'!$AG$300:$AG$399,AD$42),"")</f>
        <v/>
      </c>
      <c r="AE108" s="75" t="str">
        <f>IFERROR(LARGE('M 80+'!$AG$300:$AG$399,AE$42),"")</f>
        <v/>
      </c>
      <c r="AF108" s="75" t="str">
        <f>IFERROR(LARGE('M 80+'!$AG$300:$AG$399,AF$42),"")</f>
        <v/>
      </c>
      <c r="AG108" s="75" t="str">
        <f>IFERROR(LARGE('M 80+'!$AG$300:$AG$304,AG$42),"")</f>
        <v/>
      </c>
      <c r="AH108" s="75" t="str">
        <f>IFERROR(LARGE('M 80+'!$AG$300:$AG$304,AH$42),"")</f>
        <v/>
      </c>
      <c r="AI108" s="75" t="str">
        <f>IFERROR(LARGE('M 80+'!$AG$300:$AG$304,AI$42),"")</f>
        <v/>
      </c>
      <c r="AJ108" s="75" t="str">
        <f>IFERROR(LARGE('M 80+'!$AG$300:$AG$304,AJ$42),"")</f>
        <v/>
      </c>
      <c r="AK108" s="75" t="str">
        <f>IFERROR(LARGE('M 80+'!$AG$300:$AG$304,AK$42),"")</f>
        <v/>
      </c>
      <c r="AL108" s="75" t="str">
        <f>IFERROR(LARGE('M 80+'!$AG$300:$AG$304,AL$42),"")</f>
        <v/>
      </c>
      <c r="AM108" s="75" t="str">
        <f>IFERROR(LARGE('M 80+'!$AG$300:$AG$304,AM$42),"")</f>
        <v/>
      </c>
      <c r="AN108" s="75" t="str">
        <f>IFERROR(LARGE('M 80+'!$AG$300:$AG$304,AN$42),"")</f>
        <v/>
      </c>
      <c r="AO108" s="75" t="str">
        <f>IFERROR(LARGE('M 80+'!$AG$300:$AG$304,AO$42),"")</f>
        <v/>
      </c>
      <c r="AP108" s="75" t="str">
        <f>IFERROR(LARGE('M 80+'!$AG$300:$AG$304,AP$42),"")</f>
        <v/>
      </c>
      <c r="AQ108" s="75" t="str">
        <f>IFERROR(LARGE('M 80+'!$AG$300:$AG$304,AQ$42),"")</f>
        <v/>
      </c>
      <c r="AR108" s="75" t="str">
        <f>IFERROR(LARGE('M 80+'!$AG$300:$AG$304,AR$42),"")</f>
        <v/>
      </c>
      <c r="AS108" s="75" t="str">
        <f>IFERROR(LARGE('M 80+'!$AG$300:$AG$304,AS$42),"")</f>
        <v/>
      </c>
      <c r="AT108" s="75" t="str">
        <f>IFERROR(LARGE('M 80+'!$AG$300:$AG$304,AT$42),"")</f>
        <v/>
      </c>
      <c r="AU108" s="75" t="str">
        <f>IFERROR(LARGE('M 80+'!$AG$300:$AG$304,AU$42),"")</f>
        <v/>
      </c>
      <c r="AV108" s="75" t="str">
        <f>IFERROR(LARGE('M 80+'!$AG$300:$AG$304,AV$42),"")</f>
        <v/>
      </c>
      <c r="AW108" s="75" t="str">
        <f>IFERROR(LARGE('M 80+'!$AG$300:$AG$304,AW$42),"")</f>
        <v/>
      </c>
      <c r="AX108" s="75" t="str">
        <f>IFERROR(LARGE('M 80+'!$AG$300:$AG$304,AX$42),"")</f>
        <v/>
      </c>
      <c r="AY108" s="75" t="str">
        <f>IFERROR(LARGE('M 80+'!$AG$300:$AG$304,AY$42),"")</f>
        <v/>
      </c>
      <c r="AZ108" s="75" t="str">
        <f>IFERROR(LARGE('M 80+'!$AG$300:$AG$304,AZ$42),"")</f>
        <v/>
      </c>
      <c r="BA108" s="75" t="str">
        <f>IFERROR(LARGE('M 80+'!$AG$300:$AG$304,BA$42),"")</f>
        <v/>
      </c>
    </row>
    <row r="109" spans="1:60" hidden="1" x14ac:dyDescent="0.2">
      <c r="B109" s="76" t="s">
        <v>110</v>
      </c>
      <c r="D109" s="75">
        <f>IFERROR(LARGE('N 35-49'!$AG$300:$AG$400,D$42),"")</f>
        <v>17.000050000000002</v>
      </c>
      <c r="E109" s="75">
        <f>IFERROR(LARGE('N 35-49'!$AG$300:$AG$400,E$42),"")</f>
        <v>13.00005</v>
      </c>
      <c r="F109" s="75" t="str">
        <f>IFERROR(LARGE('N 35-49'!$AG$300:$AG$400,F$42),"")</f>
        <v/>
      </c>
      <c r="G109" s="75" t="str">
        <f>IFERROR(LARGE('N 35-49'!$AG$300:$AG$400,G$42),"")</f>
        <v/>
      </c>
      <c r="H109" s="75" t="str">
        <f>IFERROR(LARGE('N 35-49'!$AG$300:$AG$400,H$42),"")</f>
        <v/>
      </c>
      <c r="I109" s="75" t="str">
        <f>IFERROR(LARGE('N 35-49'!$AG$300:$AG$400,I$42),"")</f>
        <v/>
      </c>
      <c r="J109" s="75" t="str">
        <f>IFERROR(LARGE('N 35-49'!$AG$300:$AG$400,J$42),"")</f>
        <v/>
      </c>
      <c r="K109" s="75" t="str">
        <f>IFERROR(LARGE('N 35-49'!$AG$300:$AG$400,K$42),"")</f>
        <v/>
      </c>
      <c r="L109" s="75" t="str">
        <f>IFERROR(LARGE('N 35-49'!$AG$300:$AG$400,L$42),"")</f>
        <v/>
      </c>
      <c r="M109" s="75" t="str">
        <f>IFERROR(LARGE('N 35-49'!$AG$300:$AG$400,M$42),"")</f>
        <v/>
      </c>
      <c r="N109" s="75" t="str">
        <f>IFERROR(LARGE('N 35-49'!$AG$300:$AG$400,N$42),"")</f>
        <v/>
      </c>
      <c r="O109" s="75" t="str">
        <f>IFERROR(LARGE('N 35-49'!$AG$300:$AG$400,O$42),"")</f>
        <v/>
      </c>
      <c r="P109" s="75" t="str">
        <f>IFERROR(LARGE('N 35-49'!$AG$300:$AG$400,P$42),"")</f>
        <v/>
      </c>
      <c r="Q109" s="75" t="str">
        <f>IFERROR(LARGE('N 35-49'!$AG$300:$AG$400,Q$42),"")</f>
        <v/>
      </c>
      <c r="R109" s="75" t="str">
        <f>IFERROR(LARGE('N 35-49'!$AG$300:$AG$400,R$42),"")</f>
        <v/>
      </c>
      <c r="S109" s="75" t="str">
        <f>IFERROR(LARGE('N 35-49'!$AG$300:$AG$400,S$42),"")</f>
        <v/>
      </c>
      <c r="T109" s="75" t="str">
        <f>IFERROR(LARGE('N 35-49'!$AG$300:$AG$400,T$42),"")</f>
        <v/>
      </c>
      <c r="U109" s="75" t="str">
        <f>IFERROR(LARGE('N 35-49'!$AG$300:$AG$400,U$42),"")</f>
        <v/>
      </c>
      <c r="V109" s="75" t="str">
        <f>IFERROR(LARGE('N 35-49'!$AG$300:$AG$400,V$42),"")</f>
        <v/>
      </c>
      <c r="W109" s="75" t="str">
        <f>IFERROR(LARGE('N 35-49'!$AG$300:$AG$400,W$42),"")</f>
        <v/>
      </c>
      <c r="X109" s="75" t="str">
        <f>IFERROR(LARGE('N 35-49'!$AG$300:$AG$400,X$42),"")</f>
        <v/>
      </c>
      <c r="Y109" s="75" t="str">
        <f>IFERROR(LARGE('N 35-49'!$AG$300:$AG$400,Y$42),"")</f>
        <v/>
      </c>
      <c r="Z109" s="75" t="str">
        <f>IFERROR(LARGE('N 35-49'!$AG$300:$AG$400,Z$42),"")</f>
        <v/>
      </c>
      <c r="AA109" s="75" t="str">
        <f>IFERROR(LARGE('N 35-49'!$AG$300:$AG$400,AA$42),"")</f>
        <v/>
      </c>
      <c r="AB109" s="75" t="str">
        <f>IFERROR(LARGE('N 35-49'!$AG$300:$AG$400,AB$42),"")</f>
        <v/>
      </c>
      <c r="AC109" s="75" t="str">
        <f>IFERROR(LARGE('N 35-49'!$AG$300:$AG$400,AC$42),"")</f>
        <v/>
      </c>
      <c r="AD109" s="75" t="str">
        <f>IFERROR(LARGE('N 35-49'!$AG$300:$AG$400,AD$42),"")</f>
        <v/>
      </c>
      <c r="AE109" s="75" t="str">
        <f>IFERROR(LARGE('N 35-49'!$AG$300:$AG$400,AE$42),"")</f>
        <v/>
      </c>
      <c r="AF109" s="75" t="str">
        <f>IFERROR(LARGE('N 35-49'!$AG$300:$AG$400,AF$42),"")</f>
        <v/>
      </c>
      <c r="AG109" s="75" t="str">
        <f>IFERROR(LARGE('N 35-49'!$AG$300:$AG$304,AG$42),"")</f>
        <v/>
      </c>
      <c r="AH109" s="75" t="str">
        <f>IFERROR(LARGE('N 35-49'!$AG$300:$AG$304,AH$42),"")</f>
        <v/>
      </c>
      <c r="AI109" s="75" t="str">
        <f>IFERROR(LARGE('N 35-49'!$AG$300:$AG$304,AI$42),"")</f>
        <v/>
      </c>
      <c r="AJ109" s="75" t="str">
        <f>IFERROR(LARGE('N 35-49'!$AG$300:$AG$304,AJ$42),"")</f>
        <v/>
      </c>
      <c r="AK109" s="75" t="str">
        <f>IFERROR(LARGE('N 35-49'!$AG$300:$AG$304,AK$42),"")</f>
        <v/>
      </c>
      <c r="AL109" s="75" t="str">
        <f>IFERROR(LARGE('N 35-49'!$AG$300:$AG$304,AL$42),"")</f>
        <v/>
      </c>
      <c r="AM109" s="75" t="str">
        <f>IFERROR(LARGE('N 35-49'!$AG$300:$AG$304,AM$42),"")</f>
        <v/>
      </c>
      <c r="AN109" s="75" t="str">
        <f>IFERROR(LARGE('N 35-49'!$AG$300:$AG$304,AN$42),"")</f>
        <v/>
      </c>
      <c r="AO109" s="75" t="str">
        <f>IFERROR(LARGE('N 35-49'!$AG$300:$AG$304,AO$42),"")</f>
        <v/>
      </c>
      <c r="AP109" s="75" t="str">
        <f>IFERROR(LARGE('N 35-49'!$AG$300:$AG$304,AP$42),"")</f>
        <v/>
      </c>
      <c r="AQ109" s="75" t="str">
        <f>IFERROR(LARGE('N 35-49'!$AG$300:$AG$304,AQ$42),"")</f>
        <v/>
      </c>
      <c r="AR109" s="75" t="str">
        <f>IFERROR(LARGE('N 35-49'!$AG$300:$AG$304,AR$42),"")</f>
        <v/>
      </c>
      <c r="AS109" s="75" t="str">
        <f>IFERROR(LARGE('N 35-49'!$AG$300:$AG$304,AS$42),"")</f>
        <v/>
      </c>
      <c r="AT109" s="75" t="str">
        <f>IFERROR(LARGE('N 35-49'!$AG$300:$AG$304,AT$42),"")</f>
        <v/>
      </c>
      <c r="AU109" s="75" t="str">
        <f>IFERROR(LARGE('N 35-49'!$AG$300:$AG$304,AU$42),"")</f>
        <v/>
      </c>
      <c r="AV109" s="75" t="str">
        <f>IFERROR(LARGE('N 35-49'!$AG$300:$AG$304,AV$42),"")</f>
        <v/>
      </c>
      <c r="AW109" s="75" t="str">
        <f>IFERROR(LARGE('N 35-49'!$AG$300:$AG$304,AW$42),"")</f>
        <v/>
      </c>
      <c r="AX109" s="75" t="str">
        <f>IFERROR(LARGE('N 35-49'!$AG$300:$AG$304,AX$42),"")</f>
        <v/>
      </c>
      <c r="AY109" s="75" t="str">
        <f>IFERROR(LARGE('N 35-49'!$AG$300:$AG$304,AY$42),"")</f>
        <v/>
      </c>
      <c r="AZ109" s="75" t="str">
        <f>IFERROR(LARGE('N 35-49'!$AG$300:$AG$304,AZ$42),"")</f>
        <v/>
      </c>
      <c r="BA109" s="75" t="str">
        <f>IFERROR(LARGE('N 35-49'!$AG$300:$AG$304,BA$42),"")</f>
        <v/>
      </c>
      <c r="BG109" s="16"/>
      <c r="BH109" s="16"/>
    </row>
    <row r="110" spans="1:60" hidden="1" x14ac:dyDescent="0.2">
      <c r="B110" s="76" t="s">
        <v>111</v>
      </c>
      <c r="D110" s="75">
        <f>IFERROR(LARGE('N 50-59'!$AG$300:$AG$400,D$42),"")</f>
        <v>17.000039999999998</v>
      </c>
      <c r="E110" s="75">
        <f>IFERROR(LARGE('N 50-59'!$AG$300:$AG$400,E$42),"")</f>
        <v>9.0000400000000003</v>
      </c>
      <c r="F110" s="75" t="str">
        <f>IFERROR(LARGE('N 50-59'!$AG$300:$AG$400,F$42),"")</f>
        <v/>
      </c>
      <c r="G110" s="75" t="str">
        <f>IFERROR(LARGE('N 50-59'!$AG$300:$AG$400,G$42),"")</f>
        <v/>
      </c>
      <c r="H110" s="75" t="str">
        <f>IFERROR(LARGE('N 50-59'!$AG$300:$AG$400,H$42),"")</f>
        <v/>
      </c>
      <c r="I110" s="75" t="str">
        <f>IFERROR(LARGE('N 50-59'!$AG$300:$AG$400,I$42),"")</f>
        <v/>
      </c>
      <c r="J110" s="75" t="str">
        <f>IFERROR(LARGE('N 50-59'!$AG$300:$AG$400,J$42),"")</f>
        <v/>
      </c>
      <c r="K110" s="75" t="str">
        <f>IFERROR(LARGE('N 50-59'!$AG$300:$AG$400,K$42),"")</f>
        <v/>
      </c>
      <c r="L110" s="75" t="str">
        <f>IFERROR(LARGE('N 50-59'!$AG$300:$AG$400,L$42),"")</f>
        <v/>
      </c>
      <c r="M110" s="75" t="str">
        <f>IFERROR(LARGE('N 50-59'!$AG$300:$AG$400,M$42),"")</f>
        <v/>
      </c>
      <c r="N110" s="75" t="str">
        <f>IFERROR(LARGE('N 50-59'!$AG$300:$AG$400,N$42),"")</f>
        <v/>
      </c>
      <c r="O110" s="75" t="str">
        <f>IFERROR(LARGE('N 50-59'!$AG$300:$AG$400,O$42),"")</f>
        <v/>
      </c>
      <c r="P110" s="75" t="str">
        <f>IFERROR(LARGE('N 50-59'!$AG$300:$AG$400,P$42),"")</f>
        <v/>
      </c>
      <c r="Q110" s="75" t="str">
        <f>IFERROR(LARGE('N 50-59'!$AG$300:$AG$400,Q$42),"")</f>
        <v/>
      </c>
      <c r="R110" s="75" t="str">
        <f>IFERROR(LARGE('N 50-59'!$AG$300:$AG$400,R$42),"")</f>
        <v/>
      </c>
      <c r="S110" s="75" t="str">
        <f>IFERROR(LARGE('N 50-59'!$AG$300:$AG$400,S$42),"")</f>
        <v/>
      </c>
      <c r="T110" s="75" t="str">
        <f>IFERROR(LARGE('N 50-59'!$AG$300:$AG$400,T$42),"")</f>
        <v/>
      </c>
      <c r="U110" s="75" t="str">
        <f>IFERROR(LARGE('N 50-59'!$AG$300:$AG$400,U$42),"")</f>
        <v/>
      </c>
      <c r="V110" s="75" t="str">
        <f>IFERROR(LARGE('N 50-59'!$AG$300:$AG$400,V$42),"")</f>
        <v/>
      </c>
      <c r="W110" s="75" t="str">
        <f>IFERROR(LARGE('N 50-59'!$AG$300:$AG$400,W$42),"")</f>
        <v/>
      </c>
      <c r="X110" s="75" t="str">
        <f>IFERROR(LARGE('N 50-59'!$AG$300:$AG$400,X$42),"")</f>
        <v/>
      </c>
      <c r="Y110" s="75" t="str">
        <f>IFERROR(LARGE('N 50-59'!$AG$300:$AG$400,Y$42),"")</f>
        <v/>
      </c>
      <c r="Z110" s="75" t="str">
        <f>IFERROR(LARGE('N 50-59'!$AG$300:$AG$400,Z$42),"")</f>
        <v/>
      </c>
      <c r="AA110" s="75" t="str">
        <f>IFERROR(LARGE('N 50-59'!$AG$300:$AG$400,AA$42),"")</f>
        <v/>
      </c>
      <c r="AB110" s="75" t="str">
        <f>IFERROR(LARGE('N 50-59'!$AG$300:$AG$400,AB$42),"")</f>
        <v/>
      </c>
      <c r="AC110" s="75" t="str">
        <f>IFERROR(LARGE('N 50-59'!$AG$300:$AG$400,AC$42),"")</f>
        <v/>
      </c>
      <c r="AD110" s="75" t="str">
        <f>IFERROR(LARGE('N 50-59'!$AG$300:$AG$400,AD$42),"")</f>
        <v/>
      </c>
      <c r="AE110" s="75" t="str">
        <f>IFERROR(LARGE('N 50-59'!$AG$300:$AG$400,AE$42),"")</f>
        <v/>
      </c>
      <c r="AF110" s="75" t="str">
        <f>IFERROR(LARGE('N 50-59'!$AG$300:$AG$400,AF$42),"")</f>
        <v/>
      </c>
      <c r="AG110" s="75" t="str">
        <f>IFERROR(LARGE('N 50-59'!$AG$300:$AG$303,AG$42),"")</f>
        <v/>
      </c>
      <c r="AH110" s="75" t="str">
        <f>IFERROR(LARGE('N 50-59'!$AG$300:$AG$303,AH$42),"")</f>
        <v/>
      </c>
      <c r="AI110" s="75" t="str">
        <f>IFERROR(LARGE('N 50-59'!$AG$300:$AG$303,AI$42),"")</f>
        <v/>
      </c>
      <c r="AJ110" s="75" t="str">
        <f>IFERROR(LARGE('N 50-59'!$AG$300:$AG$303,AJ$42),"")</f>
        <v/>
      </c>
      <c r="AK110" s="75" t="str">
        <f>IFERROR(LARGE('N 50-59'!$AG$300:$AG$303,AK$42),"")</f>
        <v/>
      </c>
      <c r="AL110" s="75" t="str">
        <f>IFERROR(LARGE('N 50-59'!$AG$300:$AG$303,AL$42),"")</f>
        <v/>
      </c>
      <c r="AM110" s="75" t="str">
        <f>IFERROR(LARGE('N 50-59'!$AG$300:$AG$303,AM$42),"")</f>
        <v/>
      </c>
      <c r="AN110" s="75" t="str">
        <f>IFERROR(LARGE('N 50-59'!$AG$300:$AG$303,AN$42),"")</f>
        <v/>
      </c>
      <c r="AO110" s="75" t="str">
        <f>IFERROR(LARGE('N 50-59'!$AG$300:$AG$303,AO$42),"")</f>
        <v/>
      </c>
      <c r="AP110" s="75" t="str">
        <f>IFERROR(LARGE('N 50-59'!$AG$300:$AG$303,AP$42),"")</f>
        <v/>
      </c>
      <c r="AQ110" s="75" t="str">
        <f>IFERROR(LARGE('N 50-59'!$AG$300:$AG$303,AQ$42),"")</f>
        <v/>
      </c>
      <c r="AR110" s="75" t="str">
        <f>IFERROR(LARGE('N 50-59'!$AG$300:$AG$303,AR$42),"")</f>
        <v/>
      </c>
      <c r="AS110" s="75" t="str">
        <f>IFERROR(LARGE('N 50-59'!$AG$300:$AG$303,AS$42),"")</f>
        <v/>
      </c>
      <c r="AT110" s="75" t="str">
        <f>IFERROR(LARGE('N 50-59'!$AG$300:$AG$303,AT$42),"")</f>
        <v/>
      </c>
      <c r="AU110" s="75" t="str">
        <f>IFERROR(LARGE('N 50-59'!$AG$300:$AG$303,AU$42),"")</f>
        <v/>
      </c>
      <c r="AV110" s="75" t="str">
        <f>IFERROR(LARGE('N 50-59'!$AG$300:$AG$303,AV$42),"")</f>
        <v/>
      </c>
      <c r="AW110" s="75" t="str">
        <f>IFERROR(LARGE('N 50-59'!$AG$300:$AG$303,AW$42),"")</f>
        <v/>
      </c>
      <c r="AX110" s="75" t="str">
        <f>IFERROR(LARGE('N 50-59'!$AG$300:$AG$303,AX$42),"")</f>
        <v/>
      </c>
      <c r="AY110" s="75" t="str">
        <f>IFERROR(LARGE('N 50-59'!$AG$300:$AG$303,AY$42),"")</f>
        <v/>
      </c>
      <c r="AZ110" s="75" t="str">
        <f>IFERROR(LARGE('N 50-59'!$AG$300:$AG$303,AZ$42),"")</f>
        <v/>
      </c>
      <c r="BA110" s="75" t="str">
        <f>IFERROR(LARGE('N 50-59'!$AG$300:$AG$303,BA$42),"")</f>
        <v/>
      </c>
      <c r="BG110" s="16"/>
      <c r="BH110" s="16"/>
    </row>
    <row r="111" spans="1:60" hidden="1" x14ac:dyDescent="0.2">
      <c r="B111" s="76" t="s">
        <v>79</v>
      </c>
      <c r="D111" s="75">
        <f>IFERROR(LARGE('N 60-69'!$AG$300:$AG$400,D$42),"")</f>
        <v>20.000029999999999</v>
      </c>
      <c r="E111" s="75">
        <f>IFERROR(LARGE('N 60-69'!$AG$300:$AG$400,E$42),"")</f>
        <v>19.000029999999999</v>
      </c>
      <c r="F111" s="75">
        <f>IFERROR(LARGE('N 60-69'!$AG$300:$AG$400,F$42),"")</f>
        <v>18.000029999999999</v>
      </c>
      <c r="G111" s="75" t="str">
        <f>IFERROR(LARGE('N 60-69'!$AG$300:$AG$400,G$42),"")</f>
        <v/>
      </c>
      <c r="H111" s="75" t="str">
        <f>IFERROR(LARGE('N 60-69'!$AG$300:$AG$400,H$42),"")</f>
        <v/>
      </c>
      <c r="I111" s="75" t="str">
        <f>IFERROR(LARGE('N 60-69'!$AG$300:$AG$400,I$42),"")</f>
        <v/>
      </c>
      <c r="J111" s="75" t="str">
        <f>IFERROR(LARGE('N 60-69'!$AG$300:$AG$400,J$42),"")</f>
        <v/>
      </c>
      <c r="K111" s="75" t="str">
        <f>IFERROR(LARGE('N 60-69'!$AG$300:$AG$400,K$42),"")</f>
        <v/>
      </c>
      <c r="L111" s="75" t="str">
        <f>IFERROR(LARGE('N 60-69'!$AG$300:$AG$400,L$42),"")</f>
        <v/>
      </c>
      <c r="M111" s="75" t="str">
        <f>IFERROR(LARGE('N 60-69'!$AG$300:$AG$400,M$42),"")</f>
        <v/>
      </c>
      <c r="N111" s="75" t="str">
        <f>IFERROR(LARGE('N 60-69'!$AG$300:$AG$400,N$42),"")</f>
        <v/>
      </c>
      <c r="O111" s="75" t="str">
        <f>IFERROR(LARGE('N 60-69'!$AG$300:$AG$400,O$42),"")</f>
        <v/>
      </c>
      <c r="P111" s="75" t="str">
        <f>IFERROR(LARGE('N 60-69'!$AG$300:$AG$400,P$42),"")</f>
        <v/>
      </c>
      <c r="Q111" s="75" t="str">
        <f>IFERROR(LARGE('N 60-69'!$AG$300:$AG$400,Q$42),"")</f>
        <v/>
      </c>
      <c r="R111" s="75" t="str">
        <f>IFERROR(LARGE('N 60-69'!$AG$300:$AG$400,R$42),"")</f>
        <v/>
      </c>
      <c r="S111" s="75" t="str">
        <f>IFERROR(LARGE('N 60-69'!$AG$300:$AG$400,S$42),"")</f>
        <v/>
      </c>
      <c r="T111" s="75" t="str">
        <f>IFERROR(LARGE('N 60-69'!$AG$300:$AG$400,T$42),"")</f>
        <v/>
      </c>
      <c r="U111" s="75" t="str">
        <f>IFERROR(LARGE('N 60-69'!$AG$300:$AG$400,U$42),"")</f>
        <v/>
      </c>
      <c r="V111" s="75" t="str">
        <f>IFERROR(LARGE('N 60-69'!$AG$300:$AG$400,V$42),"")</f>
        <v/>
      </c>
      <c r="W111" s="75" t="str">
        <f>IFERROR(LARGE('N 60-69'!$AG$300:$AG$400,W$42),"")</f>
        <v/>
      </c>
      <c r="X111" s="75" t="str">
        <f>IFERROR(LARGE('N 60-69'!$AG$300:$AG$400,X$42),"")</f>
        <v/>
      </c>
      <c r="Y111" s="75" t="str">
        <f>IFERROR(LARGE('N 60-69'!$AG$300:$AG$400,Y$42),"")</f>
        <v/>
      </c>
      <c r="Z111" s="75" t="str">
        <f>IFERROR(LARGE('N 60-69'!$AG$300:$AG$400,Z$42),"")</f>
        <v/>
      </c>
      <c r="AA111" s="75" t="str">
        <f>IFERROR(LARGE('N 60-69'!$AG$300:$AG$400,AA$42),"")</f>
        <v/>
      </c>
      <c r="AB111" s="75" t="str">
        <f>IFERROR(LARGE('N 60-69'!$AG$300:$AG$400,AB$42),"")</f>
        <v/>
      </c>
      <c r="AC111" s="75" t="str">
        <f>IFERROR(LARGE('N 60-69'!$AG$300:$AG$400,AC$42),"")</f>
        <v/>
      </c>
      <c r="AD111" s="75" t="str">
        <f>IFERROR(LARGE('N 60-69'!$AG$300:$AG$400,AD$42),"")</f>
        <v/>
      </c>
      <c r="AE111" s="75" t="str">
        <f>IFERROR(LARGE('N 60-69'!$AG$300:$AG$400,AE$42),"")</f>
        <v/>
      </c>
      <c r="AF111" s="75" t="str">
        <f>IFERROR(LARGE('N 60-69'!$AG$300:$AG$400,AF$42),"")</f>
        <v/>
      </c>
      <c r="AG111" s="75" t="str">
        <f>IFERROR(LARGE('N 60-69'!$AG$300:$AG$305,AG$42),"")</f>
        <v/>
      </c>
      <c r="AH111" s="75" t="str">
        <f>IFERROR(LARGE('N 60-69'!$AG$300:$AG$305,AH$42),"")</f>
        <v/>
      </c>
      <c r="AI111" s="75" t="str">
        <f>IFERROR(LARGE('N 60-69'!$AG$300:$AG$305,AI$42),"")</f>
        <v/>
      </c>
      <c r="AJ111" s="75" t="str">
        <f>IFERROR(LARGE('N 60-69'!$AG$300:$AG$305,AJ$42),"")</f>
        <v/>
      </c>
      <c r="AK111" s="75" t="str">
        <f>IFERROR(LARGE('N 60-69'!$AG$300:$AG$305,AK$42),"")</f>
        <v/>
      </c>
      <c r="AL111" s="75" t="str">
        <f>IFERROR(LARGE('N 60-69'!$AG$300:$AG$305,AL$42),"")</f>
        <v/>
      </c>
      <c r="AM111" s="75" t="str">
        <f>IFERROR(LARGE('N 60-69'!$AG$300:$AG$305,AM$42),"")</f>
        <v/>
      </c>
      <c r="AN111" s="75" t="str">
        <f>IFERROR(LARGE('N 60-69'!$AG$300:$AG$305,AN$42),"")</f>
        <v/>
      </c>
      <c r="AO111" s="75" t="str">
        <f>IFERROR(LARGE('N 60-69'!$AG$300:$AG$305,AO$42),"")</f>
        <v/>
      </c>
      <c r="AP111" s="75" t="str">
        <f>IFERROR(LARGE('N 60-69'!$AG$300:$AG$305,AP$42),"")</f>
        <v/>
      </c>
      <c r="AQ111" s="75" t="str">
        <f>IFERROR(LARGE('N 60-69'!$AG$300:$AG$305,AQ$42),"")</f>
        <v/>
      </c>
      <c r="AR111" s="75" t="str">
        <f>IFERROR(LARGE('N 60-69'!$AG$300:$AG$305,AR$42),"")</f>
        <v/>
      </c>
      <c r="AS111" s="75" t="str">
        <f>IFERROR(LARGE('N 60-69'!$AG$300:$AG$305,AS$42),"")</f>
        <v/>
      </c>
      <c r="AT111" s="75" t="str">
        <f>IFERROR(LARGE('N 60-69'!$AG$300:$AG$305,AT$42),"")</f>
        <v/>
      </c>
      <c r="AU111" s="75" t="str">
        <f>IFERROR(LARGE('N 60-69'!$AG$300:$AG$305,AU$42),"")</f>
        <v/>
      </c>
      <c r="AV111" s="75" t="str">
        <f>IFERROR(LARGE('N 60-69'!$AG$300:$AG$305,AV$42),"")</f>
        <v/>
      </c>
      <c r="AW111" s="75" t="str">
        <f>IFERROR(LARGE('N 60-69'!$AG$300:$AG$305,AW$42),"")</f>
        <v/>
      </c>
      <c r="AX111" s="75" t="str">
        <f>IFERROR(LARGE('N 60-69'!$AG$300:$AG$305,AX$42),"")</f>
        <v/>
      </c>
      <c r="AY111" s="75" t="str">
        <f>IFERROR(LARGE('N 60-69'!$AG$300:$AG$305,AY$42),"")</f>
        <v/>
      </c>
      <c r="AZ111" s="75" t="str">
        <f>IFERROR(LARGE('N 60-69'!$AG$300:$AG$305,AZ$42),"")</f>
        <v/>
      </c>
      <c r="BA111" s="75" t="str">
        <f>IFERROR(LARGE('N 60-69'!$AG$300:$AG$305,BA$42),"")</f>
        <v/>
      </c>
      <c r="BG111" s="16"/>
      <c r="BH111" s="16"/>
    </row>
    <row r="112" spans="1:60" hidden="1" x14ac:dyDescent="0.2">
      <c r="B112" s="76" t="s">
        <v>108</v>
      </c>
      <c r="D112" s="75">
        <f>IFERROR(LARGE('N 70-79'!$AG$300:$AG$400,D$42),"")</f>
        <v>16.000019999999999</v>
      </c>
      <c r="E112" s="75" t="str">
        <f>IFERROR(LARGE('N 70-79'!$AG$300:$AG$400,E$42),"")</f>
        <v/>
      </c>
      <c r="F112" s="75" t="str">
        <f>IFERROR(LARGE('N 70-79'!$AG$300:$AG$400,F$42),"")</f>
        <v/>
      </c>
      <c r="G112" s="75" t="str">
        <f>IFERROR(LARGE('N 70-79'!$AG$300:$AG$400,G$42),"")</f>
        <v/>
      </c>
      <c r="H112" s="75" t="str">
        <f>IFERROR(LARGE('N 70-79'!$AG$300:$AG$400,H$42),"")</f>
        <v/>
      </c>
      <c r="I112" s="75" t="str">
        <f>IFERROR(LARGE('N 70-79'!$AG$300:$AG$400,I$42),"")</f>
        <v/>
      </c>
      <c r="J112" s="75" t="str">
        <f>IFERROR(LARGE('N 70-79'!$AG$300:$AG$400,J$42),"")</f>
        <v/>
      </c>
      <c r="K112" s="75" t="str">
        <f>IFERROR(LARGE('N 70-79'!$AG$300:$AG$400,K$42),"")</f>
        <v/>
      </c>
      <c r="L112" s="75" t="str">
        <f>IFERROR(LARGE('N 70-79'!$AG$300:$AG$400,L$42),"")</f>
        <v/>
      </c>
      <c r="M112" s="75" t="str">
        <f>IFERROR(LARGE('N 70-79'!$AG$300:$AG$400,M$42),"")</f>
        <v/>
      </c>
      <c r="N112" s="75" t="str">
        <f>IFERROR(LARGE('N 70-79'!$AG$300:$AG$400,N$42),"")</f>
        <v/>
      </c>
      <c r="O112" s="75" t="str">
        <f>IFERROR(LARGE('N 70-79'!$AG$300:$AG$400,O$42),"")</f>
        <v/>
      </c>
      <c r="P112" s="75" t="str">
        <f>IFERROR(LARGE('N 70-79'!$AG$300:$AG$400,P$42),"")</f>
        <v/>
      </c>
      <c r="Q112" s="75" t="str">
        <f>IFERROR(LARGE('N 70-79'!$AG$300:$AG$400,Q$42),"")</f>
        <v/>
      </c>
      <c r="R112" s="75" t="str">
        <f>IFERROR(LARGE('N 70-79'!$AG$300:$AG$400,R$42),"")</f>
        <v/>
      </c>
      <c r="S112" s="75" t="str">
        <f>IFERROR(LARGE('N 70-79'!$AG$300:$AG$400,S$42),"")</f>
        <v/>
      </c>
      <c r="T112" s="75" t="str">
        <f>IFERROR(LARGE('N 70-79'!$AG$300:$AG$400,T$42),"")</f>
        <v/>
      </c>
      <c r="U112" s="75" t="str">
        <f>IFERROR(LARGE('N 70-79'!$AG$300:$AG$400,U$42),"")</f>
        <v/>
      </c>
      <c r="V112" s="75" t="str">
        <f>IFERROR(LARGE('N 70-79'!$AG$300:$AG$400,V$42),"")</f>
        <v/>
      </c>
      <c r="W112" s="75" t="str">
        <f>IFERROR(LARGE('N 70-79'!$AG$300:$AG$400,W$42),"")</f>
        <v/>
      </c>
      <c r="X112" s="75" t="str">
        <f>IFERROR(LARGE('N 70-79'!$AG$300:$AG$400,X$42),"")</f>
        <v/>
      </c>
      <c r="Y112" s="75" t="str">
        <f>IFERROR(LARGE('N 70-79'!$AG$300:$AG$400,Y$42),"")</f>
        <v/>
      </c>
      <c r="Z112" s="75" t="str">
        <f>IFERROR(LARGE('N 70-79'!$AG$300:$AG$400,Z$42),"")</f>
        <v/>
      </c>
      <c r="AA112" s="75" t="str">
        <f>IFERROR(LARGE('N 70-79'!$AG$300:$AG$400,AA$42),"")</f>
        <v/>
      </c>
      <c r="AB112" s="75" t="str">
        <f>IFERROR(LARGE('N 70-79'!$AG$300:$AG$400,AB$42),"")</f>
        <v/>
      </c>
      <c r="AC112" s="75" t="str">
        <f>IFERROR(LARGE('N 70-79'!$AG$300:$AG$400,AC$42),"")</f>
        <v/>
      </c>
      <c r="AD112" s="75" t="str">
        <f>IFERROR(LARGE('N 70-79'!$AG$300:$AG$400,AD$42),"")</f>
        <v/>
      </c>
      <c r="AE112" s="75" t="str">
        <f>IFERROR(LARGE('N 70-79'!$AG$300:$AG$400,AE$42),"")</f>
        <v/>
      </c>
      <c r="AF112" s="75" t="str">
        <f>IFERROR(LARGE('N 70-79'!$AG$300:$AG$400,AF$42),"")</f>
        <v/>
      </c>
      <c r="AG112" s="75" t="str">
        <f>IFERROR(LARGE('N 70-79'!$AG$300:$AG$304,AG$42),"")</f>
        <v/>
      </c>
      <c r="AH112" s="75" t="str">
        <f>IFERROR(LARGE('N 70-79'!$AG$300:$AG$304,AH$42),"")</f>
        <v/>
      </c>
      <c r="AI112" s="75" t="str">
        <f>IFERROR(LARGE('N 70-79'!$AG$300:$AG$304,AI$42),"")</f>
        <v/>
      </c>
      <c r="AJ112" s="75" t="str">
        <f>IFERROR(LARGE('N 70-79'!$AG$300:$AG$304,AJ$42),"")</f>
        <v/>
      </c>
      <c r="AK112" s="75" t="str">
        <f>IFERROR(LARGE('N 70-79'!$AG$300:$AG$304,AK$42),"")</f>
        <v/>
      </c>
      <c r="AL112" s="75" t="str">
        <f>IFERROR(LARGE('N 70-79'!$AG$300:$AG$304,AL$42),"")</f>
        <v/>
      </c>
      <c r="AM112" s="75" t="str">
        <f>IFERROR(LARGE('N 70-79'!$AG$300:$AG$304,AM$42),"")</f>
        <v/>
      </c>
      <c r="AN112" s="75" t="str">
        <f>IFERROR(LARGE('N 70-79'!$AG$300:$AG$304,AN$42),"")</f>
        <v/>
      </c>
      <c r="AO112" s="75" t="str">
        <f>IFERROR(LARGE('N 70-79'!$AG$300:$AG$304,AO$42),"")</f>
        <v/>
      </c>
      <c r="AP112" s="75" t="str">
        <f>IFERROR(LARGE('N 70-79'!$AG$300:$AG$304,AP$42),"")</f>
        <v/>
      </c>
      <c r="AQ112" s="75" t="str">
        <f>IFERROR(LARGE('N 70-79'!$AG$300:$AG$304,AQ$42),"")</f>
        <v/>
      </c>
      <c r="AR112" s="75" t="str">
        <f>IFERROR(LARGE('N 70-79'!$AG$300:$AG$304,AR$42),"")</f>
        <v/>
      </c>
      <c r="AS112" s="75" t="str">
        <f>IFERROR(LARGE('N 70-79'!$AG$300:$AG$304,AS$42),"")</f>
        <v/>
      </c>
      <c r="AT112" s="75" t="str">
        <f>IFERROR(LARGE('N 70-79'!$AG$300:$AG$304,AT$42),"")</f>
        <v/>
      </c>
      <c r="AU112" s="75" t="str">
        <f>IFERROR(LARGE('N 70-79'!$AG$300:$AG$304,AU$42),"")</f>
        <v/>
      </c>
      <c r="AV112" s="75" t="str">
        <f>IFERROR(LARGE('N 70-79'!$AG$300:$AG$304,AV$42),"")</f>
        <v/>
      </c>
      <c r="AW112" s="75" t="str">
        <f>IFERROR(LARGE('N 70-79'!$AG$300:$AG$304,AW$42),"")</f>
        <v/>
      </c>
      <c r="AX112" s="75" t="str">
        <f>IFERROR(LARGE('N 70-79'!$AG$300:$AG$304,AX$42),"")</f>
        <v/>
      </c>
      <c r="AY112" s="75" t="str">
        <f>IFERROR(LARGE('N 70-79'!$AG$300:$AG$304,AY$42),"")</f>
        <v/>
      </c>
      <c r="AZ112" s="75" t="str">
        <f>IFERROR(LARGE('N 70-79'!$AG$300:$AG$304,AZ$42),"")</f>
        <v/>
      </c>
      <c r="BA112" s="75" t="str">
        <f>IFERROR(LARGE('N 70-79'!$AG$300:$AG$304,BA$42),"")</f>
        <v/>
      </c>
      <c r="BG112" s="16"/>
      <c r="BH112" s="16"/>
    </row>
    <row r="113" spans="1:60" s="61" customFormat="1" hidden="1" x14ac:dyDescent="0.2">
      <c r="B113" s="76" t="s">
        <v>109</v>
      </c>
      <c r="D113" s="75">
        <f>IFERROR(LARGE('N 80+'!$AG$300:$AG$400,D$42),"")</f>
        <v>18.00001</v>
      </c>
      <c r="E113" s="75" t="str">
        <f>IFERROR(LARGE('N 80+'!$AG$300:$AG$400,E$42),"")</f>
        <v/>
      </c>
      <c r="F113" s="75" t="str">
        <f>IFERROR(LARGE('N 80+'!$AG$300:$AG$400,F$42),"")</f>
        <v/>
      </c>
      <c r="G113" s="75" t="str">
        <f>IFERROR(LARGE('N 80+'!$AG$300:$AG$400,G$42),"")</f>
        <v/>
      </c>
      <c r="H113" s="75" t="str">
        <f>IFERROR(LARGE('N 80+'!$AG$300:$AG$400,H$42),"")</f>
        <v/>
      </c>
      <c r="I113" s="75" t="str">
        <f>IFERROR(LARGE('N 80+'!$AG$300:$AG$400,I$42),"")</f>
        <v/>
      </c>
      <c r="J113" s="75" t="str">
        <f>IFERROR(LARGE('N 80+'!$AG$300:$AG$400,J$42),"")</f>
        <v/>
      </c>
      <c r="K113" s="75" t="str">
        <f>IFERROR(LARGE('N 80+'!$AG$300:$AG$400,K$42),"")</f>
        <v/>
      </c>
      <c r="L113" s="75" t="str">
        <f>IFERROR(LARGE('N 80+'!$AG$300:$AG$400,L$42),"")</f>
        <v/>
      </c>
      <c r="M113" s="75" t="str">
        <f>IFERROR(LARGE('N 80+'!$AG$300:$AG$400,M$42),"")</f>
        <v/>
      </c>
      <c r="N113" s="75" t="str">
        <f>IFERROR(LARGE('N 80+'!$AG$300:$AG$400,N$42),"")</f>
        <v/>
      </c>
      <c r="O113" s="75" t="str">
        <f>IFERROR(LARGE('N 80+'!$AG$300:$AG$400,O$42),"")</f>
        <v/>
      </c>
      <c r="P113" s="75" t="str">
        <f>IFERROR(LARGE('N 80+'!$AG$300:$AG$400,P$42),"")</f>
        <v/>
      </c>
      <c r="Q113" s="75" t="str">
        <f>IFERROR(LARGE('N 80+'!$AG$300:$AG$400,Q$42),"")</f>
        <v/>
      </c>
      <c r="R113" s="75" t="str">
        <f>IFERROR(LARGE('N 80+'!$AG$300:$AG$400,R$42),"")</f>
        <v/>
      </c>
      <c r="S113" s="75" t="str">
        <f>IFERROR(LARGE('N 80+'!$AG$300:$AG$400,S$42),"")</f>
        <v/>
      </c>
      <c r="T113" s="75" t="str">
        <f>IFERROR(LARGE('N 80+'!$AG$300:$AG$400,T$42),"")</f>
        <v/>
      </c>
      <c r="U113" s="75" t="str">
        <f>IFERROR(LARGE('N 80+'!$AG$300:$AG$400,U$42),"")</f>
        <v/>
      </c>
      <c r="V113" s="75" t="str">
        <f>IFERROR(LARGE('N 80+'!$AG$300:$AG$400,V$42),"")</f>
        <v/>
      </c>
      <c r="W113" s="75" t="str">
        <f>IFERROR(LARGE('N 80+'!$AG$300:$AG$400,W$42),"")</f>
        <v/>
      </c>
      <c r="X113" s="75" t="str">
        <f>IFERROR(LARGE('N 80+'!$AG$300:$AG$400,X$42),"")</f>
        <v/>
      </c>
      <c r="Y113" s="75" t="str">
        <f>IFERROR(LARGE('N 80+'!$AG$300:$AG$400,Y$42),"")</f>
        <v/>
      </c>
      <c r="Z113" s="75" t="str">
        <f>IFERROR(LARGE('N 80+'!$AG$300:$AG$400,Z$42),"")</f>
        <v/>
      </c>
      <c r="AA113" s="75" t="str">
        <f>IFERROR(LARGE('N 80+'!$AG$300:$AG$400,AA$42),"")</f>
        <v/>
      </c>
      <c r="AB113" s="75" t="str">
        <f>IFERROR(LARGE('N 80+'!$AG$300:$AG$400,AB$42),"")</f>
        <v/>
      </c>
      <c r="AC113" s="75" t="str">
        <f>IFERROR(LARGE('N 80+'!$AG$300:$AG$400,AC$42),"")</f>
        <v/>
      </c>
      <c r="AD113" s="75" t="str">
        <f>IFERROR(LARGE('N 80+'!$AG$300:$AG$400,AD$42),"")</f>
        <v/>
      </c>
      <c r="AE113" s="75" t="str">
        <f>IFERROR(LARGE('N 80+'!$AG$300:$AG$400,AE$42),"")</f>
        <v/>
      </c>
      <c r="AF113" s="75" t="str">
        <f>IFERROR(LARGE('N 80+'!$AG$300:$AG$400,AF$42),"")</f>
        <v/>
      </c>
      <c r="AG113" s="75" t="str">
        <f>IFERROR(LARGE('N 80+'!$AG$300:$AG$303,AG$42),"")</f>
        <v/>
      </c>
      <c r="AH113" s="75" t="str">
        <f>IFERROR(LARGE('N 80+'!$AG$300:$AG$303,AH$42),"")</f>
        <v/>
      </c>
      <c r="AI113" s="75" t="str">
        <f>IFERROR(LARGE('N 80+'!$AG$300:$AG$303,AI$42),"")</f>
        <v/>
      </c>
      <c r="AJ113" s="75" t="str">
        <f>IFERROR(LARGE('N 80+'!$AG$300:$AG$303,AJ$42),"")</f>
        <v/>
      </c>
      <c r="AK113" s="75" t="str">
        <f>IFERROR(LARGE('N 80+'!$AG$300:$AG$303,AK$42),"")</f>
        <v/>
      </c>
      <c r="AL113" s="75" t="str">
        <f>IFERROR(LARGE('N 80+'!$AG$300:$AG$303,AL$42),"")</f>
        <v/>
      </c>
      <c r="AM113" s="75" t="str">
        <f>IFERROR(LARGE('N 80+'!$AG$300:$AG$303,AM$42),"")</f>
        <v/>
      </c>
      <c r="AN113" s="75" t="str">
        <f>IFERROR(LARGE('N 80+'!$AG$300:$AG$303,AN$42),"")</f>
        <v/>
      </c>
      <c r="AO113" s="75" t="str">
        <f>IFERROR(LARGE('N 80+'!$AG$300:$AG$303,AO$42),"")</f>
        <v/>
      </c>
      <c r="AP113" s="75" t="str">
        <f>IFERROR(LARGE('N 80+'!$AG$300:$AG$303,AP$42),"")</f>
        <v/>
      </c>
      <c r="AQ113" s="75" t="str">
        <f>IFERROR(LARGE('N 80+'!$AG$300:$AG$303,AQ$42),"")</f>
        <v/>
      </c>
      <c r="AR113" s="75" t="str">
        <f>IFERROR(LARGE('N 80+'!$AG$300:$AG$303,AR$42),"")</f>
        <v/>
      </c>
      <c r="AS113" s="75" t="str">
        <f>IFERROR(LARGE('N 80+'!$AG$300:$AG$303,AS$42),"")</f>
        <v/>
      </c>
      <c r="AT113" s="75" t="str">
        <f>IFERROR(LARGE('N 80+'!$AG$300:$AG$303,AT$42),"")</f>
        <v/>
      </c>
      <c r="AU113" s="75" t="str">
        <f>IFERROR(LARGE('N 80+'!$AG$300:$AG$303,AU$42),"")</f>
        <v/>
      </c>
      <c r="AV113" s="75" t="str">
        <f>IFERROR(LARGE('N 80+'!$AG$300:$AG$303,AV$42),"")</f>
        <v/>
      </c>
      <c r="AW113" s="75" t="str">
        <f>IFERROR(LARGE('N 80+'!$AG$300:$AG$303,AW$42),"")</f>
        <v/>
      </c>
      <c r="AX113" s="75" t="str">
        <f>IFERROR(LARGE('N 80+'!$AG$300:$AG$303,AX$42),"")</f>
        <v/>
      </c>
      <c r="AY113" s="75" t="str">
        <f>IFERROR(LARGE('N 80+'!$AG$300:$AG$303,AY$42),"")</f>
        <v/>
      </c>
      <c r="AZ113" s="75" t="str">
        <f>IFERROR(LARGE('N 80+'!$AG$300:$AG$303,AZ$42),"")</f>
        <v/>
      </c>
      <c r="BA113" s="75" t="str">
        <f>IFERROR(LARGE('N 80+'!$AG$300:$AG$303,BA$42),"")</f>
        <v/>
      </c>
    </row>
    <row r="114" spans="1:60" hidden="1" x14ac:dyDescent="0.2">
      <c r="A114" s="123" t="s">
        <v>84</v>
      </c>
      <c r="B114" s="77" t="s">
        <v>76</v>
      </c>
      <c r="D114" s="75" t="str">
        <f>IFERROR(LARGE('M 35-49'!$AH$300:$AH$397,D$42),"")</f>
        <v/>
      </c>
      <c r="E114" s="75" t="str">
        <f>IFERROR(LARGE('M 35-49'!$AH$300:$AH$397,E$42),"")</f>
        <v/>
      </c>
      <c r="F114" s="75" t="str">
        <f>IFERROR(LARGE('M 35-49'!$AH$300:$AH$397,F$42),"")</f>
        <v/>
      </c>
      <c r="G114" s="75" t="str">
        <f>IFERROR(LARGE('M 35-49'!$AH$300:$AH$397,G$42),"")</f>
        <v/>
      </c>
      <c r="H114" s="75" t="str">
        <f>IFERROR(LARGE('M 35-49'!$AH$300:$AH$397,H$42),"")</f>
        <v/>
      </c>
      <c r="I114" s="75" t="str">
        <f>IFERROR(LARGE('M 35-49'!$AH$300:$AH$397,I$42),"")</f>
        <v/>
      </c>
      <c r="J114" s="75" t="str">
        <f>IFERROR(LARGE('M 35-49'!$AH$300:$AH$397,J$42),"")</f>
        <v/>
      </c>
      <c r="K114" s="75" t="str">
        <f>IFERROR(LARGE('M 35-49'!$AH$300:$AH$397,K$42),"")</f>
        <v/>
      </c>
      <c r="L114" s="75" t="str">
        <f>IFERROR(LARGE('M 35-49'!$AH$300:$AH$397,L$42),"")</f>
        <v/>
      </c>
      <c r="M114" s="75" t="str">
        <f>IFERROR(LARGE('M 35-49'!$AH$300:$AH$397,M$42),"")</f>
        <v/>
      </c>
      <c r="N114" s="75" t="str">
        <f>IFERROR(LARGE('M 35-49'!$AH$300:$AH$397,N$42),"")</f>
        <v/>
      </c>
      <c r="O114" s="75" t="str">
        <f>IFERROR(LARGE('M 35-49'!$AH$300:$AH$397,O$42),"")</f>
        <v/>
      </c>
      <c r="P114" s="75" t="str">
        <f>IFERROR(LARGE('M 35-49'!$AH$300:$AH$397,P$42),"")</f>
        <v/>
      </c>
      <c r="Q114" s="75" t="str">
        <f>IFERROR(LARGE('M 35-49'!$AH$300:$AH$397,Q$42),"")</f>
        <v/>
      </c>
      <c r="R114" s="75" t="str">
        <f>IFERROR(LARGE('M 35-49'!$AH$300:$AH$397,R$42),"")</f>
        <v/>
      </c>
      <c r="S114" s="75" t="str">
        <f>IFERROR(LARGE('M 35-49'!$AH$300:$AH$397,S$42),"")</f>
        <v/>
      </c>
      <c r="T114" s="75" t="str">
        <f>IFERROR(LARGE('M 35-49'!$AH$300:$AH$397,T$42),"")</f>
        <v/>
      </c>
      <c r="U114" s="75" t="str">
        <f>IFERROR(LARGE('M 35-49'!$AH$300:$AH$397,U$42),"")</f>
        <v/>
      </c>
      <c r="V114" s="75" t="str">
        <f>IFERROR(LARGE('M 35-49'!$AH$300:$AH$397,V$42),"")</f>
        <v/>
      </c>
      <c r="W114" s="75" t="str">
        <f>IFERROR(LARGE('M 35-49'!$AH$300:$AH$397,W$42),"")</f>
        <v/>
      </c>
      <c r="X114" s="75" t="str">
        <f>IFERROR(LARGE('M 35-49'!$AH$300:$AH$397,X$42),"")</f>
        <v/>
      </c>
      <c r="Y114" s="75" t="str">
        <f>IFERROR(LARGE('M 35-49'!$AH$300:$AH$397,Y$42),"")</f>
        <v/>
      </c>
      <c r="Z114" s="75" t="str">
        <f>IFERROR(LARGE('M 35-49'!$AH$300:$AH$397,Z$42),"")</f>
        <v/>
      </c>
      <c r="AA114" s="75" t="str">
        <f>IFERROR(LARGE('M 35-49'!$AH$300:$AH$397,AA$42),"")</f>
        <v/>
      </c>
      <c r="AB114" s="75" t="str">
        <f>IFERROR(LARGE('M 35-49'!$AH$300:$AH$397,AB$42),"")</f>
        <v/>
      </c>
      <c r="AC114" s="75" t="str">
        <f>IFERROR(LARGE('M 35-49'!$AH$300:$AH$397,AC$42),"")</f>
        <v/>
      </c>
      <c r="AD114" s="75" t="str">
        <f>IFERROR(LARGE('M 35-49'!$AH$300:$AH$397,AD$42),"")</f>
        <v/>
      </c>
      <c r="AE114" s="75" t="str">
        <f>IFERROR(LARGE('M 35-49'!$AH$300:$AH$397,AE$42),"")</f>
        <v/>
      </c>
      <c r="AF114" s="75" t="str">
        <f>IFERROR(LARGE('M 35-49'!$AH$300:$AH$397,AF$42),"")</f>
        <v/>
      </c>
      <c r="AG114" s="75" t="str">
        <f>IFERROR(LARGE('M 35-49'!$AH$300:$AH$312,AG$42),"")</f>
        <v/>
      </c>
      <c r="AH114" s="75" t="str">
        <f>IFERROR(LARGE('M 35-49'!$AH$300:$AH$312,AH$42),"")</f>
        <v/>
      </c>
      <c r="AI114" s="75" t="str">
        <f>IFERROR(LARGE('M 35-49'!$AH$300:$AH$312,AI$42),"")</f>
        <v/>
      </c>
      <c r="AJ114" s="75" t="str">
        <f>IFERROR(LARGE('M 35-49'!$AH$300:$AH$312,AJ$42),"")</f>
        <v/>
      </c>
      <c r="AK114" s="75" t="str">
        <f>IFERROR(LARGE('M 35-49'!$AH$300:$AH$312,AK$42),"")</f>
        <v/>
      </c>
      <c r="AL114" s="75" t="str">
        <f>IFERROR(LARGE('M 35-49'!$AH$300:$AH$312,AL$42),"")</f>
        <v/>
      </c>
      <c r="AM114" s="75" t="str">
        <f>IFERROR(LARGE('M 35-49'!$AH$300:$AH$312,AM$42),"")</f>
        <v/>
      </c>
      <c r="AN114" s="75" t="str">
        <f>IFERROR(LARGE('M 35-49'!$AH$300:$AH$312,AN$42),"")</f>
        <v/>
      </c>
      <c r="AO114" s="75" t="str">
        <f>IFERROR(LARGE('M 35-49'!$AH$300:$AH$312,AO$42),"")</f>
        <v/>
      </c>
      <c r="AP114" s="75" t="str">
        <f>IFERROR(LARGE('M 35-49'!$AH$300:$AH$312,AP$42),"")</f>
        <v/>
      </c>
      <c r="AQ114" s="75" t="str">
        <f>IFERROR(LARGE('M 35-49'!$AH$300:$AH$312,AQ$42),"")</f>
        <v/>
      </c>
      <c r="AR114" s="75" t="str">
        <f>IFERROR(LARGE('M 35-49'!$AH$300:$AH$312,AR$42),"")</f>
        <v/>
      </c>
      <c r="AS114" s="75" t="str">
        <f>IFERROR(LARGE('M 35-49'!$AH$300:$AH$312,AS$42),"")</f>
        <v/>
      </c>
      <c r="AT114" s="75" t="str">
        <f>IFERROR(LARGE('M 35-49'!$AH$300:$AH$312,AT$42),"")</f>
        <v/>
      </c>
      <c r="AU114" s="75" t="str">
        <f>IFERROR(LARGE('M 35-49'!$AH$300:$AH$312,AU$42),"")</f>
        <v/>
      </c>
      <c r="AV114" s="75" t="str">
        <f>IFERROR(LARGE('M 35-49'!$AH$300:$AH$312,AV$42),"")</f>
        <v/>
      </c>
      <c r="AW114" s="75" t="str">
        <f>IFERROR(LARGE('M 35-49'!$AH$300:$AH$312,AW$42),"")</f>
        <v/>
      </c>
      <c r="AX114" s="75" t="str">
        <f>IFERROR(LARGE('M 35-49'!$AH$300:$AH$312,AX$42),"")</f>
        <v/>
      </c>
      <c r="AY114" s="75" t="str">
        <f>IFERROR(LARGE('M 35-49'!$AH$300:$AH$312,AY$42),"")</f>
        <v/>
      </c>
      <c r="AZ114" s="75" t="str">
        <f>IFERROR(LARGE('M 35-49'!$AH$300:$AH$312,AZ$42),"")</f>
        <v/>
      </c>
      <c r="BA114" s="75" t="str">
        <f>IFERROR(LARGE('M 35-49'!$AH$300:$AH$312,BA$42),"")</f>
        <v/>
      </c>
      <c r="BG114" s="16"/>
      <c r="BH114" s="16"/>
    </row>
    <row r="115" spans="1:60" hidden="1" x14ac:dyDescent="0.2">
      <c r="B115" s="77" t="s">
        <v>77</v>
      </c>
      <c r="D115" s="75" t="str">
        <f>IFERROR(LARGE('M 50-59'!$AH$300:$AH$396,D$42),"")</f>
        <v/>
      </c>
      <c r="E115" s="75" t="str">
        <f>IFERROR(LARGE('M 50-59'!$AH$300:$AH$396,E$42),"")</f>
        <v/>
      </c>
      <c r="F115" s="75" t="str">
        <f>IFERROR(LARGE('M 50-59'!$AH$300:$AH$396,F$42),"")</f>
        <v/>
      </c>
      <c r="G115" s="75" t="str">
        <f>IFERROR(LARGE('M 50-59'!$AH$300:$AH$396,G$42),"")</f>
        <v/>
      </c>
      <c r="H115" s="75" t="str">
        <f>IFERROR(LARGE('M 50-59'!$AH$300:$AH$396,H$42),"")</f>
        <v/>
      </c>
      <c r="I115" s="75" t="str">
        <f>IFERROR(LARGE('M 50-59'!$AH$300:$AH$396,I$42),"")</f>
        <v/>
      </c>
      <c r="J115" s="75" t="str">
        <f>IFERROR(LARGE('M 50-59'!$AH$300:$AH$396,J$42),"")</f>
        <v/>
      </c>
      <c r="K115" s="75" t="str">
        <f>IFERROR(LARGE('M 50-59'!$AH$300:$AH$396,K$42),"")</f>
        <v/>
      </c>
      <c r="L115" s="75" t="str">
        <f>IFERROR(LARGE('M 50-59'!$AH$300:$AH$396,L$42),"")</f>
        <v/>
      </c>
      <c r="M115" s="75" t="str">
        <f>IFERROR(LARGE('M 50-59'!$AH$300:$AH$396,M$42),"")</f>
        <v/>
      </c>
      <c r="N115" s="75" t="str">
        <f>IFERROR(LARGE('M 50-59'!$AH$300:$AH$396,N$42),"")</f>
        <v/>
      </c>
      <c r="O115" s="75" t="str">
        <f>IFERROR(LARGE('M 50-59'!$AH$300:$AH$396,O$42),"")</f>
        <v/>
      </c>
      <c r="P115" s="75" t="str">
        <f>IFERROR(LARGE('M 50-59'!$AH$300:$AH$396,P$42),"")</f>
        <v/>
      </c>
      <c r="Q115" s="75" t="str">
        <f>IFERROR(LARGE('M 50-59'!$AH$300:$AH$396,Q$42),"")</f>
        <v/>
      </c>
      <c r="R115" s="75" t="str">
        <f>IFERROR(LARGE('M 50-59'!$AH$300:$AH$396,R$42),"")</f>
        <v/>
      </c>
      <c r="S115" s="75" t="str">
        <f>IFERROR(LARGE('M 50-59'!$AH$300:$AH$396,S$42),"")</f>
        <v/>
      </c>
      <c r="T115" s="75" t="str">
        <f>IFERROR(LARGE('M 50-59'!$AH$300:$AH$396,T$42),"")</f>
        <v/>
      </c>
      <c r="U115" s="75" t="str">
        <f>IFERROR(LARGE('M 50-59'!$AH$300:$AH$396,U$42),"")</f>
        <v/>
      </c>
      <c r="V115" s="75" t="str">
        <f>IFERROR(LARGE('M 50-59'!$AH$300:$AH$396,V$42),"")</f>
        <v/>
      </c>
      <c r="W115" s="75" t="str">
        <f>IFERROR(LARGE('M 50-59'!$AH$300:$AH$396,W$42),"")</f>
        <v/>
      </c>
      <c r="X115" s="75" t="str">
        <f>IFERROR(LARGE('M 50-59'!$AH$300:$AH$396,X$42),"")</f>
        <v/>
      </c>
      <c r="Y115" s="75" t="str">
        <f>IFERROR(LARGE('M 50-59'!$AH$300:$AH$396,Y$42),"")</f>
        <v/>
      </c>
      <c r="Z115" s="75" t="str">
        <f>IFERROR(LARGE('M 50-59'!$AH$300:$AH$396,Z$42),"")</f>
        <v/>
      </c>
      <c r="AA115" s="75" t="str">
        <f>IFERROR(LARGE('M 50-59'!$AH$300:$AH$396,AA$42),"")</f>
        <v/>
      </c>
      <c r="AB115" s="75" t="str">
        <f>IFERROR(LARGE('M 50-59'!$AH$300:$AH$396,AB$42),"")</f>
        <v/>
      </c>
      <c r="AC115" s="75" t="str">
        <f>IFERROR(LARGE('M 50-59'!$AH$300:$AH$396,AC$42),"")</f>
        <v/>
      </c>
      <c r="AD115" s="75" t="str">
        <f>IFERROR(LARGE('M 50-59'!$AH$300:$AH$396,AD$42),"")</f>
        <v/>
      </c>
      <c r="AE115" s="75" t="str">
        <f>IFERROR(LARGE('M 50-59'!$AH$300:$AH$396,AE$42),"")</f>
        <v/>
      </c>
      <c r="AF115" s="75" t="str">
        <f>IFERROR(LARGE('M 50-59'!$AH$300:$AH$396,AF$42),"")</f>
        <v/>
      </c>
      <c r="AG115" s="75" t="str">
        <f>IFERROR(LARGE('M 50-59'!$AH$300:$AH$312,AG$42),"")</f>
        <v/>
      </c>
      <c r="AH115" s="75" t="str">
        <f>IFERROR(LARGE('M 50-59'!$AH$300:$AH$312,AH$42),"")</f>
        <v/>
      </c>
      <c r="AI115" s="75" t="str">
        <f>IFERROR(LARGE('M 50-59'!$AH$300:$AH$312,AI$42),"")</f>
        <v/>
      </c>
      <c r="AJ115" s="75" t="str">
        <f>IFERROR(LARGE('M 50-59'!$AH$300:$AH$312,AJ$42),"")</f>
        <v/>
      </c>
      <c r="AK115" s="75" t="str">
        <f>IFERROR(LARGE('M 50-59'!$AH$300:$AH$312,AK$42),"")</f>
        <v/>
      </c>
      <c r="AL115" s="75" t="str">
        <f>IFERROR(LARGE('M 50-59'!$AH$300:$AH$312,AL$42),"")</f>
        <v/>
      </c>
      <c r="AM115" s="75" t="str">
        <f>IFERROR(LARGE('M 50-59'!$AH$300:$AH$312,AM$42),"")</f>
        <v/>
      </c>
      <c r="AN115" s="75" t="str">
        <f>IFERROR(LARGE('M 50-59'!$AH$300:$AH$312,AN$42),"")</f>
        <v/>
      </c>
      <c r="AO115" s="75" t="str">
        <f>IFERROR(LARGE('M 50-59'!$AH$300:$AH$312,AO$42),"")</f>
        <v/>
      </c>
      <c r="AP115" s="75" t="str">
        <f>IFERROR(LARGE('M 50-59'!$AH$300:$AH$312,AP$42),"")</f>
        <v/>
      </c>
      <c r="AQ115" s="75" t="str">
        <f>IFERROR(LARGE('M 50-59'!$AH$300:$AH$312,AQ$42),"")</f>
        <v/>
      </c>
      <c r="AR115" s="75" t="str">
        <f>IFERROR(LARGE('M 50-59'!$AH$300:$AH$312,AR$42),"")</f>
        <v/>
      </c>
      <c r="AS115" s="75" t="str">
        <f>IFERROR(LARGE('M 50-59'!$AH$300:$AH$312,AS$42),"")</f>
        <v/>
      </c>
      <c r="AT115" s="75" t="str">
        <f>IFERROR(LARGE('M 50-59'!$AH$300:$AH$312,AT$42),"")</f>
        <v/>
      </c>
      <c r="AU115" s="75" t="str">
        <f>IFERROR(LARGE('M 50-59'!$AH$300:$AH$312,AU$42),"")</f>
        <v/>
      </c>
      <c r="AV115" s="75" t="str">
        <f>IFERROR(LARGE('M 50-59'!$AH$300:$AH$312,AV$42),"")</f>
        <v/>
      </c>
      <c r="AW115" s="75" t="str">
        <f>IFERROR(LARGE('M 50-59'!$AH$300:$AH$312,AW$42),"")</f>
        <v/>
      </c>
      <c r="AX115" s="75" t="str">
        <f>IFERROR(LARGE('M 50-59'!$AH$300:$AH$312,AX$42),"")</f>
        <v/>
      </c>
      <c r="AY115" s="75" t="str">
        <f>IFERROR(LARGE('M 50-59'!$AH$300:$AH$312,AY$42),"")</f>
        <v/>
      </c>
      <c r="AZ115" s="75" t="str">
        <f>IFERROR(LARGE('M 50-59'!$AH$300:$AH$312,AZ$42),"")</f>
        <v/>
      </c>
      <c r="BA115" s="75" t="str">
        <f>IFERROR(LARGE('M 50-59'!$AH$300:$AH$312,BA$42),"")</f>
        <v/>
      </c>
      <c r="BG115" s="16"/>
      <c r="BH115" s="16"/>
    </row>
    <row r="116" spans="1:60" hidden="1" x14ac:dyDescent="0.2">
      <c r="B116" s="77" t="s">
        <v>78</v>
      </c>
      <c r="D116" s="75" t="str">
        <f>IFERROR(LARGE('M 60-69'!$AH$300:$AH$397,D$42),"")</f>
        <v/>
      </c>
      <c r="E116" s="75" t="str">
        <f>IFERROR(LARGE('M 60-69'!$AH$300:$AH$397,E$42),"")</f>
        <v/>
      </c>
      <c r="F116" s="75" t="str">
        <f>IFERROR(LARGE('M 60-69'!$AH$300:$AH$397,F$42),"")</f>
        <v/>
      </c>
      <c r="G116" s="75" t="str">
        <f>IFERROR(LARGE('M 60-69'!$AH$300:$AH$397,G$42),"")</f>
        <v/>
      </c>
      <c r="H116" s="75" t="str">
        <f>IFERROR(LARGE('M 60-69'!$AH$300:$AH$397,H$42),"")</f>
        <v/>
      </c>
      <c r="I116" s="75" t="str">
        <f>IFERROR(LARGE('M 60-69'!$AH$300:$AH$397,I$42),"")</f>
        <v/>
      </c>
      <c r="J116" s="75" t="str">
        <f>IFERROR(LARGE('M 60-69'!$AH$300:$AH$397,J$42),"")</f>
        <v/>
      </c>
      <c r="K116" s="75" t="str">
        <f>IFERROR(LARGE('M 60-69'!$AH$300:$AH$397,K$42),"")</f>
        <v/>
      </c>
      <c r="L116" s="75" t="str">
        <f>IFERROR(LARGE('M 60-69'!$AH$300:$AH$397,L$42),"")</f>
        <v/>
      </c>
      <c r="M116" s="75" t="str">
        <f>IFERROR(LARGE('M 60-69'!$AH$300:$AH$397,M$42),"")</f>
        <v/>
      </c>
      <c r="N116" s="75" t="str">
        <f>IFERROR(LARGE('M 60-69'!$AH$300:$AH$397,N$42),"")</f>
        <v/>
      </c>
      <c r="O116" s="75" t="str">
        <f>IFERROR(LARGE('M 60-69'!$AH$300:$AH$397,O$42),"")</f>
        <v/>
      </c>
      <c r="P116" s="75" t="str">
        <f>IFERROR(LARGE('M 60-69'!$AH$300:$AH$397,P$42),"")</f>
        <v/>
      </c>
      <c r="Q116" s="75" t="str">
        <f>IFERROR(LARGE('M 60-69'!$AH$300:$AH$397,Q$42),"")</f>
        <v/>
      </c>
      <c r="R116" s="75" t="str">
        <f>IFERROR(LARGE('M 60-69'!$AH$300:$AH$397,R$42),"")</f>
        <v/>
      </c>
      <c r="S116" s="75" t="str">
        <f>IFERROR(LARGE('M 60-69'!$AH$300:$AH$397,S$42),"")</f>
        <v/>
      </c>
      <c r="T116" s="75" t="str">
        <f>IFERROR(LARGE('M 60-69'!$AH$300:$AH$397,T$42),"")</f>
        <v/>
      </c>
      <c r="U116" s="75" t="str">
        <f>IFERROR(LARGE('M 60-69'!$AH$300:$AH$397,U$42),"")</f>
        <v/>
      </c>
      <c r="V116" s="75" t="str">
        <f>IFERROR(LARGE('M 60-69'!$AH$300:$AH$397,V$42),"")</f>
        <v/>
      </c>
      <c r="W116" s="75" t="str">
        <f>IFERROR(LARGE('M 60-69'!$AH$300:$AH$397,W$42),"")</f>
        <v/>
      </c>
      <c r="X116" s="75" t="str">
        <f>IFERROR(LARGE('M 60-69'!$AH$300:$AH$397,X$42),"")</f>
        <v/>
      </c>
      <c r="Y116" s="75" t="str">
        <f>IFERROR(LARGE('M 60-69'!$AH$300:$AH$397,Y$42),"")</f>
        <v/>
      </c>
      <c r="Z116" s="75" t="str">
        <f>IFERROR(LARGE('M 60-69'!$AH$300:$AH$397,Z$42),"")</f>
        <v/>
      </c>
      <c r="AA116" s="75" t="str">
        <f>IFERROR(LARGE('M 60-69'!$AH$300:$AH$397,AA$42),"")</f>
        <v/>
      </c>
      <c r="AB116" s="75" t="str">
        <f>IFERROR(LARGE('M 60-69'!$AH$300:$AH$397,AB$42),"")</f>
        <v/>
      </c>
      <c r="AC116" s="75" t="str">
        <f>IFERROR(LARGE('M 60-69'!$AH$300:$AH$397,AC$42),"")</f>
        <v/>
      </c>
      <c r="AD116" s="75" t="str">
        <f>IFERROR(LARGE('M 60-69'!$AH$300:$AH$397,AD$42),"")</f>
        <v/>
      </c>
      <c r="AE116" s="75" t="str">
        <f>IFERROR(LARGE('M 60-69'!$AH$300:$AH$397,AE$42),"")</f>
        <v/>
      </c>
      <c r="AF116" s="75" t="str">
        <f>IFERROR(LARGE('M 60-69'!$AH$300:$AH$397,AF$42),"")</f>
        <v/>
      </c>
      <c r="AG116" s="75" t="str">
        <f>IFERROR(LARGE('M 60-69'!$AH$300:$AH$306,AG$42),"")</f>
        <v/>
      </c>
      <c r="AH116" s="75" t="str">
        <f>IFERROR(LARGE('M 60-69'!$AH$300:$AH$306,AH$42),"")</f>
        <v/>
      </c>
      <c r="AI116" s="75" t="str">
        <f>IFERROR(LARGE('M 60-69'!$AH$300:$AH$306,AI$42),"")</f>
        <v/>
      </c>
      <c r="AJ116" s="75" t="str">
        <f>IFERROR(LARGE('M 60-69'!$AH$300:$AH$306,AJ$42),"")</f>
        <v/>
      </c>
      <c r="AK116" s="75" t="str">
        <f>IFERROR(LARGE('M 60-69'!$AH$300:$AH$306,AK$42),"")</f>
        <v/>
      </c>
      <c r="AL116" s="75" t="str">
        <f>IFERROR(LARGE('M 60-69'!$AH$300:$AH$306,AL$42),"")</f>
        <v/>
      </c>
      <c r="AM116" s="75" t="str">
        <f>IFERROR(LARGE('M 60-69'!$AH$300:$AH$306,AM$42),"")</f>
        <v/>
      </c>
      <c r="AN116" s="75" t="str">
        <f>IFERROR(LARGE('M 60-69'!$AH$300:$AH$306,AN$42),"")</f>
        <v/>
      </c>
      <c r="AO116" s="75" t="str">
        <f>IFERROR(LARGE('M 60-69'!$AH$300:$AH$306,AO$42),"")</f>
        <v/>
      </c>
      <c r="AP116" s="75" t="str">
        <f>IFERROR(LARGE('M 60-69'!$AH$300:$AH$306,AP$42),"")</f>
        <v/>
      </c>
      <c r="AQ116" s="75" t="str">
        <f>IFERROR(LARGE('M 60-69'!$AH$300:$AH$306,AQ$42),"")</f>
        <v/>
      </c>
      <c r="AR116" s="75" t="str">
        <f>IFERROR(LARGE('M 60-69'!$AH$300:$AH$306,AR$42),"")</f>
        <v/>
      </c>
      <c r="AS116" s="75" t="str">
        <f>IFERROR(LARGE('M 60-69'!$AH$300:$AH$306,AS$42),"")</f>
        <v/>
      </c>
      <c r="AT116" s="75" t="str">
        <f>IFERROR(LARGE('M 60-69'!$AH$300:$AH$306,AT$42),"")</f>
        <v/>
      </c>
      <c r="AU116" s="75" t="str">
        <f>IFERROR(LARGE('M 60-69'!$AH$300:$AH$306,AU$42),"")</f>
        <v/>
      </c>
      <c r="AV116" s="75" t="str">
        <f>IFERROR(LARGE('M 60-69'!$AH$300:$AH$306,AV$42),"")</f>
        <v/>
      </c>
      <c r="AW116" s="75" t="str">
        <f>IFERROR(LARGE('M 60-69'!$AH$300:$AH$306,AW$42),"")</f>
        <v/>
      </c>
      <c r="AX116" s="75" t="str">
        <f>IFERROR(LARGE('M 60-69'!$AH$300:$AH$306,AX$42),"")</f>
        <v/>
      </c>
      <c r="AY116" s="75" t="str">
        <f>IFERROR(LARGE('M 60-69'!$AH$300:$AH$306,AY$42),"")</f>
        <v/>
      </c>
      <c r="AZ116" s="75" t="str">
        <f>IFERROR(LARGE('M 60-69'!$AH$300:$AH$306,AZ$42),"")</f>
        <v/>
      </c>
      <c r="BA116" s="75" t="str">
        <f>IFERROR(LARGE('M 60-69'!$AH$300:$AH$306,BA$42),"")</f>
        <v/>
      </c>
      <c r="BG116" s="16"/>
      <c r="BH116" s="16"/>
    </row>
    <row r="117" spans="1:60" hidden="1" x14ac:dyDescent="0.2">
      <c r="B117" s="77" t="s">
        <v>106</v>
      </c>
      <c r="D117" s="75" t="str">
        <f>IFERROR(LARGE('M 70-79'!$AH$300:$AH$400,D$42),"")</f>
        <v/>
      </c>
      <c r="E117" s="75" t="str">
        <f>IFERROR(LARGE('M 70-79'!$AH$300:$AH$400,E$42),"")</f>
        <v/>
      </c>
      <c r="F117" s="75" t="str">
        <f>IFERROR(LARGE('M 70-79'!$AH$300:$AH$400,F$42),"")</f>
        <v/>
      </c>
      <c r="G117" s="75" t="str">
        <f>IFERROR(LARGE('M 70-79'!$AH$300:$AH$400,G$42),"")</f>
        <v/>
      </c>
      <c r="H117" s="75" t="str">
        <f>IFERROR(LARGE('M 70-79'!$AH$300:$AH$400,H$42),"")</f>
        <v/>
      </c>
      <c r="I117" s="75" t="str">
        <f>IFERROR(LARGE('M 70-79'!$AH$300:$AH$400,I$42),"")</f>
        <v/>
      </c>
      <c r="J117" s="75" t="str">
        <f>IFERROR(LARGE('M 70-79'!$AH$300:$AH$400,J$42),"")</f>
        <v/>
      </c>
      <c r="K117" s="75" t="str">
        <f>IFERROR(LARGE('M 70-79'!$AH$300:$AH$400,K$42),"")</f>
        <v/>
      </c>
      <c r="L117" s="75" t="str">
        <f>IFERROR(LARGE('M 70-79'!$AH$300:$AH$400,L$42),"")</f>
        <v/>
      </c>
      <c r="M117" s="75" t="str">
        <f>IFERROR(LARGE('M 70-79'!$AH$300:$AH$400,M$42),"")</f>
        <v/>
      </c>
      <c r="N117" s="75" t="str">
        <f>IFERROR(LARGE('M 70-79'!$AH$300:$AH$400,N$42),"")</f>
        <v/>
      </c>
      <c r="O117" s="75" t="str">
        <f>IFERROR(LARGE('M 70-79'!$AH$300:$AH$400,O$42),"")</f>
        <v/>
      </c>
      <c r="P117" s="75" t="str">
        <f>IFERROR(LARGE('M 70-79'!$AH$300:$AH$400,P$42),"")</f>
        <v/>
      </c>
      <c r="Q117" s="75" t="str">
        <f>IFERROR(LARGE('M 70-79'!$AH$300:$AH$400,Q$42),"")</f>
        <v/>
      </c>
      <c r="R117" s="75" t="str">
        <f>IFERROR(LARGE('M 70-79'!$AH$300:$AH$400,R$42),"")</f>
        <v/>
      </c>
      <c r="S117" s="75" t="str">
        <f>IFERROR(LARGE('M 70-79'!$AH$300:$AH$400,S$42),"")</f>
        <v/>
      </c>
      <c r="T117" s="75" t="str">
        <f>IFERROR(LARGE('M 70-79'!$AH$300:$AH$400,T$42),"")</f>
        <v/>
      </c>
      <c r="U117" s="75" t="str">
        <f>IFERROR(LARGE('M 70-79'!$AH$300:$AH$400,U$42),"")</f>
        <v/>
      </c>
      <c r="V117" s="75" t="str">
        <f>IFERROR(LARGE('M 70-79'!$AH$300:$AH$400,V$42),"")</f>
        <v/>
      </c>
      <c r="W117" s="75" t="str">
        <f>IFERROR(LARGE('M 70-79'!$AH$300:$AH$400,W$42),"")</f>
        <v/>
      </c>
      <c r="X117" s="75" t="str">
        <f>IFERROR(LARGE('M 70-79'!$AH$300:$AH$400,X$42),"")</f>
        <v/>
      </c>
      <c r="Y117" s="75" t="str">
        <f>IFERROR(LARGE('M 70-79'!$AH$300:$AH$400,Y$42),"")</f>
        <v/>
      </c>
      <c r="Z117" s="75" t="str">
        <f>IFERROR(LARGE('M 70-79'!$AH$300:$AH$400,Z$42),"")</f>
        <v/>
      </c>
      <c r="AA117" s="75" t="str">
        <f>IFERROR(LARGE('M 70-79'!$AH$300:$AH$400,AA$42),"")</f>
        <v/>
      </c>
      <c r="AB117" s="75" t="str">
        <f>IFERROR(LARGE('M 70-79'!$AH$300:$AH$400,AB$42),"")</f>
        <v/>
      </c>
      <c r="AC117" s="75" t="str">
        <f>IFERROR(LARGE('M 70-79'!$AH$300:$AH$400,AC$42),"")</f>
        <v/>
      </c>
      <c r="AD117" s="75" t="str">
        <f>IFERROR(LARGE('M 70-79'!$AH$300:$AH$400,AD$42),"")</f>
        <v/>
      </c>
      <c r="AE117" s="75" t="str">
        <f>IFERROR(LARGE('M 70-79'!$AH$300:$AH$400,AE$42),"")</f>
        <v/>
      </c>
      <c r="AF117" s="75" t="str">
        <f>IFERROR(LARGE('M 70-79'!$AH$300:$AH$400,AF$42),"")</f>
        <v/>
      </c>
      <c r="AG117" s="75" t="str">
        <f>IFERROR(LARGE('M 70-79'!$AH$300:$AH$309,AG$42),"")</f>
        <v/>
      </c>
      <c r="AH117" s="75" t="str">
        <f>IFERROR(LARGE('M 70-79'!$AH$300:$AH$309,AH$42),"")</f>
        <v/>
      </c>
      <c r="AI117" s="75" t="str">
        <f>IFERROR(LARGE('M 70-79'!$AH$300:$AH$309,AI$42),"")</f>
        <v/>
      </c>
      <c r="AJ117" s="75" t="str">
        <f>IFERROR(LARGE('M 70-79'!$AH$300:$AH$309,AJ$42),"")</f>
        <v/>
      </c>
      <c r="AK117" s="75" t="str">
        <f>IFERROR(LARGE('M 70-79'!$AH$300:$AH$309,AK$42),"")</f>
        <v/>
      </c>
      <c r="AL117" s="75" t="str">
        <f>IFERROR(LARGE('M 70-79'!$AH$300:$AH$309,AL$42),"")</f>
        <v/>
      </c>
      <c r="AM117" s="75" t="str">
        <f>IFERROR(LARGE('M 70-79'!$AH$300:$AH$309,AM$42),"")</f>
        <v/>
      </c>
      <c r="AN117" s="75" t="str">
        <f>IFERROR(LARGE('M 70-79'!$AH$300:$AH$309,AN$42),"")</f>
        <v/>
      </c>
      <c r="AO117" s="75" t="str">
        <f>IFERROR(LARGE('M 70-79'!$AH$300:$AH$309,AO$42),"")</f>
        <v/>
      </c>
      <c r="AP117" s="75" t="str">
        <f>IFERROR(LARGE('M 70-79'!$AH$300:$AH$309,AP$42),"")</f>
        <v/>
      </c>
      <c r="AQ117" s="75" t="str">
        <f>IFERROR(LARGE('M 70-79'!$AH$300:$AH$309,AQ$42),"")</f>
        <v/>
      </c>
      <c r="AR117" s="75" t="str">
        <f>IFERROR(LARGE('M 70-79'!$AH$300:$AH$309,AR$42),"")</f>
        <v/>
      </c>
      <c r="AS117" s="75" t="str">
        <f>IFERROR(LARGE('M 70-79'!$AH$300:$AH$309,AS$42),"")</f>
        <v/>
      </c>
      <c r="AT117" s="75" t="str">
        <f>IFERROR(LARGE('M 70-79'!$AH$300:$AH$309,AT$42),"")</f>
        <v/>
      </c>
      <c r="AU117" s="75" t="str">
        <f>IFERROR(LARGE('M 70-79'!$AH$300:$AH$309,AU$42),"")</f>
        <v/>
      </c>
      <c r="AV117" s="75" t="str">
        <f>IFERROR(LARGE('M 70-79'!$AH$300:$AH$309,AV$42),"")</f>
        <v/>
      </c>
      <c r="AW117" s="75" t="str">
        <f>IFERROR(LARGE('M 70-79'!$AH$300:$AH$309,AW$42),"")</f>
        <v/>
      </c>
      <c r="AX117" s="75" t="str">
        <f>IFERROR(LARGE('M 70-79'!$AH$300:$AH$309,AX$42),"")</f>
        <v/>
      </c>
      <c r="AY117" s="75" t="str">
        <f>IFERROR(LARGE('M 70-79'!$AH$300:$AH$309,AY$42),"")</f>
        <v/>
      </c>
      <c r="AZ117" s="75" t="str">
        <f>IFERROR(LARGE('M 70-79'!$AH$300:$AH$309,AZ$42),"")</f>
        <v/>
      </c>
      <c r="BA117" s="75" t="str">
        <f>IFERROR(LARGE('M 70-79'!$AH$300:$AH$309,BA$42),"")</f>
        <v/>
      </c>
      <c r="BG117" s="16"/>
      <c r="BH117" s="16"/>
    </row>
    <row r="118" spans="1:60" s="61" customFormat="1" hidden="1" x14ac:dyDescent="0.2">
      <c r="B118" s="77" t="s">
        <v>107</v>
      </c>
      <c r="D118" s="75" t="str">
        <f>IFERROR(LARGE('M 80+'!$AH$300:$AH$399,D$42),"")</f>
        <v/>
      </c>
      <c r="E118" s="75" t="str">
        <f>IFERROR(LARGE('M 80+'!$AH$300:$AH$399,E$42),"")</f>
        <v/>
      </c>
      <c r="F118" s="75" t="str">
        <f>IFERROR(LARGE('M 80+'!$AH$300:$AH$399,F$42),"")</f>
        <v/>
      </c>
      <c r="G118" s="75" t="str">
        <f>IFERROR(LARGE('M 80+'!$AH$300:$AH$399,G$42),"")</f>
        <v/>
      </c>
      <c r="H118" s="75" t="str">
        <f>IFERROR(LARGE('M 80+'!$AH$300:$AH$399,H$42),"")</f>
        <v/>
      </c>
      <c r="I118" s="75" t="str">
        <f>IFERROR(LARGE('M 80+'!$AH$300:$AH$399,I$42),"")</f>
        <v/>
      </c>
      <c r="J118" s="75" t="str">
        <f>IFERROR(LARGE('M 80+'!$AH$300:$AH$399,J$42),"")</f>
        <v/>
      </c>
      <c r="K118" s="75" t="str">
        <f>IFERROR(LARGE('M 80+'!$AH$300:$AH$399,K$42),"")</f>
        <v/>
      </c>
      <c r="L118" s="75" t="str">
        <f>IFERROR(LARGE('M 80+'!$AH$300:$AH$399,L$42),"")</f>
        <v/>
      </c>
      <c r="M118" s="75" t="str">
        <f>IFERROR(LARGE('M 80+'!$AH$300:$AH$399,M$42),"")</f>
        <v/>
      </c>
      <c r="N118" s="75" t="str">
        <f>IFERROR(LARGE('M 80+'!$AH$300:$AH$399,N$42),"")</f>
        <v/>
      </c>
      <c r="O118" s="75" t="str">
        <f>IFERROR(LARGE('M 80+'!$AH$300:$AH$399,O$42),"")</f>
        <v/>
      </c>
      <c r="P118" s="75" t="str">
        <f>IFERROR(LARGE('M 80+'!$AH$300:$AH$399,P$42),"")</f>
        <v/>
      </c>
      <c r="Q118" s="75" t="str">
        <f>IFERROR(LARGE('M 80+'!$AH$300:$AH$399,Q$42),"")</f>
        <v/>
      </c>
      <c r="R118" s="75" t="str">
        <f>IFERROR(LARGE('M 80+'!$AH$300:$AH$399,R$42),"")</f>
        <v/>
      </c>
      <c r="S118" s="75" t="str">
        <f>IFERROR(LARGE('M 80+'!$AH$300:$AH$399,S$42),"")</f>
        <v/>
      </c>
      <c r="T118" s="75" t="str">
        <f>IFERROR(LARGE('M 80+'!$AH$300:$AH$399,T$42),"")</f>
        <v/>
      </c>
      <c r="U118" s="75" t="str">
        <f>IFERROR(LARGE('M 80+'!$AH$300:$AH$399,U$42),"")</f>
        <v/>
      </c>
      <c r="V118" s="75" t="str">
        <f>IFERROR(LARGE('M 80+'!$AH$300:$AH$399,V$42),"")</f>
        <v/>
      </c>
      <c r="W118" s="75" t="str">
        <f>IFERROR(LARGE('M 80+'!$AH$300:$AH$399,W$42),"")</f>
        <v/>
      </c>
      <c r="X118" s="75" t="str">
        <f>IFERROR(LARGE('M 80+'!$AH$300:$AH$399,X$42),"")</f>
        <v/>
      </c>
      <c r="Y118" s="75" t="str">
        <f>IFERROR(LARGE('M 80+'!$AH$300:$AH$399,Y$42),"")</f>
        <v/>
      </c>
      <c r="Z118" s="75" t="str">
        <f>IFERROR(LARGE('M 80+'!$AH$300:$AH$399,Z$42),"")</f>
        <v/>
      </c>
      <c r="AA118" s="75" t="str">
        <f>IFERROR(LARGE('M 80+'!$AH$300:$AH$399,AA$42),"")</f>
        <v/>
      </c>
      <c r="AB118" s="75" t="str">
        <f>IFERROR(LARGE('M 80+'!$AH$300:$AH$399,AB$42),"")</f>
        <v/>
      </c>
      <c r="AC118" s="75" t="str">
        <f>IFERROR(LARGE('M 80+'!$AH$300:$AH$399,AC$42),"")</f>
        <v/>
      </c>
      <c r="AD118" s="75" t="str">
        <f>IFERROR(LARGE('M 80+'!$AH$300:$AH$399,AD$42),"")</f>
        <v/>
      </c>
      <c r="AE118" s="75" t="str">
        <f>IFERROR(LARGE('M 80+'!$AH$300:$AH$399,AE$42),"")</f>
        <v/>
      </c>
      <c r="AF118" s="75" t="str">
        <f>IFERROR(LARGE('M 80+'!$AH$300:$AH$399,AF$42),"")</f>
        <v/>
      </c>
      <c r="AG118" s="75" t="str">
        <f>IFERROR(LARGE('M 80+'!$AH$300:$AH$304,AG$42),"")</f>
        <v/>
      </c>
      <c r="AH118" s="75" t="str">
        <f>IFERROR(LARGE('M 80+'!$AH$300:$AH$304,AH$42),"")</f>
        <v/>
      </c>
      <c r="AI118" s="75" t="str">
        <f>IFERROR(LARGE('M 80+'!$AH$300:$AH$304,AI$42),"")</f>
        <v/>
      </c>
      <c r="AJ118" s="75" t="str">
        <f>IFERROR(LARGE('M 80+'!$AH$300:$AH$304,AJ$42),"")</f>
        <v/>
      </c>
      <c r="AK118" s="75" t="str">
        <f>IFERROR(LARGE('M 80+'!$AH$300:$AH$304,AK$42),"")</f>
        <v/>
      </c>
      <c r="AL118" s="75" t="str">
        <f>IFERROR(LARGE('M 80+'!$AH$300:$AH$304,AL$42),"")</f>
        <v/>
      </c>
      <c r="AM118" s="75" t="str">
        <f>IFERROR(LARGE('M 80+'!$AH$300:$AH$304,AM$42),"")</f>
        <v/>
      </c>
      <c r="AN118" s="75" t="str">
        <f>IFERROR(LARGE('M 80+'!$AH$300:$AH$304,AN$42),"")</f>
        <v/>
      </c>
      <c r="AO118" s="75" t="str">
        <f>IFERROR(LARGE('M 80+'!$AH$300:$AH$304,AO$42),"")</f>
        <v/>
      </c>
      <c r="AP118" s="75" t="str">
        <f>IFERROR(LARGE('M 80+'!$AH$300:$AH$304,AP$42),"")</f>
        <v/>
      </c>
      <c r="AQ118" s="75" t="str">
        <f>IFERROR(LARGE('M 80+'!$AH$300:$AH$304,AQ$42),"")</f>
        <v/>
      </c>
      <c r="AR118" s="75" t="str">
        <f>IFERROR(LARGE('M 80+'!$AH$300:$AH$304,AR$42),"")</f>
        <v/>
      </c>
      <c r="AS118" s="75" t="str">
        <f>IFERROR(LARGE('M 80+'!$AH$300:$AH$304,AS$42),"")</f>
        <v/>
      </c>
      <c r="AT118" s="75" t="str">
        <f>IFERROR(LARGE('M 80+'!$AH$300:$AH$304,AT$42),"")</f>
        <v/>
      </c>
      <c r="AU118" s="75" t="str">
        <f>IFERROR(LARGE('M 80+'!$AH$300:$AH$304,AU$42),"")</f>
        <v/>
      </c>
      <c r="AV118" s="75" t="str">
        <f>IFERROR(LARGE('M 80+'!$AH$300:$AH$304,AV$42),"")</f>
        <v/>
      </c>
      <c r="AW118" s="75" t="str">
        <f>IFERROR(LARGE('M 80+'!$AH$300:$AH$304,AW$42),"")</f>
        <v/>
      </c>
      <c r="AX118" s="75" t="str">
        <f>IFERROR(LARGE('M 80+'!$AH$300:$AH$304,AX$42),"")</f>
        <v/>
      </c>
      <c r="AY118" s="75" t="str">
        <f>IFERROR(LARGE('M 80+'!$AH$300:$AH$304,AY$42),"")</f>
        <v/>
      </c>
      <c r="AZ118" s="75" t="str">
        <f>IFERROR(LARGE('M 80+'!$AH$300:$AH$304,AZ$42),"")</f>
        <v/>
      </c>
      <c r="BA118" s="75" t="str">
        <f>IFERROR(LARGE('M 80+'!$AH$300:$AH$304,BA$42),"")</f>
        <v/>
      </c>
    </row>
    <row r="119" spans="1:60" hidden="1" x14ac:dyDescent="0.2">
      <c r="B119" s="76" t="s">
        <v>110</v>
      </c>
      <c r="D119" s="75" t="str">
        <f>IFERROR(LARGE('N 35-49'!$AH$300:$AH$400,D$42),"")</f>
        <v/>
      </c>
      <c r="E119" s="75" t="str">
        <f>IFERROR(LARGE('N 35-49'!$AH$300:$AH$400,E$42),"")</f>
        <v/>
      </c>
      <c r="F119" s="75" t="str">
        <f>IFERROR(LARGE('N 35-49'!$AH$300:$AH$400,F$42),"")</f>
        <v/>
      </c>
      <c r="G119" s="75" t="str">
        <f>IFERROR(LARGE('N 35-49'!$AH$300:$AH$400,G$42),"")</f>
        <v/>
      </c>
      <c r="H119" s="75" t="str">
        <f>IFERROR(LARGE('N 35-49'!$AH$300:$AH$400,H$42),"")</f>
        <v/>
      </c>
      <c r="I119" s="75" t="str">
        <f>IFERROR(LARGE('N 35-49'!$AH$300:$AH$400,I$42),"")</f>
        <v/>
      </c>
      <c r="J119" s="75" t="str">
        <f>IFERROR(LARGE('N 35-49'!$AH$300:$AH$400,J$42),"")</f>
        <v/>
      </c>
      <c r="K119" s="75" t="str">
        <f>IFERROR(LARGE('N 35-49'!$AH$300:$AH$400,K$42),"")</f>
        <v/>
      </c>
      <c r="L119" s="75" t="str">
        <f>IFERROR(LARGE('N 35-49'!$AH$300:$AH$400,L$42),"")</f>
        <v/>
      </c>
      <c r="M119" s="75" t="str">
        <f>IFERROR(LARGE('N 35-49'!$AH$300:$AH$400,M$42),"")</f>
        <v/>
      </c>
      <c r="N119" s="75" t="str">
        <f>IFERROR(LARGE('N 35-49'!$AH$300:$AH$400,N$42),"")</f>
        <v/>
      </c>
      <c r="O119" s="75" t="str">
        <f>IFERROR(LARGE('N 35-49'!$AH$300:$AH$400,O$42),"")</f>
        <v/>
      </c>
      <c r="P119" s="75" t="str">
        <f>IFERROR(LARGE('N 35-49'!$AH$300:$AH$400,P$42),"")</f>
        <v/>
      </c>
      <c r="Q119" s="75" t="str">
        <f>IFERROR(LARGE('N 35-49'!$AH$300:$AH$400,Q$42),"")</f>
        <v/>
      </c>
      <c r="R119" s="75" t="str">
        <f>IFERROR(LARGE('N 35-49'!$AH$300:$AH$400,R$42),"")</f>
        <v/>
      </c>
      <c r="S119" s="75" t="str">
        <f>IFERROR(LARGE('N 35-49'!$AH$300:$AH$400,S$42),"")</f>
        <v/>
      </c>
      <c r="T119" s="75" t="str">
        <f>IFERROR(LARGE('N 35-49'!$AH$300:$AH$400,T$42),"")</f>
        <v/>
      </c>
      <c r="U119" s="75" t="str">
        <f>IFERROR(LARGE('N 35-49'!$AH$300:$AH$400,U$42),"")</f>
        <v/>
      </c>
      <c r="V119" s="75" t="str">
        <f>IFERROR(LARGE('N 35-49'!$AH$300:$AH$400,V$42),"")</f>
        <v/>
      </c>
      <c r="W119" s="75" t="str">
        <f>IFERROR(LARGE('N 35-49'!$AH$300:$AH$400,W$42),"")</f>
        <v/>
      </c>
      <c r="X119" s="75" t="str">
        <f>IFERROR(LARGE('N 35-49'!$AH$300:$AH$400,X$42),"")</f>
        <v/>
      </c>
      <c r="Y119" s="75" t="str">
        <f>IFERROR(LARGE('N 35-49'!$AH$300:$AH$400,Y$42),"")</f>
        <v/>
      </c>
      <c r="Z119" s="75" t="str">
        <f>IFERROR(LARGE('N 35-49'!$AH$300:$AH$400,Z$42),"")</f>
        <v/>
      </c>
      <c r="AA119" s="75" t="str">
        <f>IFERROR(LARGE('N 35-49'!$AH$300:$AH$400,AA$42),"")</f>
        <v/>
      </c>
      <c r="AB119" s="75" t="str">
        <f>IFERROR(LARGE('N 35-49'!$AH$300:$AH$400,AB$42),"")</f>
        <v/>
      </c>
      <c r="AC119" s="75" t="str">
        <f>IFERROR(LARGE('N 35-49'!$AH$300:$AH$400,AC$42),"")</f>
        <v/>
      </c>
      <c r="AD119" s="75" t="str">
        <f>IFERROR(LARGE('N 35-49'!$AH$300:$AH$400,AD$42),"")</f>
        <v/>
      </c>
      <c r="AE119" s="75" t="str">
        <f>IFERROR(LARGE('N 35-49'!$AH$300:$AH$400,AE$42),"")</f>
        <v/>
      </c>
      <c r="AF119" s="75" t="str">
        <f>IFERROR(LARGE('N 35-49'!$AH$300:$AH$400,AF$42),"")</f>
        <v/>
      </c>
      <c r="AG119" s="75" t="str">
        <f>IFERROR(LARGE('N 35-49'!$AH$300:$AH$304,AG$42),"")</f>
        <v/>
      </c>
      <c r="AH119" s="75" t="str">
        <f>IFERROR(LARGE('N 35-49'!$AH$300:$AH$304,AH$42),"")</f>
        <v/>
      </c>
      <c r="AI119" s="75" t="str">
        <f>IFERROR(LARGE('N 35-49'!$AH$300:$AH$304,AI$42),"")</f>
        <v/>
      </c>
      <c r="AJ119" s="75" t="str">
        <f>IFERROR(LARGE('N 35-49'!$AH$300:$AH$304,AJ$42),"")</f>
        <v/>
      </c>
      <c r="AK119" s="75" t="str">
        <f>IFERROR(LARGE('N 35-49'!$AH$300:$AH$304,AK$42),"")</f>
        <v/>
      </c>
      <c r="AL119" s="75" t="str">
        <f>IFERROR(LARGE('N 35-49'!$AH$300:$AH$304,AL$42),"")</f>
        <v/>
      </c>
      <c r="AM119" s="75" t="str">
        <f>IFERROR(LARGE('N 35-49'!$AH$300:$AH$304,AM$42),"")</f>
        <v/>
      </c>
      <c r="AN119" s="75" t="str">
        <f>IFERROR(LARGE('N 35-49'!$AH$300:$AH$304,AN$42),"")</f>
        <v/>
      </c>
      <c r="AO119" s="75" t="str">
        <f>IFERROR(LARGE('N 35-49'!$AH$300:$AH$304,AO$42),"")</f>
        <v/>
      </c>
      <c r="AP119" s="75" t="str">
        <f>IFERROR(LARGE('N 35-49'!$AH$300:$AH$304,AP$42),"")</f>
        <v/>
      </c>
      <c r="AQ119" s="75" t="str">
        <f>IFERROR(LARGE('N 35-49'!$AH$300:$AH$304,AQ$42),"")</f>
        <v/>
      </c>
      <c r="AR119" s="75" t="str">
        <f>IFERROR(LARGE('N 35-49'!$AH$300:$AH$304,AR$42),"")</f>
        <v/>
      </c>
      <c r="AS119" s="75" t="str">
        <f>IFERROR(LARGE('N 35-49'!$AH$300:$AH$304,AS$42),"")</f>
        <v/>
      </c>
      <c r="AT119" s="75" t="str">
        <f>IFERROR(LARGE('N 35-49'!$AH$300:$AH$304,AT$42),"")</f>
        <v/>
      </c>
      <c r="AU119" s="75" t="str">
        <f>IFERROR(LARGE('N 35-49'!$AH$300:$AH$304,AU$42),"")</f>
        <v/>
      </c>
      <c r="AV119" s="75" t="str">
        <f>IFERROR(LARGE('N 35-49'!$AH$300:$AH$304,AV$42),"")</f>
        <v/>
      </c>
      <c r="AW119" s="75" t="str">
        <f>IFERROR(LARGE('N 35-49'!$AH$300:$AH$304,AW$42),"")</f>
        <v/>
      </c>
      <c r="AX119" s="75" t="str">
        <f>IFERROR(LARGE('N 35-49'!$AH$300:$AH$304,AX$42),"")</f>
        <v/>
      </c>
      <c r="AY119" s="75" t="str">
        <f>IFERROR(LARGE('N 35-49'!$AH$300:$AH$304,AY$42),"")</f>
        <v/>
      </c>
      <c r="AZ119" s="75" t="str">
        <f>IFERROR(LARGE('N 35-49'!$AH$300:$AH$304,AZ$42),"")</f>
        <v/>
      </c>
      <c r="BA119" s="75" t="str">
        <f>IFERROR(LARGE('N 35-49'!$AH$300:$AH$304,BA$42),"")</f>
        <v/>
      </c>
      <c r="BG119" s="16"/>
      <c r="BH119" s="16"/>
    </row>
    <row r="120" spans="1:60" hidden="1" x14ac:dyDescent="0.2">
      <c r="B120" s="76" t="s">
        <v>111</v>
      </c>
      <c r="D120" s="75" t="str">
        <f>IFERROR(LARGE('N 50-59'!$AH$300:$AH$400,D$42),"")</f>
        <v/>
      </c>
      <c r="E120" s="75" t="str">
        <f>IFERROR(LARGE('N 50-59'!$AH$300:$AH$400,E$42),"")</f>
        <v/>
      </c>
      <c r="F120" s="75" t="str">
        <f>IFERROR(LARGE('N 50-59'!$AH$300:$AH$400,F$42),"")</f>
        <v/>
      </c>
      <c r="G120" s="75" t="str">
        <f>IFERROR(LARGE('N 50-59'!$AH$300:$AH$400,G$42),"")</f>
        <v/>
      </c>
      <c r="H120" s="75" t="str">
        <f>IFERROR(LARGE('N 50-59'!$AH$300:$AH$400,H$42),"")</f>
        <v/>
      </c>
      <c r="I120" s="75" t="str">
        <f>IFERROR(LARGE('N 50-59'!$AH$300:$AH$400,I$42),"")</f>
        <v/>
      </c>
      <c r="J120" s="75" t="str">
        <f>IFERROR(LARGE('N 50-59'!$AH$300:$AH$400,J$42),"")</f>
        <v/>
      </c>
      <c r="K120" s="75" t="str">
        <f>IFERROR(LARGE('N 50-59'!$AH$300:$AH$400,K$42),"")</f>
        <v/>
      </c>
      <c r="L120" s="75" t="str">
        <f>IFERROR(LARGE('N 50-59'!$AH$300:$AH$400,L$42),"")</f>
        <v/>
      </c>
      <c r="M120" s="75" t="str">
        <f>IFERROR(LARGE('N 50-59'!$AH$300:$AH$400,M$42),"")</f>
        <v/>
      </c>
      <c r="N120" s="75" t="str">
        <f>IFERROR(LARGE('N 50-59'!$AH$300:$AH$400,N$42),"")</f>
        <v/>
      </c>
      <c r="O120" s="75" t="str">
        <f>IFERROR(LARGE('N 50-59'!$AH$300:$AH$400,O$42),"")</f>
        <v/>
      </c>
      <c r="P120" s="75" t="str">
        <f>IFERROR(LARGE('N 50-59'!$AH$300:$AH$400,P$42),"")</f>
        <v/>
      </c>
      <c r="Q120" s="75" t="str">
        <f>IFERROR(LARGE('N 50-59'!$AH$300:$AH$400,Q$42),"")</f>
        <v/>
      </c>
      <c r="R120" s="75" t="str">
        <f>IFERROR(LARGE('N 50-59'!$AH$300:$AH$400,R$42),"")</f>
        <v/>
      </c>
      <c r="S120" s="75" t="str">
        <f>IFERROR(LARGE('N 50-59'!$AH$300:$AH$400,S$42),"")</f>
        <v/>
      </c>
      <c r="T120" s="75" t="str">
        <f>IFERROR(LARGE('N 50-59'!$AH$300:$AH$400,T$42),"")</f>
        <v/>
      </c>
      <c r="U120" s="75" t="str">
        <f>IFERROR(LARGE('N 50-59'!$AH$300:$AH$400,U$42),"")</f>
        <v/>
      </c>
      <c r="V120" s="75" t="str">
        <f>IFERROR(LARGE('N 50-59'!$AH$300:$AH$400,V$42),"")</f>
        <v/>
      </c>
      <c r="W120" s="75" t="str">
        <f>IFERROR(LARGE('N 50-59'!$AH$300:$AH$400,W$42),"")</f>
        <v/>
      </c>
      <c r="X120" s="75" t="str">
        <f>IFERROR(LARGE('N 50-59'!$AH$300:$AH$400,X$42),"")</f>
        <v/>
      </c>
      <c r="Y120" s="75" t="str">
        <f>IFERROR(LARGE('N 50-59'!$AH$300:$AH$400,Y$42),"")</f>
        <v/>
      </c>
      <c r="Z120" s="75" t="str">
        <f>IFERROR(LARGE('N 50-59'!$AH$300:$AH$400,Z$42),"")</f>
        <v/>
      </c>
      <c r="AA120" s="75" t="str">
        <f>IFERROR(LARGE('N 50-59'!$AH$300:$AH$400,AA$42),"")</f>
        <v/>
      </c>
      <c r="AB120" s="75" t="str">
        <f>IFERROR(LARGE('N 50-59'!$AH$300:$AH$400,AB$42),"")</f>
        <v/>
      </c>
      <c r="AC120" s="75" t="str">
        <f>IFERROR(LARGE('N 50-59'!$AH$300:$AH$400,AC$42),"")</f>
        <v/>
      </c>
      <c r="AD120" s="75" t="str">
        <f>IFERROR(LARGE('N 50-59'!$AH$300:$AH$400,AD$42),"")</f>
        <v/>
      </c>
      <c r="AE120" s="75" t="str">
        <f>IFERROR(LARGE('N 50-59'!$AH$300:$AH$400,AE$42),"")</f>
        <v/>
      </c>
      <c r="AF120" s="75" t="str">
        <f>IFERROR(LARGE('N 50-59'!$AH$300:$AH$400,AF$42),"")</f>
        <v/>
      </c>
      <c r="AG120" s="75" t="str">
        <f>IFERROR(LARGE('N 50-59'!$AH$300:$AH$303,AG$42),"")</f>
        <v/>
      </c>
      <c r="AH120" s="75" t="str">
        <f>IFERROR(LARGE('N 50-59'!$AH$300:$AH$303,AH$42),"")</f>
        <v/>
      </c>
      <c r="AI120" s="75" t="str">
        <f>IFERROR(LARGE('N 50-59'!$AH$300:$AH$303,AI$42),"")</f>
        <v/>
      </c>
      <c r="AJ120" s="75" t="str">
        <f>IFERROR(LARGE('N 50-59'!$AH$300:$AH$303,AJ$42),"")</f>
        <v/>
      </c>
      <c r="AK120" s="75" t="str">
        <f>IFERROR(LARGE('N 50-59'!$AH$300:$AH$303,AK$42),"")</f>
        <v/>
      </c>
      <c r="AL120" s="75" t="str">
        <f>IFERROR(LARGE('N 50-59'!$AH$300:$AH$303,AL$42),"")</f>
        <v/>
      </c>
      <c r="AM120" s="75" t="str">
        <f>IFERROR(LARGE('N 50-59'!$AH$300:$AH$303,AM$42),"")</f>
        <v/>
      </c>
      <c r="AN120" s="75" t="str">
        <f>IFERROR(LARGE('N 50-59'!$AH$300:$AH$303,AN$42),"")</f>
        <v/>
      </c>
      <c r="AO120" s="75" t="str">
        <f>IFERROR(LARGE('N 50-59'!$AH$300:$AH$303,AO$42),"")</f>
        <v/>
      </c>
      <c r="AP120" s="75" t="str">
        <f>IFERROR(LARGE('N 50-59'!$AH$300:$AH$303,AP$42),"")</f>
        <v/>
      </c>
      <c r="AQ120" s="75" t="str">
        <f>IFERROR(LARGE('N 50-59'!$AH$300:$AH$303,AQ$42),"")</f>
        <v/>
      </c>
      <c r="AR120" s="75" t="str">
        <f>IFERROR(LARGE('N 50-59'!$AH$300:$AH$303,AR$42),"")</f>
        <v/>
      </c>
      <c r="AS120" s="75" t="str">
        <f>IFERROR(LARGE('N 50-59'!$AH$300:$AH$303,AS$42),"")</f>
        <v/>
      </c>
      <c r="AT120" s="75" t="str">
        <f>IFERROR(LARGE('N 50-59'!$AH$300:$AH$303,AT$42),"")</f>
        <v/>
      </c>
      <c r="AU120" s="75" t="str">
        <f>IFERROR(LARGE('N 50-59'!$AH$300:$AH$303,AU$42),"")</f>
        <v/>
      </c>
      <c r="AV120" s="75" t="str">
        <f>IFERROR(LARGE('N 50-59'!$AH$300:$AH$303,AV$42),"")</f>
        <v/>
      </c>
      <c r="AW120" s="75" t="str">
        <f>IFERROR(LARGE('N 50-59'!$AH$300:$AH$303,AW$42),"")</f>
        <v/>
      </c>
      <c r="AX120" s="75" t="str">
        <f>IFERROR(LARGE('N 50-59'!$AH$300:$AH$303,AX$42),"")</f>
        <v/>
      </c>
      <c r="AY120" s="75" t="str">
        <f>IFERROR(LARGE('N 50-59'!$AH$300:$AH$303,AY$42),"")</f>
        <v/>
      </c>
      <c r="AZ120" s="75" t="str">
        <f>IFERROR(LARGE('N 50-59'!$AH$300:$AH$303,AZ$42),"")</f>
        <v/>
      </c>
      <c r="BA120" s="75" t="str">
        <f>IFERROR(LARGE('N 50-59'!$AH$300:$AH$303,BA$42),"")</f>
        <v/>
      </c>
      <c r="BG120" s="16"/>
      <c r="BH120" s="16"/>
    </row>
    <row r="121" spans="1:60" hidden="1" x14ac:dyDescent="0.2">
      <c r="B121" s="76" t="s">
        <v>79</v>
      </c>
      <c r="D121" s="75" t="str">
        <f>IFERROR(LARGE('N 60-69'!$AH$300:$AH$400,D$42),"")</f>
        <v/>
      </c>
      <c r="E121" s="75" t="str">
        <f>IFERROR(LARGE('N 60-69'!$AH$300:$AH$400,E$42),"")</f>
        <v/>
      </c>
      <c r="F121" s="75" t="str">
        <f>IFERROR(LARGE('N 60-69'!$AH$300:$AH$400,F$42),"")</f>
        <v/>
      </c>
      <c r="G121" s="75" t="str">
        <f>IFERROR(LARGE('N 60-69'!$AH$300:$AH$400,G$42),"")</f>
        <v/>
      </c>
      <c r="H121" s="75" t="str">
        <f>IFERROR(LARGE('N 60-69'!$AH$300:$AH$400,H$42),"")</f>
        <v/>
      </c>
      <c r="I121" s="75" t="str">
        <f>IFERROR(LARGE('N 60-69'!$AH$300:$AH$400,I$42),"")</f>
        <v/>
      </c>
      <c r="J121" s="75" t="str">
        <f>IFERROR(LARGE('N 60-69'!$AH$300:$AH$400,J$42),"")</f>
        <v/>
      </c>
      <c r="K121" s="75" t="str">
        <f>IFERROR(LARGE('N 60-69'!$AH$300:$AH$400,K$42),"")</f>
        <v/>
      </c>
      <c r="L121" s="75" t="str">
        <f>IFERROR(LARGE('N 60-69'!$AH$300:$AH$400,L$42),"")</f>
        <v/>
      </c>
      <c r="M121" s="75" t="str">
        <f>IFERROR(LARGE('N 60-69'!$AH$300:$AH$400,M$42),"")</f>
        <v/>
      </c>
      <c r="N121" s="75" t="str">
        <f>IFERROR(LARGE('N 60-69'!$AH$300:$AH$400,N$42),"")</f>
        <v/>
      </c>
      <c r="O121" s="75" t="str">
        <f>IFERROR(LARGE('N 60-69'!$AH$300:$AH$400,O$42),"")</f>
        <v/>
      </c>
      <c r="P121" s="75" t="str">
        <f>IFERROR(LARGE('N 60-69'!$AH$300:$AH$400,P$42),"")</f>
        <v/>
      </c>
      <c r="Q121" s="75" t="str">
        <f>IFERROR(LARGE('N 60-69'!$AH$300:$AH$400,Q$42),"")</f>
        <v/>
      </c>
      <c r="R121" s="75" t="str">
        <f>IFERROR(LARGE('N 60-69'!$AH$300:$AH$400,R$42),"")</f>
        <v/>
      </c>
      <c r="S121" s="75" t="str">
        <f>IFERROR(LARGE('N 60-69'!$AH$300:$AH$400,S$42),"")</f>
        <v/>
      </c>
      <c r="T121" s="75" t="str">
        <f>IFERROR(LARGE('N 60-69'!$AH$300:$AH$400,T$42),"")</f>
        <v/>
      </c>
      <c r="U121" s="75" t="str">
        <f>IFERROR(LARGE('N 60-69'!$AH$300:$AH$400,U$42),"")</f>
        <v/>
      </c>
      <c r="V121" s="75" t="str">
        <f>IFERROR(LARGE('N 60-69'!$AH$300:$AH$400,V$42),"")</f>
        <v/>
      </c>
      <c r="W121" s="75" t="str">
        <f>IFERROR(LARGE('N 60-69'!$AH$300:$AH$400,W$42),"")</f>
        <v/>
      </c>
      <c r="X121" s="75" t="str">
        <f>IFERROR(LARGE('N 60-69'!$AH$300:$AH$400,X$42),"")</f>
        <v/>
      </c>
      <c r="Y121" s="75" t="str">
        <f>IFERROR(LARGE('N 60-69'!$AH$300:$AH$400,Y$42),"")</f>
        <v/>
      </c>
      <c r="Z121" s="75" t="str">
        <f>IFERROR(LARGE('N 60-69'!$AH$300:$AH$400,Z$42),"")</f>
        <v/>
      </c>
      <c r="AA121" s="75" t="str">
        <f>IFERROR(LARGE('N 60-69'!$AH$300:$AH$400,AA$42),"")</f>
        <v/>
      </c>
      <c r="AB121" s="75" t="str">
        <f>IFERROR(LARGE('N 60-69'!$AH$300:$AH$400,AB$42),"")</f>
        <v/>
      </c>
      <c r="AC121" s="75" t="str">
        <f>IFERROR(LARGE('N 60-69'!$AH$300:$AH$400,AC$42),"")</f>
        <v/>
      </c>
      <c r="AD121" s="75" t="str">
        <f>IFERROR(LARGE('N 60-69'!$AH$300:$AH$400,AD$42),"")</f>
        <v/>
      </c>
      <c r="AE121" s="75" t="str">
        <f>IFERROR(LARGE('N 60-69'!$AH$300:$AH$400,AE$42),"")</f>
        <v/>
      </c>
      <c r="AF121" s="75" t="str">
        <f>IFERROR(LARGE('N 60-69'!$AH$300:$AH$400,AF$42),"")</f>
        <v/>
      </c>
      <c r="AG121" s="75" t="str">
        <f>IFERROR(LARGE('N 60-69'!$AH$300:$AH$305,AG$42),"")</f>
        <v/>
      </c>
      <c r="AH121" s="75" t="str">
        <f>IFERROR(LARGE('N 60-69'!$AH$300:$AH$305,AH$42),"")</f>
        <v/>
      </c>
      <c r="AI121" s="75" t="str">
        <f>IFERROR(LARGE('N 60-69'!$AH$300:$AH$305,AI$42),"")</f>
        <v/>
      </c>
      <c r="AJ121" s="75" t="str">
        <f>IFERROR(LARGE('N 60-69'!$AH$300:$AH$305,AJ$42),"")</f>
        <v/>
      </c>
      <c r="AK121" s="75" t="str">
        <f>IFERROR(LARGE('N 60-69'!$AH$300:$AH$305,AK$42),"")</f>
        <v/>
      </c>
      <c r="AL121" s="75" t="str">
        <f>IFERROR(LARGE('N 60-69'!$AH$300:$AH$305,AL$42),"")</f>
        <v/>
      </c>
      <c r="AM121" s="75" t="str">
        <f>IFERROR(LARGE('N 60-69'!$AH$300:$AH$305,AM$42),"")</f>
        <v/>
      </c>
      <c r="AN121" s="75" t="str">
        <f>IFERROR(LARGE('N 60-69'!$AH$300:$AH$305,AN$42),"")</f>
        <v/>
      </c>
      <c r="AO121" s="75" t="str">
        <f>IFERROR(LARGE('N 60-69'!$AH$300:$AH$305,AO$42),"")</f>
        <v/>
      </c>
      <c r="AP121" s="75" t="str">
        <f>IFERROR(LARGE('N 60-69'!$AH$300:$AH$305,AP$42),"")</f>
        <v/>
      </c>
      <c r="AQ121" s="75" t="str">
        <f>IFERROR(LARGE('N 60-69'!$AH$300:$AH$305,AQ$42),"")</f>
        <v/>
      </c>
      <c r="AR121" s="75" t="str">
        <f>IFERROR(LARGE('N 60-69'!$AH$300:$AH$305,AR$42),"")</f>
        <v/>
      </c>
      <c r="AS121" s="75" t="str">
        <f>IFERROR(LARGE('N 60-69'!$AH$300:$AH$305,AS$42),"")</f>
        <v/>
      </c>
      <c r="AT121" s="75" t="str">
        <f>IFERROR(LARGE('N 60-69'!$AH$300:$AH$305,AT$42),"")</f>
        <v/>
      </c>
      <c r="AU121" s="75" t="str">
        <f>IFERROR(LARGE('N 60-69'!$AH$300:$AH$305,AU$42),"")</f>
        <v/>
      </c>
      <c r="AV121" s="75" t="str">
        <f>IFERROR(LARGE('N 60-69'!$AH$300:$AH$305,AV$42),"")</f>
        <v/>
      </c>
      <c r="AW121" s="75" t="str">
        <f>IFERROR(LARGE('N 60-69'!$AH$300:$AH$305,AW$42),"")</f>
        <v/>
      </c>
      <c r="AX121" s="75" t="str">
        <f>IFERROR(LARGE('N 60-69'!$AH$300:$AH$305,AX$42),"")</f>
        <v/>
      </c>
      <c r="AY121" s="75" t="str">
        <f>IFERROR(LARGE('N 60-69'!$AH$300:$AH$305,AY$42),"")</f>
        <v/>
      </c>
      <c r="AZ121" s="75" t="str">
        <f>IFERROR(LARGE('N 60-69'!$AH$300:$AH$305,AZ$42),"")</f>
        <v/>
      </c>
      <c r="BA121" s="75" t="str">
        <f>IFERROR(LARGE('N 60-69'!$AH$300:$AH$305,BA$42),"")</f>
        <v/>
      </c>
      <c r="BG121" s="16"/>
      <c r="BH121" s="16"/>
    </row>
    <row r="122" spans="1:60" hidden="1" x14ac:dyDescent="0.2">
      <c r="B122" s="76" t="s">
        <v>108</v>
      </c>
      <c r="D122" s="75" t="str">
        <f>IFERROR(LARGE('N 70-79'!$AH$300:$AH$400,D$42),"")</f>
        <v/>
      </c>
      <c r="E122" s="75" t="str">
        <f>IFERROR(LARGE('N 70-79'!$AH$300:$AH$400,E$42),"")</f>
        <v/>
      </c>
      <c r="F122" s="75" t="str">
        <f>IFERROR(LARGE('N 70-79'!$AH$300:$AH$400,F$42),"")</f>
        <v/>
      </c>
      <c r="G122" s="75" t="str">
        <f>IFERROR(LARGE('N 70-79'!$AH$300:$AH$400,G$42),"")</f>
        <v/>
      </c>
      <c r="H122" s="75" t="str">
        <f>IFERROR(LARGE('N 70-79'!$AH$300:$AH$400,H$42),"")</f>
        <v/>
      </c>
      <c r="I122" s="75" t="str">
        <f>IFERROR(LARGE('N 70-79'!$AH$300:$AH$400,I$42),"")</f>
        <v/>
      </c>
      <c r="J122" s="75" t="str">
        <f>IFERROR(LARGE('N 70-79'!$AH$300:$AH$400,J$42),"")</f>
        <v/>
      </c>
      <c r="K122" s="75" t="str">
        <f>IFERROR(LARGE('N 70-79'!$AH$300:$AH$400,K$42),"")</f>
        <v/>
      </c>
      <c r="L122" s="75" t="str">
        <f>IFERROR(LARGE('N 70-79'!$AH$300:$AH$400,L$42),"")</f>
        <v/>
      </c>
      <c r="M122" s="75" t="str">
        <f>IFERROR(LARGE('N 70-79'!$AH$300:$AH$400,M$42),"")</f>
        <v/>
      </c>
      <c r="N122" s="75" t="str">
        <f>IFERROR(LARGE('N 70-79'!$AH$300:$AH$400,N$42),"")</f>
        <v/>
      </c>
      <c r="O122" s="75" t="str">
        <f>IFERROR(LARGE('N 70-79'!$AH$300:$AH$400,O$42),"")</f>
        <v/>
      </c>
      <c r="P122" s="75" t="str">
        <f>IFERROR(LARGE('N 70-79'!$AH$300:$AH$400,P$42),"")</f>
        <v/>
      </c>
      <c r="Q122" s="75" t="str">
        <f>IFERROR(LARGE('N 70-79'!$AH$300:$AH$400,Q$42),"")</f>
        <v/>
      </c>
      <c r="R122" s="75" t="str">
        <f>IFERROR(LARGE('N 70-79'!$AH$300:$AH$400,R$42),"")</f>
        <v/>
      </c>
      <c r="S122" s="75" t="str">
        <f>IFERROR(LARGE('N 70-79'!$AH$300:$AH$400,S$42),"")</f>
        <v/>
      </c>
      <c r="T122" s="75" t="str">
        <f>IFERROR(LARGE('N 70-79'!$AH$300:$AH$400,T$42),"")</f>
        <v/>
      </c>
      <c r="U122" s="75" t="str">
        <f>IFERROR(LARGE('N 70-79'!$AH$300:$AH$400,U$42),"")</f>
        <v/>
      </c>
      <c r="V122" s="75" t="str">
        <f>IFERROR(LARGE('N 70-79'!$AH$300:$AH$400,V$42),"")</f>
        <v/>
      </c>
      <c r="W122" s="75" t="str">
        <f>IFERROR(LARGE('N 70-79'!$AH$300:$AH$400,W$42),"")</f>
        <v/>
      </c>
      <c r="X122" s="75" t="str">
        <f>IFERROR(LARGE('N 70-79'!$AH$300:$AH$400,X$42),"")</f>
        <v/>
      </c>
      <c r="Y122" s="75" t="str">
        <f>IFERROR(LARGE('N 70-79'!$AH$300:$AH$400,Y$42),"")</f>
        <v/>
      </c>
      <c r="Z122" s="75" t="str">
        <f>IFERROR(LARGE('N 70-79'!$AH$300:$AH$400,Z$42),"")</f>
        <v/>
      </c>
      <c r="AA122" s="75" t="str">
        <f>IFERROR(LARGE('N 70-79'!$AH$300:$AH$400,AA$42),"")</f>
        <v/>
      </c>
      <c r="AB122" s="75" t="str">
        <f>IFERROR(LARGE('N 70-79'!$AH$300:$AH$400,AB$42),"")</f>
        <v/>
      </c>
      <c r="AC122" s="75" t="str">
        <f>IFERROR(LARGE('N 70-79'!$AH$300:$AH$400,AC$42),"")</f>
        <v/>
      </c>
      <c r="AD122" s="75" t="str">
        <f>IFERROR(LARGE('N 70-79'!$AH$300:$AH$400,AD$42),"")</f>
        <v/>
      </c>
      <c r="AE122" s="75" t="str">
        <f>IFERROR(LARGE('N 70-79'!$AH$300:$AH$400,AE$42),"")</f>
        <v/>
      </c>
      <c r="AF122" s="75" t="str">
        <f>IFERROR(LARGE('N 70-79'!$AH$300:$AH$400,AF$42),"")</f>
        <v/>
      </c>
      <c r="AG122" s="75" t="str">
        <f>IFERROR(LARGE('N 70-79'!$AH$300:$AH$304,AG$42),"")</f>
        <v/>
      </c>
      <c r="AH122" s="75" t="str">
        <f>IFERROR(LARGE('N 70-79'!$AH$300:$AH$304,AH$42),"")</f>
        <v/>
      </c>
      <c r="AI122" s="75" t="str">
        <f>IFERROR(LARGE('N 70-79'!$AH$300:$AH$304,AI$42),"")</f>
        <v/>
      </c>
      <c r="AJ122" s="75" t="str">
        <f>IFERROR(LARGE('N 70-79'!$AH$300:$AH$304,AJ$42),"")</f>
        <v/>
      </c>
      <c r="AK122" s="75" t="str">
        <f>IFERROR(LARGE('N 70-79'!$AH$300:$AH$304,AK$42),"")</f>
        <v/>
      </c>
      <c r="AL122" s="75" t="str">
        <f>IFERROR(LARGE('N 70-79'!$AH$300:$AH$304,AL$42),"")</f>
        <v/>
      </c>
      <c r="AM122" s="75" t="str">
        <f>IFERROR(LARGE('N 70-79'!$AH$300:$AH$304,AM$42),"")</f>
        <v/>
      </c>
      <c r="AN122" s="75" t="str">
        <f>IFERROR(LARGE('N 70-79'!$AH$300:$AH$304,AN$42),"")</f>
        <v/>
      </c>
      <c r="AO122" s="75" t="str">
        <f>IFERROR(LARGE('N 70-79'!$AH$300:$AH$304,AO$42),"")</f>
        <v/>
      </c>
      <c r="AP122" s="75" t="str">
        <f>IFERROR(LARGE('N 70-79'!$AH$300:$AH$304,AP$42),"")</f>
        <v/>
      </c>
      <c r="AQ122" s="75" t="str">
        <f>IFERROR(LARGE('N 70-79'!$AH$300:$AH$304,AQ$42),"")</f>
        <v/>
      </c>
      <c r="AR122" s="75" t="str">
        <f>IFERROR(LARGE('N 70-79'!$AH$300:$AH$304,AR$42),"")</f>
        <v/>
      </c>
      <c r="AS122" s="75" t="str">
        <f>IFERROR(LARGE('N 70-79'!$AH$300:$AH$304,AS$42),"")</f>
        <v/>
      </c>
      <c r="AT122" s="75" t="str">
        <f>IFERROR(LARGE('N 70-79'!$AH$300:$AH$304,AT$42),"")</f>
        <v/>
      </c>
      <c r="AU122" s="75" t="str">
        <f>IFERROR(LARGE('N 70-79'!$AH$300:$AH$304,AU$42),"")</f>
        <v/>
      </c>
      <c r="AV122" s="75" t="str">
        <f>IFERROR(LARGE('N 70-79'!$AH$300:$AH$304,AV$42),"")</f>
        <v/>
      </c>
      <c r="AW122" s="75" t="str">
        <f>IFERROR(LARGE('N 70-79'!$AH$300:$AH$304,AW$42),"")</f>
        <v/>
      </c>
      <c r="AX122" s="75" t="str">
        <f>IFERROR(LARGE('N 70-79'!$AH$300:$AH$304,AX$42),"")</f>
        <v/>
      </c>
      <c r="AY122" s="75" t="str">
        <f>IFERROR(LARGE('N 70-79'!$AH$300:$AH$304,AY$42),"")</f>
        <v/>
      </c>
      <c r="AZ122" s="75" t="str">
        <f>IFERROR(LARGE('N 70-79'!$AH$300:$AH$304,AZ$42),"")</f>
        <v/>
      </c>
      <c r="BA122" s="75" t="str">
        <f>IFERROR(LARGE('N 70-79'!$AH$300:$AH$304,BA$42),"")</f>
        <v/>
      </c>
      <c r="BG122" s="16"/>
      <c r="BH122" s="16"/>
    </row>
    <row r="123" spans="1:60" s="61" customFormat="1" hidden="1" x14ac:dyDescent="0.2">
      <c r="B123" s="76" t="s">
        <v>109</v>
      </c>
      <c r="D123" s="75" t="str">
        <f>IFERROR(LARGE('N 80+'!$AH$300:$AH$400,D$42),"")</f>
        <v/>
      </c>
      <c r="E123" s="75" t="str">
        <f>IFERROR(LARGE('N 80+'!$AH$300:$AH$400,E$42),"")</f>
        <v/>
      </c>
      <c r="F123" s="75" t="str">
        <f>IFERROR(LARGE('N 80+'!$AH$300:$AH$400,F$42),"")</f>
        <v/>
      </c>
      <c r="G123" s="75" t="str">
        <f>IFERROR(LARGE('N 80+'!$AH$300:$AH$400,G$42),"")</f>
        <v/>
      </c>
      <c r="H123" s="75" t="str">
        <f>IFERROR(LARGE('N 80+'!$AH$300:$AH$400,H$42),"")</f>
        <v/>
      </c>
      <c r="I123" s="75" t="str">
        <f>IFERROR(LARGE('N 80+'!$AH$300:$AH$400,I$42),"")</f>
        <v/>
      </c>
      <c r="J123" s="75" t="str">
        <f>IFERROR(LARGE('N 80+'!$AH$300:$AH$400,J$42),"")</f>
        <v/>
      </c>
      <c r="K123" s="75" t="str">
        <f>IFERROR(LARGE('N 80+'!$AH$300:$AH$400,K$42),"")</f>
        <v/>
      </c>
      <c r="L123" s="75" t="str">
        <f>IFERROR(LARGE('N 80+'!$AH$300:$AH$400,L$42),"")</f>
        <v/>
      </c>
      <c r="M123" s="75" t="str">
        <f>IFERROR(LARGE('N 80+'!$AH$300:$AH$400,M$42),"")</f>
        <v/>
      </c>
      <c r="N123" s="75" t="str">
        <f>IFERROR(LARGE('N 80+'!$AH$300:$AH$400,N$42),"")</f>
        <v/>
      </c>
      <c r="O123" s="75" t="str">
        <f>IFERROR(LARGE('N 80+'!$AH$300:$AH$400,O$42),"")</f>
        <v/>
      </c>
      <c r="P123" s="75" t="str">
        <f>IFERROR(LARGE('N 80+'!$AH$300:$AH$400,P$42),"")</f>
        <v/>
      </c>
      <c r="Q123" s="75" t="str">
        <f>IFERROR(LARGE('N 80+'!$AH$300:$AH$400,Q$42),"")</f>
        <v/>
      </c>
      <c r="R123" s="75" t="str">
        <f>IFERROR(LARGE('N 80+'!$AH$300:$AH$400,R$42),"")</f>
        <v/>
      </c>
      <c r="S123" s="75" t="str">
        <f>IFERROR(LARGE('N 80+'!$AH$300:$AH$400,S$42),"")</f>
        <v/>
      </c>
      <c r="T123" s="75" t="str">
        <f>IFERROR(LARGE('N 80+'!$AH$300:$AH$400,T$42),"")</f>
        <v/>
      </c>
      <c r="U123" s="75" t="str">
        <f>IFERROR(LARGE('N 80+'!$AH$300:$AH$400,U$42),"")</f>
        <v/>
      </c>
      <c r="V123" s="75" t="str">
        <f>IFERROR(LARGE('N 80+'!$AH$300:$AH$400,V$42),"")</f>
        <v/>
      </c>
      <c r="W123" s="75" t="str">
        <f>IFERROR(LARGE('N 80+'!$AH$300:$AH$400,W$42),"")</f>
        <v/>
      </c>
      <c r="X123" s="75" t="str">
        <f>IFERROR(LARGE('N 80+'!$AH$300:$AH$400,X$42),"")</f>
        <v/>
      </c>
      <c r="Y123" s="75" t="str">
        <f>IFERROR(LARGE('N 80+'!$AH$300:$AH$400,Y$42),"")</f>
        <v/>
      </c>
      <c r="Z123" s="75" t="str">
        <f>IFERROR(LARGE('N 80+'!$AH$300:$AH$400,Z$42),"")</f>
        <v/>
      </c>
      <c r="AA123" s="75" t="str">
        <f>IFERROR(LARGE('N 80+'!$AH$300:$AH$400,AA$42),"")</f>
        <v/>
      </c>
      <c r="AB123" s="75" t="str">
        <f>IFERROR(LARGE('N 80+'!$AH$300:$AH$400,AB$42),"")</f>
        <v/>
      </c>
      <c r="AC123" s="75" t="str">
        <f>IFERROR(LARGE('N 80+'!$AH$300:$AH$400,AC$42),"")</f>
        <v/>
      </c>
      <c r="AD123" s="75" t="str">
        <f>IFERROR(LARGE('N 80+'!$AH$300:$AH$400,AD$42),"")</f>
        <v/>
      </c>
      <c r="AE123" s="75" t="str">
        <f>IFERROR(LARGE('N 80+'!$AH$300:$AH$400,AE$42),"")</f>
        <v/>
      </c>
      <c r="AF123" s="75" t="str">
        <f>IFERROR(LARGE('N 80+'!$AH$300:$AH$400,AF$42),"")</f>
        <v/>
      </c>
      <c r="AG123" s="75" t="str">
        <f>IFERROR(LARGE('N 80+'!$AH$300:$AH$303,AG$42),"")</f>
        <v/>
      </c>
      <c r="AH123" s="75" t="str">
        <f>IFERROR(LARGE('N 80+'!$AH$300:$AH$303,AH$42),"")</f>
        <v/>
      </c>
      <c r="AI123" s="75" t="str">
        <f>IFERROR(LARGE('N 80+'!$AH$300:$AH$303,AI$42),"")</f>
        <v/>
      </c>
      <c r="AJ123" s="75" t="str">
        <f>IFERROR(LARGE('N 80+'!$AH$300:$AH$303,AJ$42),"")</f>
        <v/>
      </c>
      <c r="AK123" s="75" t="str">
        <f>IFERROR(LARGE('N 80+'!$AH$300:$AH$303,AK$42),"")</f>
        <v/>
      </c>
      <c r="AL123" s="75" t="str">
        <f>IFERROR(LARGE('N 80+'!$AH$300:$AH$303,AL$42),"")</f>
        <v/>
      </c>
      <c r="AM123" s="75" t="str">
        <f>IFERROR(LARGE('N 80+'!$AH$300:$AH$303,AM$42),"")</f>
        <v/>
      </c>
      <c r="AN123" s="75" t="str">
        <f>IFERROR(LARGE('N 80+'!$AH$300:$AH$303,AN$42),"")</f>
        <v/>
      </c>
      <c r="AO123" s="75" t="str">
        <f>IFERROR(LARGE('N 80+'!$AH$300:$AH$303,AO$42),"")</f>
        <v/>
      </c>
      <c r="AP123" s="75" t="str">
        <f>IFERROR(LARGE('N 80+'!$AH$300:$AH$303,AP$42),"")</f>
        <v/>
      </c>
      <c r="AQ123" s="75" t="str">
        <f>IFERROR(LARGE('N 80+'!$AH$300:$AH$303,AQ$42),"")</f>
        <v/>
      </c>
      <c r="AR123" s="75" t="str">
        <f>IFERROR(LARGE('N 80+'!$AH$300:$AH$303,AR$42),"")</f>
        <v/>
      </c>
      <c r="AS123" s="75" t="str">
        <f>IFERROR(LARGE('N 80+'!$AH$300:$AH$303,AS$42),"")</f>
        <v/>
      </c>
      <c r="AT123" s="75" t="str">
        <f>IFERROR(LARGE('N 80+'!$AH$300:$AH$303,AT$42),"")</f>
        <v/>
      </c>
      <c r="AU123" s="75" t="str">
        <f>IFERROR(LARGE('N 80+'!$AH$300:$AH$303,AU$42),"")</f>
        <v/>
      </c>
      <c r="AV123" s="75" t="str">
        <f>IFERROR(LARGE('N 80+'!$AH$300:$AH$303,AV$42),"")</f>
        <v/>
      </c>
      <c r="AW123" s="75" t="str">
        <f>IFERROR(LARGE('N 80+'!$AH$300:$AH$303,AW$42),"")</f>
        <v/>
      </c>
      <c r="AX123" s="75" t="str">
        <f>IFERROR(LARGE('N 80+'!$AH$300:$AH$303,AX$42),"")</f>
        <v/>
      </c>
      <c r="AY123" s="75" t="str">
        <f>IFERROR(LARGE('N 80+'!$AH$300:$AH$303,AY$42),"")</f>
        <v/>
      </c>
      <c r="AZ123" s="75" t="str">
        <f>IFERROR(LARGE('N 80+'!$AH$300:$AH$303,AZ$42),"")</f>
        <v/>
      </c>
      <c r="BA123" s="75" t="str">
        <f>IFERROR(LARGE('N 80+'!$AH$300:$AH$303,BA$42),"")</f>
        <v/>
      </c>
    </row>
    <row r="124" spans="1:60" hidden="1" x14ac:dyDescent="0.2">
      <c r="A124" s="123" t="s">
        <v>85</v>
      </c>
      <c r="B124" s="77" t="s">
        <v>76</v>
      </c>
      <c r="D124" s="75" t="str">
        <f>IFERROR(LARGE('M 35-49'!$AI$300:$AI$397,D$42),"")</f>
        <v/>
      </c>
      <c r="E124" s="75" t="str">
        <f>IFERROR(LARGE('M 35-49'!$AI$300:$AI$397,E$42),"")</f>
        <v/>
      </c>
      <c r="F124" s="75" t="str">
        <f>IFERROR(LARGE('M 35-49'!$AI$300:$AI$397,F$42),"")</f>
        <v/>
      </c>
      <c r="G124" s="75" t="str">
        <f>IFERROR(LARGE('M 35-49'!$AI$300:$AI$397,G$42),"")</f>
        <v/>
      </c>
      <c r="H124" s="75" t="str">
        <f>IFERROR(LARGE('M 35-49'!$AI$300:$AI$397,H$42),"")</f>
        <v/>
      </c>
      <c r="I124" s="75" t="str">
        <f>IFERROR(LARGE('M 35-49'!$AI$300:$AI$397,I$42),"")</f>
        <v/>
      </c>
      <c r="J124" s="75" t="str">
        <f>IFERROR(LARGE('M 35-49'!$AI$300:$AI$397,J$42),"")</f>
        <v/>
      </c>
      <c r="K124" s="75" t="str">
        <f>IFERROR(LARGE('M 35-49'!$AI$300:$AI$397,K$42),"")</f>
        <v/>
      </c>
      <c r="L124" s="75" t="str">
        <f>IFERROR(LARGE('M 35-49'!$AI$300:$AI$397,L$42),"")</f>
        <v/>
      </c>
      <c r="M124" s="75" t="str">
        <f>IFERROR(LARGE('M 35-49'!$AI$300:$AI$397,M$42),"")</f>
        <v/>
      </c>
      <c r="N124" s="75" t="str">
        <f>IFERROR(LARGE('M 35-49'!$AI$300:$AI$397,N$42),"")</f>
        <v/>
      </c>
      <c r="O124" s="75" t="str">
        <f>IFERROR(LARGE('M 35-49'!$AI$300:$AI$397,O$42),"")</f>
        <v/>
      </c>
      <c r="P124" s="75" t="str">
        <f>IFERROR(LARGE('M 35-49'!$AI$300:$AI$397,P$42),"")</f>
        <v/>
      </c>
      <c r="Q124" s="75" t="str">
        <f>IFERROR(LARGE('M 35-49'!$AI$300:$AI$397,Q$42),"")</f>
        <v/>
      </c>
      <c r="R124" s="75" t="str">
        <f>IFERROR(LARGE('M 35-49'!$AI$300:$AI$397,R$42),"")</f>
        <v/>
      </c>
      <c r="S124" s="75" t="str">
        <f>IFERROR(LARGE('M 35-49'!$AI$300:$AI$397,S$42),"")</f>
        <v/>
      </c>
      <c r="T124" s="75" t="str">
        <f>IFERROR(LARGE('M 35-49'!$AI$300:$AI$397,T$42),"")</f>
        <v/>
      </c>
      <c r="U124" s="75" t="str">
        <f>IFERROR(LARGE('M 35-49'!$AI$300:$AI$397,U$42),"")</f>
        <v/>
      </c>
      <c r="V124" s="75" t="str">
        <f>IFERROR(LARGE('M 35-49'!$AI$300:$AI$397,V$42),"")</f>
        <v/>
      </c>
      <c r="W124" s="75" t="str">
        <f>IFERROR(LARGE('M 35-49'!$AI$300:$AI$397,W$42),"")</f>
        <v/>
      </c>
      <c r="X124" s="75" t="str">
        <f>IFERROR(LARGE('M 35-49'!$AI$300:$AI$397,X$42),"")</f>
        <v/>
      </c>
      <c r="Y124" s="75" t="str">
        <f>IFERROR(LARGE('M 35-49'!$AI$300:$AI$397,Y$42),"")</f>
        <v/>
      </c>
      <c r="Z124" s="75" t="str">
        <f>IFERROR(LARGE('M 35-49'!$AI$300:$AI$397,Z$42),"")</f>
        <v/>
      </c>
      <c r="AA124" s="75" t="str">
        <f>IFERROR(LARGE('M 35-49'!$AI$300:$AI$397,AA$42),"")</f>
        <v/>
      </c>
      <c r="AB124" s="75" t="str">
        <f>IFERROR(LARGE('M 35-49'!$AI$300:$AI$397,AB$42),"")</f>
        <v/>
      </c>
      <c r="AC124" s="75" t="str">
        <f>IFERROR(LARGE('M 35-49'!$AI$300:$AI$397,AC$42),"")</f>
        <v/>
      </c>
      <c r="AD124" s="75" t="str">
        <f>IFERROR(LARGE('M 35-49'!$AI$300:$AI$397,AD$42),"")</f>
        <v/>
      </c>
      <c r="AE124" s="75" t="str">
        <f>IFERROR(LARGE('M 35-49'!$AI$300:$AI$397,AE$42),"")</f>
        <v/>
      </c>
      <c r="AF124" s="75" t="str">
        <f>IFERROR(LARGE('M 35-49'!$AI$300:$AI$397,AF$42),"")</f>
        <v/>
      </c>
      <c r="AG124" s="75" t="str">
        <f>IFERROR(LARGE('M 35-49'!$AI$300:$AI$312,AG$42),"")</f>
        <v/>
      </c>
      <c r="AH124" s="75" t="str">
        <f>IFERROR(LARGE('M 35-49'!$AI$300:$AI$312,AH$42),"")</f>
        <v/>
      </c>
      <c r="AI124" s="75" t="str">
        <f>IFERROR(LARGE('M 35-49'!$AI$300:$AI$312,AI$42),"")</f>
        <v/>
      </c>
      <c r="AJ124" s="75" t="str">
        <f>IFERROR(LARGE('M 35-49'!$AI$300:$AI$312,AJ$42),"")</f>
        <v/>
      </c>
      <c r="AK124" s="75" t="str">
        <f>IFERROR(LARGE('M 35-49'!$AI$300:$AI$312,AK$42),"")</f>
        <v/>
      </c>
      <c r="AL124" s="75" t="str">
        <f>IFERROR(LARGE('M 35-49'!$AI$300:$AI$312,AL$42),"")</f>
        <v/>
      </c>
      <c r="AM124" s="75" t="str">
        <f>IFERROR(LARGE('M 35-49'!$AI$300:$AI$312,AM$42),"")</f>
        <v/>
      </c>
      <c r="AN124" s="75" t="str">
        <f>IFERROR(LARGE('M 35-49'!$AI$300:$AI$312,AN$42),"")</f>
        <v/>
      </c>
      <c r="AO124" s="75" t="str">
        <f>IFERROR(LARGE('M 35-49'!$AI$300:$AI$312,AO$42),"")</f>
        <v/>
      </c>
      <c r="AP124" s="75" t="str">
        <f>IFERROR(LARGE('M 35-49'!$AI$300:$AI$312,AP$42),"")</f>
        <v/>
      </c>
      <c r="AQ124" s="75" t="str">
        <f>IFERROR(LARGE('M 35-49'!$AI$300:$AI$312,AQ$42),"")</f>
        <v/>
      </c>
      <c r="AR124" s="75" t="str">
        <f>IFERROR(LARGE('M 35-49'!$AI$300:$AI$312,AR$42),"")</f>
        <v/>
      </c>
      <c r="AS124" s="75" t="str">
        <f>IFERROR(LARGE('M 35-49'!$AI$300:$AI$312,AS$42),"")</f>
        <v/>
      </c>
      <c r="AT124" s="75" t="str">
        <f>IFERROR(LARGE('M 35-49'!$AI$300:$AI$312,AT$42),"")</f>
        <v/>
      </c>
      <c r="AU124" s="75" t="str">
        <f>IFERROR(LARGE('M 35-49'!$AI$300:$AI$312,AU$42),"")</f>
        <v/>
      </c>
      <c r="AV124" s="75" t="str">
        <f>IFERROR(LARGE('M 35-49'!$AI$300:$AI$312,AV$42),"")</f>
        <v/>
      </c>
      <c r="AW124" s="75" t="str">
        <f>IFERROR(LARGE('M 35-49'!$AI$300:$AI$312,AW$42),"")</f>
        <v/>
      </c>
      <c r="AX124" s="75" t="str">
        <f>IFERROR(LARGE('M 35-49'!$AI$300:$AI$312,AX$42),"")</f>
        <v/>
      </c>
      <c r="AY124" s="75" t="str">
        <f>IFERROR(LARGE('M 35-49'!$AI$300:$AI$312,AY$42),"")</f>
        <v/>
      </c>
      <c r="AZ124" s="75" t="str">
        <f>IFERROR(LARGE('M 35-49'!$AI$300:$AI$312,AZ$42),"")</f>
        <v/>
      </c>
      <c r="BA124" s="75" t="str">
        <f>IFERROR(LARGE('M 35-49'!$AI$300:$AI$312,BA$42),"")</f>
        <v/>
      </c>
      <c r="BG124" s="16"/>
      <c r="BH124" s="16"/>
    </row>
    <row r="125" spans="1:60" hidden="1" x14ac:dyDescent="0.2">
      <c r="B125" s="77" t="s">
        <v>77</v>
      </c>
      <c r="D125" s="75" t="str">
        <f>IFERROR(LARGE('M 50-59'!$AI$300:$AI$396,D$42),"")</f>
        <v/>
      </c>
      <c r="E125" s="75" t="str">
        <f>IFERROR(LARGE('M 50-59'!$AI$300:$AI$396,E$42),"")</f>
        <v/>
      </c>
      <c r="F125" s="75" t="str">
        <f>IFERROR(LARGE('M 50-59'!$AI$300:$AI$396,F$42),"")</f>
        <v/>
      </c>
      <c r="G125" s="75" t="str">
        <f>IFERROR(LARGE('M 50-59'!$AI$300:$AI$396,G$42),"")</f>
        <v/>
      </c>
      <c r="H125" s="75" t="str">
        <f>IFERROR(LARGE('M 50-59'!$AI$300:$AI$396,H$42),"")</f>
        <v/>
      </c>
      <c r="I125" s="75" t="str">
        <f>IFERROR(LARGE('M 50-59'!$AI$300:$AI$396,I$42),"")</f>
        <v/>
      </c>
      <c r="J125" s="75" t="str">
        <f>IFERROR(LARGE('M 50-59'!$AI$300:$AI$396,J$42),"")</f>
        <v/>
      </c>
      <c r="K125" s="75" t="str">
        <f>IFERROR(LARGE('M 50-59'!$AI$300:$AI$396,K$42),"")</f>
        <v/>
      </c>
      <c r="L125" s="75" t="str">
        <f>IFERROR(LARGE('M 50-59'!$AI$300:$AI$396,L$42),"")</f>
        <v/>
      </c>
      <c r="M125" s="75" t="str">
        <f>IFERROR(LARGE('M 50-59'!$AI$300:$AI$396,M$42),"")</f>
        <v/>
      </c>
      <c r="N125" s="75" t="str">
        <f>IFERROR(LARGE('M 50-59'!$AI$300:$AI$396,N$42),"")</f>
        <v/>
      </c>
      <c r="O125" s="75" t="str">
        <f>IFERROR(LARGE('M 50-59'!$AI$300:$AI$396,O$42),"")</f>
        <v/>
      </c>
      <c r="P125" s="75" t="str">
        <f>IFERROR(LARGE('M 50-59'!$AI$300:$AI$396,P$42),"")</f>
        <v/>
      </c>
      <c r="Q125" s="75" t="str">
        <f>IFERROR(LARGE('M 50-59'!$AI$300:$AI$396,Q$42),"")</f>
        <v/>
      </c>
      <c r="R125" s="75" t="str">
        <f>IFERROR(LARGE('M 50-59'!$AI$300:$AI$396,R$42),"")</f>
        <v/>
      </c>
      <c r="S125" s="75" t="str">
        <f>IFERROR(LARGE('M 50-59'!$AI$300:$AI$396,S$42),"")</f>
        <v/>
      </c>
      <c r="T125" s="75" t="str">
        <f>IFERROR(LARGE('M 50-59'!$AI$300:$AI$396,T$42),"")</f>
        <v/>
      </c>
      <c r="U125" s="75" t="str">
        <f>IFERROR(LARGE('M 50-59'!$AI$300:$AI$396,U$42),"")</f>
        <v/>
      </c>
      <c r="V125" s="75" t="str">
        <f>IFERROR(LARGE('M 50-59'!$AI$300:$AI$396,V$42),"")</f>
        <v/>
      </c>
      <c r="W125" s="75" t="str">
        <f>IFERROR(LARGE('M 50-59'!$AI$300:$AI$396,W$42),"")</f>
        <v/>
      </c>
      <c r="X125" s="75" t="str">
        <f>IFERROR(LARGE('M 50-59'!$AI$300:$AI$396,X$42),"")</f>
        <v/>
      </c>
      <c r="Y125" s="75" t="str">
        <f>IFERROR(LARGE('M 50-59'!$AI$300:$AI$396,Y$42),"")</f>
        <v/>
      </c>
      <c r="Z125" s="75" t="str">
        <f>IFERROR(LARGE('M 50-59'!$AI$300:$AI$396,Z$42),"")</f>
        <v/>
      </c>
      <c r="AA125" s="75" t="str">
        <f>IFERROR(LARGE('M 50-59'!$AI$300:$AI$396,AA$42),"")</f>
        <v/>
      </c>
      <c r="AB125" s="75" t="str">
        <f>IFERROR(LARGE('M 50-59'!$AI$300:$AI$396,AB$42),"")</f>
        <v/>
      </c>
      <c r="AC125" s="75" t="str">
        <f>IFERROR(LARGE('M 50-59'!$AI$300:$AI$396,AC$42),"")</f>
        <v/>
      </c>
      <c r="AD125" s="75" t="str">
        <f>IFERROR(LARGE('M 50-59'!$AI$300:$AI$396,AD$42),"")</f>
        <v/>
      </c>
      <c r="AE125" s="75" t="str">
        <f>IFERROR(LARGE('M 50-59'!$AI$300:$AI$396,AE$42),"")</f>
        <v/>
      </c>
      <c r="AF125" s="75" t="str">
        <f>IFERROR(LARGE('M 50-59'!$AI$300:$AI$396,AF$42),"")</f>
        <v/>
      </c>
      <c r="AG125" s="75" t="str">
        <f>IFERROR(LARGE('M 50-59'!$AI$300:$AI$312,AG$42),"")</f>
        <v/>
      </c>
      <c r="AH125" s="75" t="str">
        <f>IFERROR(LARGE('M 50-59'!$AI$300:$AI$312,AH$42),"")</f>
        <v/>
      </c>
      <c r="AI125" s="75" t="str">
        <f>IFERROR(LARGE('M 50-59'!$AI$300:$AI$312,AI$42),"")</f>
        <v/>
      </c>
      <c r="AJ125" s="75" t="str">
        <f>IFERROR(LARGE('M 50-59'!$AI$300:$AI$312,AJ$42),"")</f>
        <v/>
      </c>
      <c r="AK125" s="75" t="str">
        <f>IFERROR(LARGE('M 50-59'!$AI$300:$AI$312,AK$42),"")</f>
        <v/>
      </c>
      <c r="AL125" s="75" t="str">
        <f>IFERROR(LARGE('M 50-59'!$AI$300:$AI$312,AL$42),"")</f>
        <v/>
      </c>
      <c r="AM125" s="75" t="str">
        <f>IFERROR(LARGE('M 50-59'!$AI$300:$AI$312,AM$42),"")</f>
        <v/>
      </c>
      <c r="AN125" s="75" t="str">
        <f>IFERROR(LARGE('M 50-59'!$AI$300:$AI$312,AN$42),"")</f>
        <v/>
      </c>
      <c r="AO125" s="75" t="str">
        <f>IFERROR(LARGE('M 50-59'!$AI$300:$AI$312,AO$42),"")</f>
        <v/>
      </c>
      <c r="AP125" s="75" t="str">
        <f>IFERROR(LARGE('M 50-59'!$AI$300:$AI$312,AP$42),"")</f>
        <v/>
      </c>
      <c r="AQ125" s="75" t="str">
        <f>IFERROR(LARGE('M 50-59'!$AI$300:$AI$312,AQ$42),"")</f>
        <v/>
      </c>
      <c r="AR125" s="75" t="str">
        <f>IFERROR(LARGE('M 50-59'!$AI$300:$AI$312,AR$42),"")</f>
        <v/>
      </c>
      <c r="AS125" s="75" t="str">
        <f>IFERROR(LARGE('M 50-59'!$AI$300:$AI$312,AS$42),"")</f>
        <v/>
      </c>
      <c r="AT125" s="75" t="str">
        <f>IFERROR(LARGE('M 50-59'!$AI$300:$AI$312,AT$42),"")</f>
        <v/>
      </c>
      <c r="AU125" s="75" t="str">
        <f>IFERROR(LARGE('M 50-59'!$AI$300:$AI$312,AU$42),"")</f>
        <v/>
      </c>
      <c r="AV125" s="75" t="str">
        <f>IFERROR(LARGE('M 50-59'!$AI$300:$AI$312,AV$42),"")</f>
        <v/>
      </c>
      <c r="AW125" s="75" t="str">
        <f>IFERROR(LARGE('M 50-59'!$AI$300:$AI$312,AW$42),"")</f>
        <v/>
      </c>
      <c r="AX125" s="75" t="str">
        <f>IFERROR(LARGE('M 50-59'!$AI$300:$AI$312,AX$42),"")</f>
        <v/>
      </c>
      <c r="AY125" s="75" t="str">
        <f>IFERROR(LARGE('M 50-59'!$AI$300:$AI$312,AY$42),"")</f>
        <v/>
      </c>
      <c r="AZ125" s="75" t="str">
        <f>IFERROR(LARGE('M 50-59'!$AI$300:$AI$312,AZ$42),"")</f>
        <v/>
      </c>
      <c r="BA125" s="75" t="str">
        <f>IFERROR(LARGE('M 50-59'!$AI$300:$AI$312,BA$42),"")</f>
        <v/>
      </c>
      <c r="BG125" s="16"/>
      <c r="BH125" s="16"/>
    </row>
    <row r="126" spans="1:60" hidden="1" x14ac:dyDescent="0.2">
      <c r="B126" s="77" t="s">
        <v>78</v>
      </c>
      <c r="D126" s="75" t="str">
        <f>IFERROR(LARGE('M 60-69'!$AI$300:$AI$397,D$42),"")</f>
        <v/>
      </c>
      <c r="E126" s="75" t="str">
        <f>IFERROR(LARGE('M 60-69'!$AI$300:$AI$397,E$42),"")</f>
        <v/>
      </c>
      <c r="F126" s="75" t="str">
        <f>IFERROR(LARGE('M 60-69'!$AI$300:$AI$397,F$42),"")</f>
        <v/>
      </c>
      <c r="G126" s="75" t="str">
        <f>IFERROR(LARGE('M 60-69'!$AI$300:$AI$397,G$42),"")</f>
        <v/>
      </c>
      <c r="H126" s="75" t="str">
        <f>IFERROR(LARGE('M 60-69'!$AI$300:$AI$397,H$42),"")</f>
        <v/>
      </c>
      <c r="I126" s="75" t="str">
        <f>IFERROR(LARGE('M 60-69'!$AI$300:$AI$397,I$42),"")</f>
        <v/>
      </c>
      <c r="J126" s="75" t="str">
        <f>IFERROR(LARGE('M 60-69'!$AI$300:$AI$397,J$42),"")</f>
        <v/>
      </c>
      <c r="K126" s="75" t="str">
        <f>IFERROR(LARGE('M 60-69'!$AI$300:$AI$397,K$42),"")</f>
        <v/>
      </c>
      <c r="L126" s="75" t="str">
        <f>IFERROR(LARGE('M 60-69'!$AI$300:$AI$397,L$42),"")</f>
        <v/>
      </c>
      <c r="M126" s="75" t="str">
        <f>IFERROR(LARGE('M 60-69'!$AI$300:$AI$397,M$42),"")</f>
        <v/>
      </c>
      <c r="N126" s="75" t="str">
        <f>IFERROR(LARGE('M 60-69'!$AI$300:$AI$397,N$42),"")</f>
        <v/>
      </c>
      <c r="O126" s="75" t="str">
        <f>IFERROR(LARGE('M 60-69'!$AI$300:$AI$397,O$42),"")</f>
        <v/>
      </c>
      <c r="P126" s="75" t="str">
        <f>IFERROR(LARGE('M 60-69'!$AI$300:$AI$397,P$42),"")</f>
        <v/>
      </c>
      <c r="Q126" s="75" t="str">
        <f>IFERROR(LARGE('M 60-69'!$AI$300:$AI$397,Q$42),"")</f>
        <v/>
      </c>
      <c r="R126" s="75" t="str">
        <f>IFERROR(LARGE('M 60-69'!$AI$300:$AI$397,R$42),"")</f>
        <v/>
      </c>
      <c r="S126" s="75" t="str">
        <f>IFERROR(LARGE('M 60-69'!$AI$300:$AI$397,S$42),"")</f>
        <v/>
      </c>
      <c r="T126" s="75" t="str">
        <f>IFERROR(LARGE('M 60-69'!$AI$300:$AI$397,T$42),"")</f>
        <v/>
      </c>
      <c r="U126" s="75" t="str">
        <f>IFERROR(LARGE('M 60-69'!$AI$300:$AI$397,U$42),"")</f>
        <v/>
      </c>
      <c r="V126" s="75" t="str">
        <f>IFERROR(LARGE('M 60-69'!$AI$300:$AI$397,V$42),"")</f>
        <v/>
      </c>
      <c r="W126" s="75" t="str">
        <f>IFERROR(LARGE('M 60-69'!$AI$300:$AI$397,W$42),"")</f>
        <v/>
      </c>
      <c r="X126" s="75" t="str">
        <f>IFERROR(LARGE('M 60-69'!$AI$300:$AI$397,X$42),"")</f>
        <v/>
      </c>
      <c r="Y126" s="75" t="str">
        <f>IFERROR(LARGE('M 60-69'!$AI$300:$AI$397,Y$42),"")</f>
        <v/>
      </c>
      <c r="Z126" s="75" t="str">
        <f>IFERROR(LARGE('M 60-69'!$AI$300:$AI$397,Z$42),"")</f>
        <v/>
      </c>
      <c r="AA126" s="75" t="str">
        <f>IFERROR(LARGE('M 60-69'!$AI$300:$AI$397,AA$42),"")</f>
        <v/>
      </c>
      <c r="AB126" s="75" t="str">
        <f>IFERROR(LARGE('M 60-69'!$AI$300:$AI$397,AB$42),"")</f>
        <v/>
      </c>
      <c r="AC126" s="75" t="str">
        <f>IFERROR(LARGE('M 60-69'!$AI$300:$AI$397,AC$42),"")</f>
        <v/>
      </c>
      <c r="AD126" s="75" t="str">
        <f>IFERROR(LARGE('M 60-69'!$AI$300:$AI$397,AD$42),"")</f>
        <v/>
      </c>
      <c r="AE126" s="75" t="str">
        <f>IFERROR(LARGE('M 60-69'!$AI$300:$AI$397,AE$42),"")</f>
        <v/>
      </c>
      <c r="AF126" s="75" t="str">
        <f>IFERROR(LARGE('M 60-69'!$AI$300:$AI$397,AF$42),"")</f>
        <v/>
      </c>
      <c r="AG126" s="75" t="str">
        <f>IFERROR(LARGE('M 60-69'!$AI$300:$AI$306,AG$42),"")</f>
        <v/>
      </c>
      <c r="AH126" s="75" t="str">
        <f>IFERROR(LARGE('M 60-69'!$AI$300:$AI$306,AH$42),"")</f>
        <v/>
      </c>
      <c r="AI126" s="75" t="str">
        <f>IFERROR(LARGE('M 60-69'!$AI$300:$AI$306,AI$42),"")</f>
        <v/>
      </c>
      <c r="AJ126" s="75" t="str">
        <f>IFERROR(LARGE('M 60-69'!$AI$300:$AI$306,AJ$42),"")</f>
        <v/>
      </c>
      <c r="AK126" s="75" t="str">
        <f>IFERROR(LARGE('M 60-69'!$AI$300:$AI$306,AK$42),"")</f>
        <v/>
      </c>
      <c r="AL126" s="75" t="str">
        <f>IFERROR(LARGE('M 60-69'!$AI$300:$AI$306,AL$42),"")</f>
        <v/>
      </c>
      <c r="AM126" s="75" t="str">
        <f>IFERROR(LARGE('M 60-69'!$AI$300:$AI$306,AM$42),"")</f>
        <v/>
      </c>
      <c r="AN126" s="75" t="str">
        <f>IFERROR(LARGE('M 60-69'!$AI$300:$AI$306,AN$42),"")</f>
        <v/>
      </c>
      <c r="AO126" s="75" t="str">
        <f>IFERROR(LARGE('M 60-69'!$AI$300:$AI$306,AO$42),"")</f>
        <v/>
      </c>
      <c r="AP126" s="75" t="str">
        <f>IFERROR(LARGE('M 60-69'!$AI$300:$AI$306,AP$42),"")</f>
        <v/>
      </c>
      <c r="AQ126" s="75" t="str">
        <f>IFERROR(LARGE('M 60-69'!$AI$300:$AI$306,AQ$42),"")</f>
        <v/>
      </c>
      <c r="AR126" s="75" t="str">
        <f>IFERROR(LARGE('M 60-69'!$AI$300:$AI$306,AR$42),"")</f>
        <v/>
      </c>
      <c r="AS126" s="75" t="str">
        <f>IFERROR(LARGE('M 60-69'!$AI$300:$AI$306,AS$42),"")</f>
        <v/>
      </c>
      <c r="AT126" s="75" t="str">
        <f>IFERROR(LARGE('M 60-69'!$AI$300:$AI$306,AT$42),"")</f>
        <v/>
      </c>
      <c r="AU126" s="75" t="str">
        <f>IFERROR(LARGE('M 60-69'!$AI$300:$AI$306,AU$42),"")</f>
        <v/>
      </c>
      <c r="AV126" s="75" t="str">
        <f>IFERROR(LARGE('M 60-69'!$AI$300:$AI$306,AV$42),"")</f>
        <v/>
      </c>
      <c r="AW126" s="75" t="str">
        <f>IFERROR(LARGE('M 60-69'!$AI$300:$AI$306,AW$42),"")</f>
        <v/>
      </c>
      <c r="AX126" s="75" t="str">
        <f>IFERROR(LARGE('M 60-69'!$AI$300:$AI$306,AX$42),"")</f>
        <v/>
      </c>
      <c r="AY126" s="75" t="str">
        <f>IFERROR(LARGE('M 60-69'!$AI$300:$AI$306,AY$42),"")</f>
        <v/>
      </c>
      <c r="AZ126" s="75" t="str">
        <f>IFERROR(LARGE('M 60-69'!$AI$300:$AI$306,AZ$42),"")</f>
        <v/>
      </c>
      <c r="BA126" s="75" t="str">
        <f>IFERROR(LARGE('M 60-69'!$AI$300:$AI$306,BA$42),"")</f>
        <v/>
      </c>
      <c r="BG126" s="16"/>
      <c r="BH126" s="16"/>
    </row>
    <row r="127" spans="1:60" hidden="1" x14ac:dyDescent="0.2">
      <c r="B127" s="77" t="s">
        <v>106</v>
      </c>
      <c r="D127" s="75" t="str">
        <f>IFERROR(LARGE('M 70-79'!$AI$300:$AI$400,D$42),"")</f>
        <v/>
      </c>
      <c r="E127" s="75" t="str">
        <f>IFERROR(LARGE('M 70-79'!$AI$300:$AI$400,E$42),"")</f>
        <v/>
      </c>
      <c r="F127" s="75" t="str">
        <f>IFERROR(LARGE('M 70-79'!$AI$300:$AI$400,F$42),"")</f>
        <v/>
      </c>
      <c r="G127" s="75" t="str">
        <f>IFERROR(LARGE('M 70-79'!$AI$300:$AI$400,G$42),"")</f>
        <v/>
      </c>
      <c r="H127" s="75" t="str">
        <f>IFERROR(LARGE('M 70-79'!$AI$300:$AI$400,H$42),"")</f>
        <v/>
      </c>
      <c r="I127" s="75" t="str">
        <f>IFERROR(LARGE('M 70-79'!$AI$300:$AI$400,I$42),"")</f>
        <v/>
      </c>
      <c r="J127" s="75" t="str">
        <f>IFERROR(LARGE('M 70-79'!$AI$300:$AI$400,J$42),"")</f>
        <v/>
      </c>
      <c r="K127" s="75" t="str">
        <f>IFERROR(LARGE('M 70-79'!$AI$300:$AI$400,K$42),"")</f>
        <v/>
      </c>
      <c r="L127" s="75" t="str">
        <f>IFERROR(LARGE('M 70-79'!$AI$300:$AI$400,L$42),"")</f>
        <v/>
      </c>
      <c r="M127" s="75" t="str">
        <f>IFERROR(LARGE('M 70-79'!$AI$300:$AI$400,M$42),"")</f>
        <v/>
      </c>
      <c r="N127" s="75" t="str">
        <f>IFERROR(LARGE('M 70-79'!$AI$300:$AI$400,N$42),"")</f>
        <v/>
      </c>
      <c r="O127" s="75" t="str">
        <f>IFERROR(LARGE('M 70-79'!$AI$300:$AI$400,O$42),"")</f>
        <v/>
      </c>
      <c r="P127" s="75" t="str">
        <f>IFERROR(LARGE('M 70-79'!$AI$300:$AI$400,P$42),"")</f>
        <v/>
      </c>
      <c r="Q127" s="75" t="str">
        <f>IFERROR(LARGE('M 70-79'!$AI$300:$AI$400,Q$42),"")</f>
        <v/>
      </c>
      <c r="R127" s="75" t="str">
        <f>IFERROR(LARGE('M 70-79'!$AI$300:$AI$400,R$42),"")</f>
        <v/>
      </c>
      <c r="S127" s="75" t="str">
        <f>IFERROR(LARGE('M 70-79'!$AI$300:$AI$400,S$42),"")</f>
        <v/>
      </c>
      <c r="T127" s="75" t="str">
        <f>IFERROR(LARGE('M 70-79'!$AI$300:$AI$400,T$42),"")</f>
        <v/>
      </c>
      <c r="U127" s="75" t="str">
        <f>IFERROR(LARGE('M 70-79'!$AI$300:$AI$400,U$42),"")</f>
        <v/>
      </c>
      <c r="V127" s="75" t="str">
        <f>IFERROR(LARGE('M 70-79'!$AI$300:$AI$400,V$42),"")</f>
        <v/>
      </c>
      <c r="W127" s="75" t="str">
        <f>IFERROR(LARGE('M 70-79'!$AI$300:$AI$400,W$42),"")</f>
        <v/>
      </c>
      <c r="X127" s="75" t="str">
        <f>IFERROR(LARGE('M 70-79'!$AI$300:$AI$400,X$42),"")</f>
        <v/>
      </c>
      <c r="Y127" s="75" t="str">
        <f>IFERROR(LARGE('M 70-79'!$AI$300:$AI$400,Y$42),"")</f>
        <v/>
      </c>
      <c r="Z127" s="75" t="str">
        <f>IFERROR(LARGE('M 70-79'!$AI$300:$AI$400,Z$42),"")</f>
        <v/>
      </c>
      <c r="AA127" s="75" t="str">
        <f>IFERROR(LARGE('M 70-79'!$AI$300:$AI$400,AA$42),"")</f>
        <v/>
      </c>
      <c r="AB127" s="75" t="str">
        <f>IFERROR(LARGE('M 70-79'!$AI$300:$AI$400,AB$42),"")</f>
        <v/>
      </c>
      <c r="AC127" s="75" t="str">
        <f>IFERROR(LARGE('M 70-79'!$AI$300:$AI$400,AC$42),"")</f>
        <v/>
      </c>
      <c r="AD127" s="75" t="str">
        <f>IFERROR(LARGE('M 70-79'!$AI$300:$AI$400,AD$42),"")</f>
        <v/>
      </c>
      <c r="AE127" s="75" t="str">
        <f>IFERROR(LARGE('M 70-79'!$AI$300:$AI$400,AE$42),"")</f>
        <v/>
      </c>
      <c r="AF127" s="75" t="str">
        <f>IFERROR(LARGE('M 70-79'!$AI$300:$AI$400,AF$42),"")</f>
        <v/>
      </c>
      <c r="AG127" s="75" t="str">
        <f>IFERROR(LARGE('M 70-79'!$AI$300:$AI$309,AG$42),"")</f>
        <v/>
      </c>
      <c r="AH127" s="75" t="str">
        <f>IFERROR(LARGE('M 70-79'!$AI$300:$AI$309,AH$42),"")</f>
        <v/>
      </c>
      <c r="AI127" s="75" t="str">
        <f>IFERROR(LARGE('M 70-79'!$AI$300:$AI$309,AI$42),"")</f>
        <v/>
      </c>
      <c r="AJ127" s="75" t="str">
        <f>IFERROR(LARGE('M 70-79'!$AI$300:$AI$309,AJ$42),"")</f>
        <v/>
      </c>
      <c r="AK127" s="75" t="str">
        <f>IFERROR(LARGE('M 70-79'!$AI$300:$AI$309,AK$42),"")</f>
        <v/>
      </c>
      <c r="AL127" s="75" t="str">
        <f>IFERROR(LARGE('M 70-79'!$AI$300:$AI$309,AL$42),"")</f>
        <v/>
      </c>
      <c r="AM127" s="75" t="str">
        <f>IFERROR(LARGE('M 70-79'!$AI$300:$AI$309,AM$42),"")</f>
        <v/>
      </c>
      <c r="AN127" s="75" t="str">
        <f>IFERROR(LARGE('M 70-79'!$AI$300:$AI$309,AN$42),"")</f>
        <v/>
      </c>
      <c r="AO127" s="75" t="str">
        <f>IFERROR(LARGE('M 70-79'!$AI$300:$AI$309,AO$42),"")</f>
        <v/>
      </c>
      <c r="AP127" s="75" t="str">
        <f>IFERROR(LARGE('M 70-79'!$AI$300:$AI$309,AP$42),"")</f>
        <v/>
      </c>
      <c r="AQ127" s="75" t="str">
        <f>IFERROR(LARGE('M 70-79'!$AI$300:$AI$309,AQ$42),"")</f>
        <v/>
      </c>
      <c r="AR127" s="75" t="str">
        <f>IFERROR(LARGE('M 70-79'!$AI$300:$AI$309,AR$42),"")</f>
        <v/>
      </c>
      <c r="AS127" s="75" t="str">
        <f>IFERROR(LARGE('M 70-79'!$AI$300:$AI$309,AS$42),"")</f>
        <v/>
      </c>
      <c r="AT127" s="75" t="str">
        <f>IFERROR(LARGE('M 70-79'!$AI$300:$AI$309,AT$42),"")</f>
        <v/>
      </c>
      <c r="AU127" s="75" t="str">
        <f>IFERROR(LARGE('M 70-79'!$AI$300:$AI$309,AU$42),"")</f>
        <v/>
      </c>
      <c r="AV127" s="75" t="str">
        <f>IFERROR(LARGE('M 70-79'!$AI$300:$AI$309,AV$42),"")</f>
        <v/>
      </c>
      <c r="AW127" s="75" t="str">
        <f>IFERROR(LARGE('M 70-79'!$AI$300:$AI$309,AW$42),"")</f>
        <v/>
      </c>
      <c r="AX127" s="75" t="str">
        <f>IFERROR(LARGE('M 70-79'!$AI$300:$AI$309,AX$42),"")</f>
        <v/>
      </c>
      <c r="AY127" s="75" t="str">
        <f>IFERROR(LARGE('M 70-79'!$AI$300:$AI$309,AY$42),"")</f>
        <v/>
      </c>
      <c r="AZ127" s="75" t="str">
        <f>IFERROR(LARGE('M 70-79'!$AI$300:$AI$309,AZ$42),"")</f>
        <v/>
      </c>
      <c r="BA127" s="75" t="str">
        <f>IFERROR(LARGE('M 70-79'!$AI$300:$AI$309,BA$42),"")</f>
        <v/>
      </c>
      <c r="BG127" s="16"/>
      <c r="BH127" s="16"/>
    </row>
    <row r="128" spans="1:60" s="61" customFormat="1" hidden="1" x14ac:dyDescent="0.2">
      <c r="B128" s="77" t="s">
        <v>107</v>
      </c>
      <c r="D128" s="75" t="str">
        <f>IFERROR(LARGE('M 80+'!$AI$300:$AI$399,D$42),"")</f>
        <v/>
      </c>
      <c r="E128" s="75" t="str">
        <f>IFERROR(LARGE('M 80+'!$AI$300:$AI$399,E$42),"")</f>
        <v/>
      </c>
      <c r="F128" s="75" t="str">
        <f>IFERROR(LARGE('M 80+'!$AI$300:$AI$399,F$42),"")</f>
        <v/>
      </c>
      <c r="G128" s="75" t="str">
        <f>IFERROR(LARGE('M 80+'!$AI$300:$AI$399,G$42),"")</f>
        <v/>
      </c>
      <c r="H128" s="75" t="str">
        <f>IFERROR(LARGE('M 80+'!$AI$300:$AI$399,H$42),"")</f>
        <v/>
      </c>
      <c r="I128" s="75" t="str">
        <f>IFERROR(LARGE('M 80+'!$AI$300:$AI$399,I$42),"")</f>
        <v/>
      </c>
      <c r="J128" s="75" t="str">
        <f>IFERROR(LARGE('M 80+'!$AI$300:$AI$399,J$42),"")</f>
        <v/>
      </c>
      <c r="K128" s="75" t="str">
        <f>IFERROR(LARGE('M 80+'!$AI$300:$AI$399,K$42),"")</f>
        <v/>
      </c>
      <c r="L128" s="75" t="str">
        <f>IFERROR(LARGE('M 80+'!$AI$300:$AI$399,L$42),"")</f>
        <v/>
      </c>
      <c r="M128" s="75" t="str">
        <f>IFERROR(LARGE('M 80+'!$AI$300:$AI$399,M$42),"")</f>
        <v/>
      </c>
      <c r="N128" s="75" t="str">
        <f>IFERROR(LARGE('M 80+'!$AI$300:$AI$399,N$42),"")</f>
        <v/>
      </c>
      <c r="O128" s="75" t="str">
        <f>IFERROR(LARGE('M 80+'!$AI$300:$AI$399,O$42),"")</f>
        <v/>
      </c>
      <c r="P128" s="75" t="str">
        <f>IFERROR(LARGE('M 80+'!$AI$300:$AI$399,P$42),"")</f>
        <v/>
      </c>
      <c r="Q128" s="75" t="str">
        <f>IFERROR(LARGE('M 80+'!$AI$300:$AI$399,Q$42),"")</f>
        <v/>
      </c>
      <c r="R128" s="75" t="str">
        <f>IFERROR(LARGE('M 80+'!$AI$300:$AI$399,R$42),"")</f>
        <v/>
      </c>
      <c r="S128" s="75" t="str">
        <f>IFERROR(LARGE('M 80+'!$AI$300:$AI$399,S$42),"")</f>
        <v/>
      </c>
      <c r="T128" s="75" t="str">
        <f>IFERROR(LARGE('M 80+'!$AI$300:$AI$399,T$42),"")</f>
        <v/>
      </c>
      <c r="U128" s="75" t="str">
        <f>IFERROR(LARGE('M 80+'!$AI$300:$AI$399,U$42),"")</f>
        <v/>
      </c>
      <c r="V128" s="75" t="str">
        <f>IFERROR(LARGE('M 80+'!$AI$300:$AI$399,V$42),"")</f>
        <v/>
      </c>
      <c r="W128" s="75" t="str">
        <f>IFERROR(LARGE('M 80+'!$AI$300:$AI$399,W$42),"")</f>
        <v/>
      </c>
      <c r="X128" s="75" t="str">
        <f>IFERROR(LARGE('M 80+'!$AI$300:$AI$399,X$42),"")</f>
        <v/>
      </c>
      <c r="Y128" s="75" t="str">
        <f>IFERROR(LARGE('M 80+'!$AI$300:$AI$399,Y$42),"")</f>
        <v/>
      </c>
      <c r="Z128" s="75" t="str">
        <f>IFERROR(LARGE('M 80+'!$AI$300:$AI$399,Z$42),"")</f>
        <v/>
      </c>
      <c r="AA128" s="75" t="str">
        <f>IFERROR(LARGE('M 80+'!$AI$300:$AI$399,AA$42),"")</f>
        <v/>
      </c>
      <c r="AB128" s="75" t="str">
        <f>IFERROR(LARGE('M 80+'!$AI$300:$AI$399,AB$42),"")</f>
        <v/>
      </c>
      <c r="AC128" s="75" t="str">
        <f>IFERROR(LARGE('M 80+'!$AI$300:$AI$399,AC$42),"")</f>
        <v/>
      </c>
      <c r="AD128" s="75" t="str">
        <f>IFERROR(LARGE('M 80+'!$AI$300:$AI$399,AD$42),"")</f>
        <v/>
      </c>
      <c r="AE128" s="75" t="str">
        <f>IFERROR(LARGE('M 80+'!$AI$300:$AI$399,AE$42),"")</f>
        <v/>
      </c>
      <c r="AF128" s="75" t="str">
        <f>IFERROR(LARGE('M 80+'!$AI$300:$AI$399,AF$42),"")</f>
        <v/>
      </c>
      <c r="AG128" s="75" t="str">
        <f>IFERROR(LARGE('M 80+'!$AI$300:$AI$304,AG$42),"")</f>
        <v/>
      </c>
      <c r="AH128" s="75" t="str">
        <f>IFERROR(LARGE('M 80+'!$AI$300:$AI$304,AH$42),"")</f>
        <v/>
      </c>
      <c r="AI128" s="75" t="str">
        <f>IFERROR(LARGE('M 80+'!$AI$300:$AI$304,AI$42),"")</f>
        <v/>
      </c>
      <c r="AJ128" s="75" t="str">
        <f>IFERROR(LARGE('M 80+'!$AI$300:$AI$304,AJ$42),"")</f>
        <v/>
      </c>
      <c r="AK128" s="75" t="str">
        <f>IFERROR(LARGE('M 80+'!$AI$300:$AI$304,AK$42),"")</f>
        <v/>
      </c>
      <c r="AL128" s="75" t="str">
        <f>IFERROR(LARGE('M 80+'!$AI$300:$AI$304,AL$42),"")</f>
        <v/>
      </c>
      <c r="AM128" s="75" t="str">
        <f>IFERROR(LARGE('M 80+'!$AI$300:$AI$304,AM$42),"")</f>
        <v/>
      </c>
      <c r="AN128" s="75" t="str">
        <f>IFERROR(LARGE('M 80+'!$AI$300:$AI$304,AN$42),"")</f>
        <v/>
      </c>
      <c r="AO128" s="75" t="str">
        <f>IFERROR(LARGE('M 80+'!$AI$300:$AI$304,AO$42),"")</f>
        <v/>
      </c>
      <c r="AP128" s="75" t="str">
        <f>IFERROR(LARGE('M 80+'!$AI$300:$AI$304,AP$42),"")</f>
        <v/>
      </c>
      <c r="AQ128" s="75" t="str">
        <f>IFERROR(LARGE('M 80+'!$AI$300:$AI$304,AQ$42),"")</f>
        <v/>
      </c>
      <c r="AR128" s="75" t="str">
        <f>IFERROR(LARGE('M 80+'!$AI$300:$AI$304,AR$42),"")</f>
        <v/>
      </c>
      <c r="AS128" s="75" t="str">
        <f>IFERROR(LARGE('M 80+'!$AI$300:$AI$304,AS$42),"")</f>
        <v/>
      </c>
      <c r="AT128" s="75" t="str">
        <f>IFERROR(LARGE('M 80+'!$AI$300:$AI$304,AT$42),"")</f>
        <v/>
      </c>
      <c r="AU128" s="75" t="str">
        <f>IFERROR(LARGE('M 80+'!$AI$300:$AI$304,AU$42),"")</f>
        <v/>
      </c>
      <c r="AV128" s="75" t="str">
        <f>IFERROR(LARGE('M 80+'!$AI$300:$AI$304,AV$42),"")</f>
        <v/>
      </c>
      <c r="AW128" s="75" t="str">
        <f>IFERROR(LARGE('M 80+'!$AI$300:$AI$304,AW$42),"")</f>
        <v/>
      </c>
      <c r="AX128" s="75" t="str">
        <f>IFERROR(LARGE('M 80+'!$AI$300:$AI$304,AX$42),"")</f>
        <v/>
      </c>
      <c r="AY128" s="75" t="str">
        <f>IFERROR(LARGE('M 80+'!$AI$300:$AI$304,AY$42),"")</f>
        <v/>
      </c>
      <c r="AZ128" s="75" t="str">
        <f>IFERROR(LARGE('M 80+'!$AI$300:$AI$304,AZ$42),"")</f>
        <v/>
      </c>
      <c r="BA128" s="75" t="str">
        <f>IFERROR(LARGE('M 80+'!$AI$300:$AI$304,BA$42),"")</f>
        <v/>
      </c>
    </row>
    <row r="129" spans="1:60" hidden="1" x14ac:dyDescent="0.2">
      <c r="B129" s="76" t="s">
        <v>110</v>
      </c>
      <c r="D129" s="75" t="str">
        <f>IFERROR(LARGE('N 35-49'!$AI$300:$AI$400,D$42),"")</f>
        <v/>
      </c>
      <c r="E129" s="75" t="str">
        <f>IFERROR(LARGE('N 35-49'!$AI$300:$AI$400,E$42),"")</f>
        <v/>
      </c>
      <c r="F129" s="75" t="str">
        <f>IFERROR(LARGE('N 35-49'!$AI$300:$AI$400,F$42),"")</f>
        <v/>
      </c>
      <c r="G129" s="75" t="str">
        <f>IFERROR(LARGE('N 35-49'!$AI$300:$AI$400,G$42),"")</f>
        <v/>
      </c>
      <c r="H129" s="75" t="str">
        <f>IFERROR(LARGE('N 35-49'!$AI$300:$AI$400,H$42),"")</f>
        <v/>
      </c>
      <c r="I129" s="75" t="str">
        <f>IFERROR(LARGE('N 35-49'!$AI$300:$AI$400,I$42),"")</f>
        <v/>
      </c>
      <c r="J129" s="75" t="str">
        <f>IFERROR(LARGE('N 35-49'!$AI$300:$AI$400,J$42),"")</f>
        <v/>
      </c>
      <c r="K129" s="75" t="str">
        <f>IFERROR(LARGE('N 35-49'!$AI$300:$AI$400,K$42),"")</f>
        <v/>
      </c>
      <c r="L129" s="75" t="str">
        <f>IFERROR(LARGE('N 35-49'!$AI$300:$AI$400,L$42),"")</f>
        <v/>
      </c>
      <c r="M129" s="75" t="str">
        <f>IFERROR(LARGE('N 35-49'!$AI$300:$AI$400,M$42),"")</f>
        <v/>
      </c>
      <c r="N129" s="75" t="str">
        <f>IFERROR(LARGE('N 35-49'!$AI$300:$AI$400,N$42),"")</f>
        <v/>
      </c>
      <c r="O129" s="75" t="str">
        <f>IFERROR(LARGE('N 35-49'!$AI$300:$AI$400,O$42),"")</f>
        <v/>
      </c>
      <c r="P129" s="75" t="str">
        <f>IFERROR(LARGE('N 35-49'!$AI$300:$AI$400,P$42),"")</f>
        <v/>
      </c>
      <c r="Q129" s="75" t="str">
        <f>IFERROR(LARGE('N 35-49'!$AI$300:$AI$400,Q$42),"")</f>
        <v/>
      </c>
      <c r="R129" s="75" t="str">
        <f>IFERROR(LARGE('N 35-49'!$AI$300:$AI$400,R$42),"")</f>
        <v/>
      </c>
      <c r="S129" s="75" t="str">
        <f>IFERROR(LARGE('N 35-49'!$AI$300:$AI$400,S$42),"")</f>
        <v/>
      </c>
      <c r="T129" s="75" t="str">
        <f>IFERROR(LARGE('N 35-49'!$AI$300:$AI$400,T$42),"")</f>
        <v/>
      </c>
      <c r="U129" s="75" t="str">
        <f>IFERROR(LARGE('N 35-49'!$AI$300:$AI$400,U$42),"")</f>
        <v/>
      </c>
      <c r="V129" s="75" t="str">
        <f>IFERROR(LARGE('N 35-49'!$AI$300:$AI$400,V$42),"")</f>
        <v/>
      </c>
      <c r="W129" s="75" t="str">
        <f>IFERROR(LARGE('N 35-49'!$AI$300:$AI$400,W$42),"")</f>
        <v/>
      </c>
      <c r="X129" s="75" t="str">
        <f>IFERROR(LARGE('N 35-49'!$AI$300:$AI$400,X$42),"")</f>
        <v/>
      </c>
      <c r="Y129" s="75" t="str">
        <f>IFERROR(LARGE('N 35-49'!$AI$300:$AI$400,Y$42),"")</f>
        <v/>
      </c>
      <c r="Z129" s="75" t="str">
        <f>IFERROR(LARGE('N 35-49'!$AI$300:$AI$400,Z$42),"")</f>
        <v/>
      </c>
      <c r="AA129" s="75" t="str">
        <f>IFERROR(LARGE('N 35-49'!$AI$300:$AI$400,AA$42),"")</f>
        <v/>
      </c>
      <c r="AB129" s="75" t="str">
        <f>IFERROR(LARGE('N 35-49'!$AI$300:$AI$400,AB$42),"")</f>
        <v/>
      </c>
      <c r="AC129" s="75" t="str">
        <f>IFERROR(LARGE('N 35-49'!$AI$300:$AI$400,AC$42),"")</f>
        <v/>
      </c>
      <c r="AD129" s="75" t="str">
        <f>IFERROR(LARGE('N 35-49'!$AI$300:$AI$400,AD$42),"")</f>
        <v/>
      </c>
      <c r="AE129" s="75" t="str">
        <f>IFERROR(LARGE('N 35-49'!$AI$300:$AI$400,AE$42),"")</f>
        <v/>
      </c>
      <c r="AF129" s="75" t="str">
        <f>IFERROR(LARGE('N 35-49'!$AI$300:$AI$400,AF$42),"")</f>
        <v/>
      </c>
      <c r="AG129" s="75" t="str">
        <f>IFERROR(LARGE('N 35-49'!$AI$300:$AI$304,AG$42),"")</f>
        <v/>
      </c>
      <c r="AH129" s="75" t="str">
        <f>IFERROR(LARGE('N 35-49'!$AI$300:$AI$304,AH$42),"")</f>
        <v/>
      </c>
      <c r="AI129" s="75" t="str">
        <f>IFERROR(LARGE('N 35-49'!$AI$300:$AI$304,AI$42),"")</f>
        <v/>
      </c>
      <c r="AJ129" s="75" t="str">
        <f>IFERROR(LARGE('N 35-49'!$AI$300:$AI$304,AJ$42),"")</f>
        <v/>
      </c>
      <c r="AK129" s="75" t="str">
        <f>IFERROR(LARGE('N 35-49'!$AI$300:$AI$304,AK$42),"")</f>
        <v/>
      </c>
      <c r="AL129" s="75" t="str">
        <f>IFERROR(LARGE('N 35-49'!$AI$300:$AI$304,AL$42),"")</f>
        <v/>
      </c>
      <c r="AM129" s="75" t="str">
        <f>IFERROR(LARGE('N 35-49'!$AI$300:$AI$304,AM$42),"")</f>
        <v/>
      </c>
      <c r="AN129" s="75" t="str">
        <f>IFERROR(LARGE('N 35-49'!$AI$300:$AI$304,AN$42),"")</f>
        <v/>
      </c>
      <c r="AO129" s="75" t="str">
        <f>IFERROR(LARGE('N 35-49'!$AI$300:$AI$304,AO$42),"")</f>
        <v/>
      </c>
      <c r="AP129" s="75" t="str">
        <f>IFERROR(LARGE('N 35-49'!$AI$300:$AI$304,AP$42),"")</f>
        <v/>
      </c>
      <c r="AQ129" s="75" t="str">
        <f>IFERROR(LARGE('N 35-49'!$AI$300:$AI$304,AQ$42),"")</f>
        <v/>
      </c>
      <c r="AR129" s="75" t="str">
        <f>IFERROR(LARGE('N 35-49'!$AI$300:$AI$304,AR$42),"")</f>
        <v/>
      </c>
      <c r="AS129" s="75" t="str">
        <f>IFERROR(LARGE('N 35-49'!$AI$300:$AI$304,AS$42),"")</f>
        <v/>
      </c>
      <c r="AT129" s="75" t="str">
        <f>IFERROR(LARGE('N 35-49'!$AI$300:$AI$304,AT$42),"")</f>
        <v/>
      </c>
      <c r="AU129" s="75" t="str">
        <f>IFERROR(LARGE('N 35-49'!$AI$300:$AI$304,AU$42),"")</f>
        <v/>
      </c>
      <c r="AV129" s="75" t="str">
        <f>IFERROR(LARGE('N 35-49'!$AI$300:$AI$304,AV$42),"")</f>
        <v/>
      </c>
      <c r="AW129" s="75" t="str">
        <f>IFERROR(LARGE('N 35-49'!$AI$300:$AI$304,AW$42),"")</f>
        <v/>
      </c>
      <c r="AX129" s="75" t="str">
        <f>IFERROR(LARGE('N 35-49'!$AI$300:$AI$304,AX$42),"")</f>
        <v/>
      </c>
      <c r="AY129" s="75" t="str">
        <f>IFERROR(LARGE('N 35-49'!$AI$300:$AI$304,AY$42),"")</f>
        <v/>
      </c>
      <c r="AZ129" s="75" t="str">
        <f>IFERROR(LARGE('N 35-49'!$AI$300:$AI$304,AZ$42),"")</f>
        <v/>
      </c>
      <c r="BA129" s="75" t="str">
        <f>IFERROR(LARGE('N 35-49'!$AI$300:$AI$304,BA$42),"")</f>
        <v/>
      </c>
      <c r="BG129" s="16"/>
      <c r="BH129" s="16"/>
    </row>
    <row r="130" spans="1:60" hidden="1" x14ac:dyDescent="0.2">
      <c r="B130" s="76" t="s">
        <v>111</v>
      </c>
      <c r="D130" s="75" t="str">
        <f>IFERROR(LARGE('N 50-59'!$AI$300:$AI$400,D$42),"")</f>
        <v/>
      </c>
      <c r="E130" s="75" t="str">
        <f>IFERROR(LARGE('N 50-59'!$AI$300:$AI$400,E$42),"")</f>
        <v/>
      </c>
      <c r="F130" s="75" t="str">
        <f>IFERROR(LARGE('N 50-59'!$AI$300:$AI$400,F$42),"")</f>
        <v/>
      </c>
      <c r="G130" s="75" t="str">
        <f>IFERROR(LARGE('N 50-59'!$AI$300:$AI$400,G$42),"")</f>
        <v/>
      </c>
      <c r="H130" s="75" t="str">
        <f>IFERROR(LARGE('N 50-59'!$AI$300:$AI$400,H$42),"")</f>
        <v/>
      </c>
      <c r="I130" s="75" t="str">
        <f>IFERROR(LARGE('N 50-59'!$AI$300:$AI$400,I$42),"")</f>
        <v/>
      </c>
      <c r="J130" s="75" t="str">
        <f>IFERROR(LARGE('N 50-59'!$AI$300:$AI$400,J$42),"")</f>
        <v/>
      </c>
      <c r="K130" s="75" t="str">
        <f>IFERROR(LARGE('N 50-59'!$AI$300:$AI$400,K$42),"")</f>
        <v/>
      </c>
      <c r="L130" s="75" t="str">
        <f>IFERROR(LARGE('N 50-59'!$AI$300:$AI$400,L$42),"")</f>
        <v/>
      </c>
      <c r="M130" s="75" t="str">
        <f>IFERROR(LARGE('N 50-59'!$AI$300:$AI$400,M$42),"")</f>
        <v/>
      </c>
      <c r="N130" s="75" t="str">
        <f>IFERROR(LARGE('N 50-59'!$AI$300:$AI$400,N$42),"")</f>
        <v/>
      </c>
      <c r="O130" s="75" t="str">
        <f>IFERROR(LARGE('N 50-59'!$AI$300:$AI$400,O$42),"")</f>
        <v/>
      </c>
      <c r="P130" s="75" t="str">
        <f>IFERROR(LARGE('N 50-59'!$AI$300:$AI$400,P$42),"")</f>
        <v/>
      </c>
      <c r="Q130" s="75" t="str">
        <f>IFERROR(LARGE('N 50-59'!$AI$300:$AI$400,Q$42),"")</f>
        <v/>
      </c>
      <c r="R130" s="75" t="str">
        <f>IFERROR(LARGE('N 50-59'!$AI$300:$AI$400,R$42),"")</f>
        <v/>
      </c>
      <c r="S130" s="75" t="str">
        <f>IFERROR(LARGE('N 50-59'!$AI$300:$AI$400,S$42),"")</f>
        <v/>
      </c>
      <c r="T130" s="75" t="str">
        <f>IFERROR(LARGE('N 50-59'!$AI$300:$AI$400,T$42),"")</f>
        <v/>
      </c>
      <c r="U130" s="75" t="str">
        <f>IFERROR(LARGE('N 50-59'!$AI$300:$AI$400,U$42),"")</f>
        <v/>
      </c>
      <c r="V130" s="75" t="str">
        <f>IFERROR(LARGE('N 50-59'!$AI$300:$AI$400,V$42),"")</f>
        <v/>
      </c>
      <c r="W130" s="75" t="str">
        <f>IFERROR(LARGE('N 50-59'!$AI$300:$AI$400,W$42),"")</f>
        <v/>
      </c>
      <c r="X130" s="75" t="str">
        <f>IFERROR(LARGE('N 50-59'!$AI$300:$AI$400,X$42),"")</f>
        <v/>
      </c>
      <c r="Y130" s="75" t="str">
        <f>IFERROR(LARGE('N 50-59'!$AI$300:$AI$400,Y$42),"")</f>
        <v/>
      </c>
      <c r="Z130" s="75" t="str">
        <f>IFERROR(LARGE('N 50-59'!$AI$300:$AI$400,Z$42),"")</f>
        <v/>
      </c>
      <c r="AA130" s="75" t="str">
        <f>IFERROR(LARGE('N 50-59'!$AI$300:$AI$400,AA$42),"")</f>
        <v/>
      </c>
      <c r="AB130" s="75" t="str">
        <f>IFERROR(LARGE('N 50-59'!$AI$300:$AI$400,AB$42),"")</f>
        <v/>
      </c>
      <c r="AC130" s="75" t="str">
        <f>IFERROR(LARGE('N 50-59'!$AI$300:$AI$400,AC$42),"")</f>
        <v/>
      </c>
      <c r="AD130" s="75" t="str">
        <f>IFERROR(LARGE('N 50-59'!$AI$300:$AI$400,AD$42),"")</f>
        <v/>
      </c>
      <c r="AE130" s="75" t="str">
        <f>IFERROR(LARGE('N 50-59'!$AI$300:$AI$400,AE$42),"")</f>
        <v/>
      </c>
      <c r="AF130" s="75" t="str">
        <f>IFERROR(LARGE('N 50-59'!$AI$300:$AI$400,AF$42),"")</f>
        <v/>
      </c>
      <c r="AG130" s="75" t="str">
        <f>IFERROR(LARGE('N 50-59'!$AI$300:$AI$303,AG$42),"")</f>
        <v/>
      </c>
      <c r="AH130" s="75" t="str">
        <f>IFERROR(LARGE('N 50-59'!$AI$300:$AI$303,AH$42),"")</f>
        <v/>
      </c>
      <c r="AI130" s="75" t="str">
        <f>IFERROR(LARGE('N 50-59'!$AI$300:$AI$303,AI$42),"")</f>
        <v/>
      </c>
      <c r="AJ130" s="75" t="str">
        <f>IFERROR(LARGE('N 50-59'!$AI$300:$AI$303,AJ$42),"")</f>
        <v/>
      </c>
      <c r="AK130" s="75" t="str">
        <f>IFERROR(LARGE('N 50-59'!$AI$300:$AI$303,AK$42),"")</f>
        <v/>
      </c>
      <c r="AL130" s="75" t="str">
        <f>IFERROR(LARGE('N 50-59'!$AI$300:$AI$303,AL$42),"")</f>
        <v/>
      </c>
      <c r="AM130" s="75" t="str">
        <f>IFERROR(LARGE('N 50-59'!$AI$300:$AI$303,AM$42),"")</f>
        <v/>
      </c>
      <c r="AN130" s="75" t="str">
        <f>IFERROR(LARGE('N 50-59'!$AI$300:$AI$303,AN$42),"")</f>
        <v/>
      </c>
      <c r="AO130" s="75" t="str">
        <f>IFERROR(LARGE('N 50-59'!$AI$300:$AI$303,AO$42),"")</f>
        <v/>
      </c>
      <c r="AP130" s="75" t="str">
        <f>IFERROR(LARGE('N 50-59'!$AI$300:$AI$303,AP$42),"")</f>
        <v/>
      </c>
      <c r="AQ130" s="75" t="str">
        <f>IFERROR(LARGE('N 50-59'!$AI$300:$AI$303,AQ$42),"")</f>
        <v/>
      </c>
      <c r="AR130" s="75" t="str">
        <f>IFERROR(LARGE('N 50-59'!$AI$300:$AI$303,AR$42),"")</f>
        <v/>
      </c>
      <c r="AS130" s="75" t="str">
        <f>IFERROR(LARGE('N 50-59'!$AI$300:$AI$303,AS$42),"")</f>
        <v/>
      </c>
      <c r="AT130" s="75" t="str">
        <f>IFERROR(LARGE('N 50-59'!$AI$300:$AI$303,AT$42),"")</f>
        <v/>
      </c>
      <c r="AU130" s="75" t="str">
        <f>IFERROR(LARGE('N 50-59'!$AI$300:$AI$303,AU$42),"")</f>
        <v/>
      </c>
      <c r="AV130" s="75" t="str">
        <f>IFERROR(LARGE('N 50-59'!$AI$300:$AI$303,AV$42),"")</f>
        <v/>
      </c>
      <c r="AW130" s="75" t="str">
        <f>IFERROR(LARGE('N 50-59'!$AI$300:$AI$303,AW$42),"")</f>
        <v/>
      </c>
      <c r="AX130" s="75" t="str">
        <f>IFERROR(LARGE('N 50-59'!$AI$300:$AI$303,AX$42),"")</f>
        <v/>
      </c>
      <c r="AY130" s="75" t="str">
        <f>IFERROR(LARGE('N 50-59'!$AI$300:$AI$303,AY$42),"")</f>
        <v/>
      </c>
      <c r="AZ130" s="75" t="str">
        <f>IFERROR(LARGE('N 50-59'!$AI$300:$AI$303,AZ$42),"")</f>
        <v/>
      </c>
      <c r="BA130" s="75" t="str">
        <f>IFERROR(LARGE('N 50-59'!$AI$300:$AI$303,BA$42),"")</f>
        <v/>
      </c>
      <c r="BG130" s="16"/>
      <c r="BH130" s="16"/>
    </row>
    <row r="131" spans="1:60" hidden="1" x14ac:dyDescent="0.2">
      <c r="B131" s="76" t="s">
        <v>79</v>
      </c>
      <c r="D131" s="75" t="str">
        <f>IFERROR(LARGE('N 60-69'!$AI$300:$AI$400,D$42),"")</f>
        <v/>
      </c>
      <c r="E131" s="75" t="str">
        <f>IFERROR(LARGE('N 60-69'!$AI$300:$AI$400,E$42),"")</f>
        <v/>
      </c>
      <c r="F131" s="75" t="str">
        <f>IFERROR(LARGE('N 60-69'!$AI$300:$AI$400,F$42),"")</f>
        <v/>
      </c>
      <c r="G131" s="75" t="str">
        <f>IFERROR(LARGE('N 60-69'!$AI$300:$AI$400,G$42),"")</f>
        <v/>
      </c>
      <c r="H131" s="75" t="str">
        <f>IFERROR(LARGE('N 60-69'!$AI$300:$AI$400,H$42),"")</f>
        <v/>
      </c>
      <c r="I131" s="75" t="str">
        <f>IFERROR(LARGE('N 60-69'!$AI$300:$AI$400,I$42),"")</f>
        <v/>
      </c>
      <c r="J131" s="75" t="str">
        <f>IFERROR(LARGE('N 60-69'!$AI$300:$AI$400,J$42),"")</f>
        <v/>
      </c>
      <c r="K131" s="75" t="str">
        <f>IFERROR(LARGE('N 60-69'!$AI$300:$AI$400,K$42),"")</f>
        <v/>
      </c>
      <c r="L131" s="75" t="str">
        <f>IFERROR(LARGE('N 60-69'!$AI$300:$AI$400,L$42),"")</f>
        <v/>
      </c>
      <c r="M131" s="75" t="str">
        <f>IFERROR(LARGE('N 60-69'!$AI$300:$AI$400,M$42),"")</f>
        <v/>
      </c>
      <c r="N131" s="75" t="str">
        <f>IFERROR(LARGE('N 60-69'!$AI$300:$AI$400,N$42),"")</f>
        <v/>
      </c>
      <c r="O131" s="75" t="str">
        <f>IFERROR(LARGE('N 60-69'!$AI$300:$AI$400,O$42),"")</f>
        <v/>
      </c>
      <c r="P131" s="75" t="str">
        <f>IFERROR(LARGE('N 60-69'!$AI$300:$AI$400,P$42),"")</f>
        <v/>
      </c>
      <c r="Q131" s="75" t="str">
        <f>IFERROR(LARGE('N 60-69'!$AI$300:$AI$400,Q$42),"")</f>
        <v/>
      </c>
      <c r="R131" s="75" t="str">
        <f>IFERROR(LARGE('N 60-69'!$AI$300:$AI$400,R$42),"")</f>
        <v/>
      </c>
      <c r="S131" s="75" t="str">
        <f>IFERROR(LARGE('N 60-69'!$AI$300:$AI$400,S$42),"")</f>
        <v/>
      </c>
      <c r="T131" s="75" t="str">
        <f>IFERROR(LARGE('N 60-69'!$AI$300:$AI$400,T$42),"")</f>
        <v/>
      </c>
      <c r="U131" s="75" t="str">
        <f>IFERROR(LARGE('N 60-69'!$AI$300:$AI$400,U$42),"")</f>
        <v/>
      </c>
      <c r="V131" s="75" t="str">
        <f>IFERROR(LARGE('N 60-69'!$AI$300:$AI$400,V$42),"")</f>
        <v/>
      </c>
      <c r="W131" s="75" t="str">
        <f>IFERROR(LARGE('N 60-69'!$AI$300:$AI$400,W$42),"")</f>
        <v/>
      </c>
      <c r="X131" s="75" t="str">
        <f>IFERROR(LARGE('N 60-69'!$AI$300:$AI$400,X$42),"")</f>
        <v/>
      </c>
      <c r="Y131" s="75" t="str">
        <f>IFERROR(LARGE('N 60-69'!$AI$300:$AI$400,Y$42),"")</f>
        <v/>
      </c>
      <c r="Z131" s="75" t="str">
        <f>IFERROR(LARGE('N 60-69'!$AI$300:$AI$400,Z$42),"")</f>
        <v/>
      </c>
      <c r="AA131" s="75" t="str">
        <f>IFERROR(LARGE('N 60-69'!$AI$300:$AI$400,AA$42),"")</f>
        <v/>
      </c>
      <c r="AB131" s="75" t="str">
        <f>IFERROR(LARGE('N 60-69'!$AI$300:$AI$400,AB$42),"")</f>
        <v/>
      </c>
      <c r="AC131" s="75" t="str">
        <f>IFERROR(LARGE('N 60-69'!$AI$300:$AI$400,AC$42),"")</f>
        <v/>
      </c>
      <c r="AD131" s="75" t="str">
        <f>IFERROR(LARGE('N 60-69'!$AI$300:$AI$400,AD$42),"")</f>
        <v/>
      </c>
      <c r="AE131" s="75" t="str">
        <f>IFERROR(LARGE('N 60-69'!$AI$300:$AI$400,AE$42),"")</f>
        <v/>
      </c>
      <c r="AF131" s="75" t="str">
        <f>IFERROR(LARGE('N 60-69'!$AI$300:$AI$400,AF$42),"")</f>
        <v/>
      </c>
      <c r="AG131" s="75" t="str">
        <f>IFERROR(LARGE('N 60-69'!$AI$300:$AI$305,AG$42),"")</f>
        <v/>
      </c>
      <c r="AH131" s="75" t="str">
        <f>IFERROR(LARGE('N 60-69'!$AI$300:$AI$305,AH$42),"")</f>
        <v/>
      </c>
      <c r="AI131" s="75" t="str">
        <f>IFERROR(LARGE('N 60-69'!$AI$300:$AI$305,AI$42),"")</f>
        <v/>
      </c>
      <c r="AJ131" s="75" t="str">
        <f>IFERROR(LARGE('N 60-69'!$AI$300:$AI$305,AJ$42),"")</f>
        <v/>
      </c>
      <c r="AK131" s="75" t="str">
        <f>IFERROR(LARGE('N 60-69'!$AI$300:$AI$305,AK$42),"")</f>
        <v/>
      </c>
      <c r="AL131" s="75" t="str">
        <f>IFERROR(LARGE('N 60-69'!$AI$300:$AI$305,AL$42),"")</f>
        <v/>
      </c>
      <c r="AM131" s="75" t="str">
        <f>IFERROR(LARGE('N 60-69'!$AI$300:$AI$305,AM$42),"")</f>
        <v/>
      </c>
      <c r="AN131" s="75" t="str">
        <f>IFERROR(LARGE('N 60-69'!$AI$300:$AI$305,AN$42),"")</f>
        <v/>
      </c>
      <c r="AO131" s="75" t="str">
        <f>IFERROR(LARGE('N 60-69'!$AI$300:$AI$305,AO$42),"")</f>
        <v/>
      </c>
      <c r="AP131" s="75" t="str">
        <f>IFERROR(LARGE('N 60-69'!$AI$300:$AI$305,AP$42),"")</f>
        <v/>
      </c>
      <c r="AQ131" s="75" t="str">
        <f>IFERROR(LARGE('N 60-69'!$AI$300:$AI$305,AQ$42),"")</f>
        <v/>
      </c>
      <c r="AR131" s="75" t="str">
        <f>IFERROR(LARGE('N 60-69'!$AI$300:$AI$305,AR$42),"")</f>
        <v/>
      </c>
      <c r="AS131" s="75" t="str">
        <f>IFERROR(LARGE('N 60-69'!$AI$300:$AI$305,AS$42),"")</f>
        <v/>
      </c>
      <c r="AT131" s="75" t="str">
        <f>IFERROR(LARGE('N 60-69'!$AI$300:$AI$305,AT$42),"")</f>
        <v/>
      </c>
      <c r="AU131" s="75" t="str">
        <f>IFERROR(LARGE('N 60-69'!$AI$300:$AI$305,AU$42),"")</f>
        <v/>
      </c>
      <c r="AV131" s="75" t="str">
        <f>IFERROR(LARGE('N 60-69'!$AI$300:$AI$305,AV$42),"")</f>
        <v/>
      </c>
      <c r="AW131" s="75" t="str">
        <f>IFERROR(LARGE('N 60-69'!$AI$300:$AI$305,AW$42),"")</f>
        <v/>
      </c>
      <c r="AX131" s="75" t="str">
        <f>IFERROR(LARGE('N 60-69'!$AI$300:$AI$305,AX$42),"")</f>
        <v/>
      </c>
      <c r="AY131" s="75" t="str">
        <f>IFERROR(LARGE('N 60-69'!$AI$300:$AI$305,AY$42),"")</f>
        <v/>
      </c>
      <c r="AZ131" s="75" t="str">
        <f>IFERROR(LARGE('N 60-69'!$AI$300:$AI$305,AZ$42),"")</f>
        <v/>
      </c>
      <c r="BA131" s="75" t="str">
        <f>IFERROR(LARGE('N 60-69'!$AI$300:$AI$305,BA$42),"")</f>
        <v/>
      </c>
      <c r="BG131" s="16"/>
      <c r="BH131" s="16"/>
    </row>
    <row r="132" spans="1:60" hidden="1" x14ac:dyDescent="0.2">
      <c r="B132" s="76" t="s">
        <v>108</v>
      </c>
      <c r="D132" s="75" t="str">
        <f>IFERROR(LARGE('N 70-79'!$AI$300:$AI$400,D$42),"")</f>
        <v/>
      </c>
      <c r="E132" s="75" t="str">
        <f>IFERROR(LARGE('N 70-79'!$AI$300:$AI$400,E$42),"")</f>
        <v/>
      </c>
      <c r="F132" s="75" t="str">
        <f>IFERROR(LARGE('N 70-79'!$AI$300:$AI$400,F$42),"")</f>
        <v/>
      </c>
      <c r="G132" s="75" t="str">
        <f>IFERROR(LARGE('N 70-79'!$AI$300:$AI$400,G$42),"")</f>
        <v/>
      </c>
      <c r="H132" s="75" t="str">
        <f>IFERROR(LARGE('N 70-79'!$AI$300:$AI$400,H$42),"")</f>
        <v/>
      </c>
      <c r="I132" s="75" t="str">
        <f>IFERROR(LARGE('N 70-79'!$AI$300:$AI$400,I$42),"")</f>
        <v/>
      </c>
      <c r="J132" s="75" t="str">
        <f>IFERROR(LARGE('N 70-79'!$AI$300:$AI$400,J$42),"")</f>
        <v/>
      </c>
      <c r="K132" s="75" t="str">
        <f>IFERROR(LARGE('N 70-79'!$AI$300:$AI$400,K$42),"")</f>
        <v/>
      </c>
      <c r="L132" s="75" t="str">
        <f>IFERROR(LARGE('N 70-79'!$AI$300:$AI$400,L$42),"")</f>
        <v/>
      </c>
      <c r="M132" s="75" t="str">
        <f>IFERROR(LARGE('N 70-79'!$AI$300:$AI$400,M$42),"")</f>
        <v/>
      </c>
      <c r="N132" s="75" t="str">
        <f>IFERROR(LARGE('N 70-79'!$AI$300:$AI$400,N$42),"")</f>
        <v/>
      </c>
      <c r="O132" s="75" t="str">
        <f>IFERROR(LARGE('N 70-79'!$AI$300:$AI$400,O$42),"")</f>
        <v/>
      </c>
      <c r="P132" s="75" t="str">
        <f>IFERROR(LARGE('N 70-79'!$AI$300:$AI$400,P$42),"")</f>
        <v/>
      </c>
      <c r="Q132" s="75" t="str">
        <f>IFERROR(LARGE('N 70-79'!$AI$300:$AI$400,Q$42),"")</f>
        <v/>
      </c>
      <c r="R132" s="75" t="str">
        <f>IFERROR(LARGE('N 70-79'!$AI$300:$AI$400,R$42),"")</f>
        <v/>
      </c>
      <c r="S132" s="75" t="str">
        <f>IFERROR(LARGE('N 70-79'!$AI$300:$AI$400,S$42),"")</f>
        <v/>
      </c>
      <c r="T132" s="75" t="str">
        <f>IFERROR(LARGE('N 70-79'!$AI$300:$AI$400,T$42),"")</f>
        <v/>
      </c>
      <c r="U132" s="75" t="str">
        <f>IFERROR(LARGE('N 70-79'!$AI$300:$AI$400,U$42),"")</f>
        <v/>
      </c>
      <c r="V132" s="75" t="str">
        <f>IFERROR(LARGE('N 70-79'!$AI$300:$AI$400,V$42),"")</f>
        <v/>
      </c>
      <c r="W132" s="75" t="str">
        <f>IFERROR(LARGE('N 70-79'!$AI$300:$AI$400,W$42),"")</f>
        <v/>
      </c>
      <c r="X132" s="75" t="str">
        <f>IFERROR(LARGE('N 70-79'!$AI$300:$AI$400,X$42),"")</f>
        <v/>
      </c>
      <c r="Y132" s="75" t="str">
        <f>IFERROR(LARGE('N 70-79'!$AI$300:$AI$400,Y$42),"")</f>
        <v/>
      </c>
      <c r="Z132" s="75" t="str">
        <f>IFERROR(LARGE('N 70-79'!$AI$300:$AI$400,Z$42),"")</f>
        <v/>
      </c>
      <c r="AA132" s="75" t="str">
        <f>IFERROR(LARGE('N 70-79'!$AI$300:$AI$400,AA$42),"")</f>
        <v/>
      </c>
      <c r="AB132" s="75" t="str">
        <f>IFERROR(LARGE('N 70-79'!$AI$300:$AI$400,AB$42),"")</f>
        <v/>
      </c>
      <c r="AC132" s="75" t="str">
        <f>IFERROR(LARGE('N 70-79'!$AI$300:$AI$400,AC$42),"")</f>
        <v/>
      </c>
      <c r="AD132" s="75" t="str">
        <f>IFERROR(LARGE('N 70-79'!$AI$300:$AI$400,AD$42),"")</f>
        <v/>
      </c>
      <c r="AE132" s="75" t="str">
        <f>IFERROR(LARGE('N 70-79'!$AI$300:$AI$400,AE$42),"")</f>
        <v/>
      </c>
      <c r="AF132" s="75" t="str">
        <f>IFERROR(LARGE('N 70-79'!$AI$300:$AI$400,AF$42),"")</f>
        <v/>
      </c>
      <c r="AG132" s="75" t="str">
        <f>IFERROR(LARGE('N 70-79'!$AI$300:$AI$304,AG$42),"")</f>
        <v/>
      </c>
      <c r="AH132" s="75" t="str">
        <f>IFERROR(LARGE('N 70-79'!$AI$300:$AI$304,AH$42),"")</f>
        <v/>
      </c>
      <c r="AI132" s="75" t="str">
        <f>IFERROR(LARGE('N 70-79'!$AI$300:$AI$304,AI$42),"")</f>
        <v/>
      </c>
      <c r="AJ132" s="75" t="str">
        <f>IFERROR(LARGE('N 70-79'!$AI$300:$AI$304,AJ$42),"")</f>
        <v/>
      </c>
      <c r="AK132" s="75" t="str">
        <f>IFERROR(LARGE('N 70-79'!$AI$300:$AI$304,AK$42),"")</f>
        <v/>
      </c>
      <c r="AL132" s="75" t="str">
        <f>IFERROR(LARGE('N 70-79'!$AI$300:$AI$304,AL$42),"")</f>
        <v/>
      </c>
      <c r="AM132" s="75" t="str">
        <f>IFERROR(LARGE('N 70-79'!$AI$300:$AI$304,AM$42),"")</f>
        <v/>
      </c>
      <c r="AN132" s="75" t="str">
        <f>IFERROR(LARGE('N 70-79'!$AI$300:$AI$304,AN$42),"")</f>
        <v/>
      </c>
      <c r="AO132" s="75" t="str">
        <f>IFERROR(LARGE('N 70-79'!$AI$300:$AI$304,AO$42),"")</f>
        <v/>
      </c>
      <c r="AP132" s="75" t="str">
        <f>IFERROR(LARGE('N 70-79'!$AI$300:$AI$304,AP$42),"")</f>
        <v/>
      </c>
      <c r="AQ132" s="75" t="str">
        <f>IFERROR(LARGE('N 70-79'!$AI$300:$AI$304,AQ$42),"")</f>
        <v/>
      </c>
      <c r="AR132" s="75" t="str">
        <f>IFERROR(LARGE('N 70-79'!$AI$300:$AI$304,AR$42),"")</f>
        <v/>
      </c>
      <c r="AS132" s="75" t="str">
        <f>IFERROR(LARGE('N 70-79'!$AI$300:$AI$304,AS$42),"")</f>
        <v/>
      </c>
      <c r="AT132" s="75" t="str">
        <f>IFERROR(LARGE('N 70-79'!$AI$300:$AI$304,AT$42),"")</f>
        <v/>
      </c>
      <c r="AU132" s="75" t="str">
        <f>IFERROR(LARGE('N 70-79'!$AI$300:$AI$304,AU$42),"")</f>
        <v/>
      </c>
      <c r="AV132" s="75" t="str">
        <f>IFERROR(LARGE('N 70-79'!$AI$300:$AI$304,AV$42),"")</f>
        <v/>
      </c>
      <c r="AW132" s="75" t="str">
        <f>IFERROR(LARGE('N 70-79'!$AI$300:$AI$304,AW$42),"")</f>
        <v/>
      </c>
      <c r="AX132" s="75" t="str">
        <f>IFERROR(LARGE('N 70-79'!$AI$300:$AI$304,AX$42),"")</f>
        <v/>
      </c>
      <c r="AY132" s="75" t="str">
        <f>IFERROR(LARGE('N 70-79'!$AI$300:$AI$304,AY$42),"")</f>
        <v/>
      </c>
      <c r="AZ132" s="75" t="str">
        <f>IFERROR(LARGE('N 70-79'!$AI$300:$AI$304,AZ$42),"")</f>
        <v/>
      </c>
      <c r="BA132" s="75" t="str">
        <f>IFERROR(LARGE('N 70-79'!$AI$300:$AI$304,BA$42),"")</f>
        <v/>
      </c>
      <c r="BG132" s="16"/>
      <c r="BH132" s="16"/>
    </row>
    <row r="133" spans="1:60" s="61" customFormat="1" hidden="1" x14ac:dyDescent="0.2">
      <c r="B133" s="76" t="s">
        <v>109</v>
      </c>
      <c r="D133" s="75" t="str">
        <f>IFERROR(LARGE('N 80+'!$AI$300:$AI$400,D$42),"")</f>
        <v/>
      </c>
      <c r="E133" s="75" t="str">
        <f>IFERROR(LARGE('N 80+'!$AI$300:$AI$400,E$42),"")</f>
        <v/>
      </c>
      <c r="F133" s="75" t="str">
        <f>IFERROR(LARGE('N 80+'!$AI$300:$AI$400,F$42),"")</f>
        <v/>
      </c>
      <c r="G133" s="75" t="str">
        <f>IFERROR(LARGE('N 80+'!$AI$300:$AI$400,G$42),"")</f>
        <v/>
      </c>
      <c r="H133" s="75" t="str">
        <f>IFERROR(LARGE('N 80+'!$AI$300:$AI$400,H$42),"")</f>
        <v/>
      </c>
      <c r="I133" s="75" t="str">
        <f>IFERROR(LARGE('N 80+'!$AI$300:$AI$400,I$42),"")</f>
        <v/>
      </c>
      <c r="J133" s="75" t="str">
        <f>IFERROR(LARGE('N 80+'!$AI$300:$AI$400,J$42),"")</f>
        <v/>
      </c>
      <c r="K133" s="75" t="str">
        <f>IFERROR(LARGE('N 80+'!$AI$300:$AI$400,K$42),"")</f>
        <v/>
      </c>
      <c r="L133" s="75" t="str">
        <f>IFERROR(LARGE('N 80+'!$AI$300:$AI$400,L$42),"")</f>
        <v/>
      </c>
      <c r="M133" s="75" t="str">
        <f>IFERROR(LARGE('N 80+'!$AI$300:$AI$400,M$42),"")</f>
        <v/>
      </c>
      <c r="N133" s="75" t="str">
        <f>IFERROR(LARGE('N 80+'!$AI$300:$AI$400,N$42),"")</f>
        <v/>
      </c>
      <c r="O133" s="75" t="str">
        <f>IFERROR(LARGE('N 80+'!$AI$300:$AI$400,O$42),"")</f>
        <v/>
      </c>
      <c r="P133" s="75" t="str">
        <f>IFERROR(LARGE('N 80+'!$AI$300:$AI$400,P$42),"")</f>
        <v/>
      </c>
      <c r="Q133" s="75" t="str">
        <f>IFERROR(LARGE('N 80+'!$AI$300:$AI$400,Q$42),"")</f>
        <v/>
      </c>
      <c r="R133" s="75" t="str">
        <f>IFERROR(LARGE('N 80+'!$AI$300:$AI$400,R$42),"")</f>
        <v/>
      </c>
      <c r="S133" s="75" t="str">
        <f>IFERROR(LARGE('N 80+'!$AI$300:$AI$400,S$42),"")</f>
        <v/>
      </c>
      <c r="T133" s="75" t="str">
        <f>IFERROR(LARGE('N 80+'!$AI$300:$AI$400,T$42),"")</f>
        <v/>
      </c>
      <c r="U133" s="75" t="str">
        <f>IFERROR(LARGE('N 80+'!$AI$300:$AI$400,U$42),"")</f>
        <v/>
      </c>
      <c r="V133" s="75" t="str">
        <f>IFERROR(LARGE('N 80+'!$AI$300:$AI$400,V$42),"")</f>
        <v/>
      </c>
      <c r="W133" s="75" t="str">
        <f>IFERROR(LARGE('N 80+'!$AI$300:$AI$400,W$42),"")</f>
        <v/>
      </c>
      <c r="X133" s="75" t="str">
        <f>IFERROR(LARGE('N 80+'!$AI$300:$AI$400,X$42),"")</f>
        <v/>
      </c>
      <c r="Y133" s="75" t="str">
        <f>IFERROR(LARGE('N 80+'!$AI$300:$AI$400,Y$42),"")</f>
        <v/>
      </c>
      <c r="Z133" s="75" t="str">
        <f>IFERROR(LARGE('N 80+'!$AI$300:$AI$400,Z$42),"")</f>
        <v/>
      </c>
      <c r="AA133" s="75" t="str">
        <f>IFERROR(LARGE('N 80+'!$AI$300:$AI$400,AA$42),"")</f>
        <v/>
      </c>
      <c r="AB133" s="75" t="str">
        <f>IFERROR(LARGE('N 80+'!$AI$300:$AI$400,AB$42),"")</f>
        <v/>
      </c>
      <c r="AC133" s="75" t="str">
        <f>IFERROR(LARGE('N 80+'!$AI$300:$AI$400,AC$42),"")</f>
        <v/>
      </c>
      <c r="AD133" s="75" t="str">
        <f>IFERROR(LARGE('N 80+'!$AI$300:$AI$400,AD$42),"")</f>
        <v/>
      </c>
      <c r="AE133" s="75" t="str">
        <f>IFERROR(LARGE('N 80+'!$AI$300:$AI$400,AE$42),"")</f>
        <v/>
      </c>
      <c r="AF133" s="75" t="str">
        <f>IFERROR(LARGE('N 80+'!$AI$300:$AI$400,AF$42),"")</f>
        <v/>
      </c>
      <c r="AG133" s="75" t="str">
        <f>IFERROR(LARGE('N 80+'!$AI$300:$AI$303,AG$42),"")</f>
        <v/>
      </c>
      <c r="AH133" s="75" t="str">
        <f>IFERROR(LARGE('N 80+'!$AI$300:$AI$303,AH$42),"")</f>
        <v/>
      </c>
      <c r="AI133" s="75" t="str">
        <f>IFERROR(LARGE('N 80+'!$AI$300:$AI$303,AI$42),"")</f>
        <v/>
      </c>
      <c r="AJ133" s="75" t="str">
        <f>IFERROR(LARGE('N 80+'!$AI$300:$AI$303,AJ$42),"")</f>
        <v/>
      </c>
      <c r="AK133" s="75" t="str">
        <f>IFERROR(LARGE('N 80+'!$AI$300:$AI$303,AK$42),"")</f>
        <v/>
      </c>
      <c r="AL133" s="75" t="str">
        <f>IFERROR(LARGE('N 80+'!$AI$300:$AI$303,AL$42),"")</f>
        <v/>
      </c>
      <c r="AM133" s="75" t="str">
        <f>IFERROR(LARGE('N 80+'!$AI$300:$AI$303,AM$42),"")</f>
        <v/>
      </c>
      <c r="AN133" s="75" t="str">
        <f>IFERROR(LARGE('N 80+'!$AI$300:$AI$303,AN$42),"")</f>
        <v/>
      </c>
      <c r="AO133" s="75" t="str">
        <f>IFERROR(LARGE('N 80+'!$AI$300:$AI$303,AO$42),"")</f>
        <v/>
      </c>
      <c r="AP133" s="75" t="str">
        <f>IFERROR(LARGE('N 80+'!$AI$300:$AI$303,AP$42),"")</f>
        <v/>
      </c>
      <c r="AQ133" s="75" t="str">
        <f>IFERROR(LARGE('N 80+'!$AI$300:$AI$303,AQ$42),"")</f>
        <v/>
      </c>
      <c r="AR133" s="75" t="str">
        <f>IFERROR(LARGE('N 80+'!$AI$300:$AI$303,AR$42),"")</f>
        <v/>
      </c>
      <c r="AS133" s="75" t="str">
        <f>IFERROR(LARGE('N 80+'!$AI$300:$AI$303,AS$42),"")</f>
        <v/>
      </c>
      <c r="AT133" s="75" t="str">
        <f>IFERROR(LARGE('N 80+'!$AI$300:$AI$303,AT$42),"")</f>
        <v/>
      </c>
      <c r="AU133" s="75" t="str">
        <f>IFERROR(LARGE('N 80+'!$AI$300:$AI$303,AU$42),"")</f>
        <v/>
      </c>
      <c r="AV133" s="75" t="str">
        <f>IFERROR(LARGE('N 80+'!$AI$300:$AI$303,AV$42),"")</f>
        <v/>
      </c>
      <c r="AW133" s="75" t="str">
        <f>IFERROR(LARGE('N 80+'!$AI$300:$AI$303,AW$42),"")</f>
        <v/>
      </c>
      <c r="AX133" s="75" t="str">
        <f>IFERROR(LARGE('N 80+'!$AI$300:$AI$303,AX$42),"")</f>
        <v/>
      </c>
      <c r="AY133" s="75" t="str">
        <f>IFERROR(LARGE('N 80+'!$AI$300:$AI$303,AY$42),"")</f>
        <v/>
      </c>
      <c r="AZ133" s="75" t="str">
        <f>IFERROR(LARGE('N 80+'!$AI$300:$AI$303,AZ$42),"")</f>
        <v/>
      </c>
      <c r="BA133" s="75" t="str">
        <f>IFERROR(LARGE('N 80+'!$AI$300:$AI$303,BA$42),"")</f>
        <v/>
      </c>
    </row>
    <row r="134" spans="1:60" hidden="1" x14ac:dyDescent="0.2">
      <c r="A134" s="123" t="s">
        <v>86</v>
      </c>
      <c r="B134" s="77" t="s">
        <v>76</v>
      </c>
      <c r="D134" s="75" t="str">
        <f>IFERROR(LARGE('M 35-49'!$AJ$300:$AJ$397,D$42),"")</f>
        <v/>
      </c>
      <c r="E134" s="75" t="str">
        <f>IFERROR(LARGE('M 35-49'!$AJ$300:$AJ$397,E$42),"")</f>
        <v/>
      </c>
      <c r="F134" s="75" t="str">
        <f>IFERROR(LARGE('M 35-49'!$AJ$300:$AJ$397,F$42),"")</f>
        <v/>
      </c>
      <c r="G134" s="75" t="str">
        <f>IFERROR(LARGE('M 35-49'!$AJ$300:$AJ$397,G$42),"")</f>
        <v/>
      </c>
      <c r="H134" s="75" t="str">
        <f>IFERROR(LARGE('M 35-49'!$AJ$300:$AJ$397,H$42),"")</f>
        <v/>
      </c>
      <c r="I134" s="75" t="str">
        <f>IFERROR(LARGE('M 35-49'!$AJ$300:$AJ$397,I$42),"")</f>
        <v/>
      </c>
      <c r="J134" s="75" t="str">
        <f>IFERROR(LARGE('M 35-49'!$AJ$300:$AJ$397,J$42),"")</f>
        <v/>
      </c>
      <c r="K134" s="75" t="str">
        <f>IFERROR(LARGE('M 35-49'!$AJ$300:$AJ$397,K$42),"")</f>
        <v/>
      </c>
      <c r="L134" s="75" t="str">
        <f>IFERROR(LARGE('M 35-49'!$AJ$300:$AJ$397,L$42),"")</f>
        <v/>
      </c>
      <c r="M134" s="75" t="str">
        <f>IFERROR(LARGE('M 35-49'!$AJ$300:$AJ$397,M$42),"")</f>
        <v/>
      </c>
      <c r="N134" s="75" t="str">
        <f>IFERROR(LARGE('M 35-49'!$AJ$300:$AJ$397,N$42),"")</f>
        <v/>
      </c>
      <c r="O134" s="75" t="str">
        <f>IFERROR(LARGE('M 35-49'!$AJ$300:$AJ$397,O$42),"")</f>
        <v/>
      </c>
      <c r="P134" s="75" t="str">
        <f>IFERROR(LARGE('M 35-49'!$AJ$300:$AJ$397,P$42),"")</f>
        <v/>
      </c>
      <c r="Q134" s="75" t="str">
        <f>IFERROR(LARGE('M 35-49'!$AJ$300:$AJ$397,Q$42),"")</f>
        <v/>
      </c>
      <c r="R134" s="75" t="str">
        <f>IFERROR(LARGE('M 35-49'!$AJ$300:$AJ$397,R$42),"")</f>
        <v/>
      </c>
      <c r="S134" s="75" t="str">
        <f>IFERROR(LARGE('M 35-49'!$AJ$300:$AJ$397,S$42),"")</f>
        <v/>
      </c>
      <c r="T134" s="75" t="str">
        <f>IFERROR(LARGE('M 35-49'!$AJ$300:$AJ$397,T$42),"")</f>
        <v/>
      </c>
      <c r="U134" s="75" t="str">
        <f>IFERROR(LARGE('M 35-49'!$AJ$300:$AJ$397,U$42),"")</f>
        <v/>
      </c>
      <c r="V134" s="75" t="str">
        <f>IFERROR(LARGE('M 35-49'!$AJ$300:$AJ$397,V$42),"")</f>
        <v/>
      </c>
      <c r="W134" s="75" t="str">
        <f>IFERROR(LARGE('M 35-49'!$AJ$300:$AJ$397,W$42),"")</f>
        <v/>
      </c>
      <c r="X134" s="75" t="str">
        <f>IFERROR(LARGE('M 35-49'!$AJ$300:$AJ$397,X$42),"")</f>
        <v/>
      </c>
      <c r="Y134" s="75" t="str">
        <f>IFERROR(LARGE('M 35-49'!$AJ$300:$AJ$397,Y$42),"")</f>
        <v/>
      </c>
      <c r="Z134" s="75" t="str">
        <f>IFERROR(LARGE('M 35-49'!$AJ$300:$AJ$397,Z$42),"")</f>
        <v/>
      </c>
      <c r="AA134" s="75" t="str">
        <f>IFERROR(LARGE('M 35-49'!$AJ$300:$AJ$397,AA$42),"")</f>
        <v/>
      </c>
      <c r="AB134" s="75" t="str">
        <f>IFERROR(LARGE('M 35-49'!$AJ$300:$AJ$397,AB$42),"")</f>
        <v/>
      </c>
      <c r="AC134" s="75" t="str">
        <f>IFERROR(LARGE('M 35-49'!$AJ$300:$AJ$397,AC$42),"")</f>
        <v/>
      </c>
      <c r="AD134" s="75" t="str">
        <f>IFERROR(LARGE('M 35-49'!$AJ$300:$AJ$397,AD$42),"")</f>
        <v/>
      </c>
      <c r="AE134" s="75" t="str">
        <f>IFERROR(LARGE('M 35-49'!$AJ$300:$AJ$397,AE$42),"")</f>
        <v/>
      </c>
      <c r="AF134" s="75" t="str">
        <f>IFERROR(LARGE('M 35-49'!$AJ$300:$AJ$397,AF$42),"")</f>
        <v/>
      </c>
      <c r="AG134" s="75" t="str">
        <f>IFERROR(LARGE('M 35-49'!$AJ$300:$AJ$312,AG$42),"")</f>
        <v/>
      </c>
      <c r="AH134" s="75" t="str">
        <f>IFERROR(LARGE('M 35-49'!$AJ$300:$AJ$312,AH$42),"")</f>
        <v/>
      </c>
      <c r="AI134" s="75" t="str">
        <f>IFERROR(LARGE('M 35-49'!$AJ$300:$AJ$312,AI$42),"")</f>
        <v/>
      </c>
      <c r="AJ134" s="75" t="str">
        <f>IFERROR(LARGE('M 35-49'!$AJ$300:$AJ$312,AJ$42),"")</f>
        <v/>
      </c>
      <c r="AK134" s="75" t="str">
        <f>IFERROR(LARGE('M 35-49'!$AJ$300:$AJ$312,AK$42),"")</f>
        <v/>
      </c>
      <c r="AL134" s="75" t="str">
        <f>IFERROR(LARGE('M 35-49'!$AJ$300:$AJ$312,AL$42),"")</f>
        <v/>
      </c>
      <c r="AM134" s="75" t="str">
        <f>IFERROR(LARGE('M 35-49'!$AJ$300:$AJ$312,AM$42),"")</f>
        <v/>
      </c>
      <c r="AN134" s="75" t="str">
        <f>IFERROR(LARGE('M 35-49'!$AJ$300:$AJ$312,AN$42),"")</f>
        <v/>
      </c>
      <c r="AO134" s="75" t="str">
        <f>IFERROR(LARGE('M 35-49'!$AJ$300:$AJ$312,AO$42),"")</f>
        <v/>
      </c>
      <c r="AP134" s="75" t="str">
        <f>IFERROR(LARGE('M 35-49'!$AJ$300:$AJ$312,AP$42),"")</f>
        <v/>
      </c>
      <c r="AQ134" s="75" t="str">
        <f>IFERROR(LARGE('M 35-49'!$AJ$300:$AJ$312,AQ$42),"")</f>
        <v/>
      </c>
      <c r="AR134" s="75" t="str">
        <f>IFERROR(LARGE('M 35-49'!$AJ$300:$AJ$312,AR$42),"")</f>
        <v/>
      </c>
      <c r="AS134" s="75" t="str">
        <f>IFERROR(LARGE('M 35-49'!$AJ$300:$AJ$312,AS$42),"")</f>
        <v/>
      </c>
      <c r="AT134" s="75" t="str">
        <f>IFERROR(LARGE('M 35-49'!$AJ$300:$AJ$312,AT$42),"")</f>
        <v/>
      </c>
      <c r="AU134" s="75" t="str">
        <f>IFERROR(LARGE('M 35-49'!$AJ$300:$AJ$312,AU$42),"")</f>
        <v/>
      </c>
      <c r="AV134" s="75" t="str">
        <f>IFERROR(LARGE('M 35-49'!$AJ$300:$AJ$312,AV$42),"")</f>
        <v/>
      </c>
      <c r="AW134" s="75" t="str">
        <f>IFERROR(LARGE('M 35-49'!$AJ$300:$AJ$312,AW$42),"")</f>
        <v/>
      </c>
      <c r="AX134" s="75" t="str">
        <f>IFERROR(LARGE('M 35-49'!$AJ$300:$AJ$312,AX$42),"")</f>
        <v/>
      </c>
      <c r="AY134" s="75" t="str">
        <f>IFERROR(LARGE('M 35-49'!$AJ$300:$AJ$312,AY$42),"")</f>
        <v/>
      </c>
      <c r="AZ134" s="75" t="str">
        <f>IFERROR(LARGE('M 35-49'!$AJ$300:$AJ$312,AZ$42),"")</f>
        <v/>
      </c>
      <c r="BA134" s="75" t="str">
        <f>IFERROR(LARGE('M 35-49'!$AJ$300:$AJ$312,BA$42),"")</f>
        <v/>
      </c>
      <c r="BG134" s="16"/>
      <c r="BH134" s="16"/>
    </row>
    <row r="135" spans="1:60" hidden="1" x14ac:dyDescent="0.2">
      <c r="B135" s="77" t="s">
        <v>77</v>
      </c>
      <c r="D135" s="75" t="str">
        <f>IFERROR(LARGE('M 50-59'!$AJ$300:$AJ$396,D$42),"")</f>
        <v/>
      </c>
      <c r="E135" s="75" t="str">
        <f>IFERROR(LARGE('M 50-59'!$AJ$300:$AJ$396,E$42),"")</f>
        <v/>
      </c>
      <c r="F135" s="75" t="str">
        <f>IFERROR(LARGE('M 50-59'!$AJ$300:$AJ$396,F$42),"")</f>
        <v/>
      </c>
      <c r="G135" s="75" t="str">
        <f>IFERROR(LARGE('M 50-59'!$AJ$300:$AJ$396,G$42),"")</f>
        <v/>
      </c>
      <c r="H135" s="75" t="str">
        <f>IFERROR(LARGE('M 50-59'!$AJ$300:$AJ$396,H$42),"")</f>
        <v/>
      </c>
      <c r="I135" s="75" t="str">
        <f>IFERROR(LARGE('M 50-59'!$AJ$300:$AJ$396,I$42),"")</f>
        <v/>
      </c>
      <c r="J135" s="75" t="str">
        <f>IFERROR(LARGE('M 50-59'!$AJ$300:$AJ$396,J$42),"")</f>
        <v/>
      </c>
      <c r="K135" s="75" t="str">
        <f>IFERROR(LARGE('M 50-59'!$AJ$300:$AJ$396,K$42),"")</f>
        <v/>
      </c>
      <c r="L135" s="75" t="str">
        <f>IFERROR(LARGE('M 50-59'!$AJ$300:$AJ$396,L$42),"")</f>
        <v/>
      </c>
      <c r="M135" s="75" t="str">
        <f>IFERROR(LARGE('M 50-59'!$AJ$300:$AJ$396,M$42),"")</f>
        <v/>
      </c>
      <c r="N135" s="75" t="str">
        <f>IFERROR(LARGE('M 50-59'!$AJ$300:$AJ$396,N$42),"")</f>
        <v/>
      </c>
      <c r="O135" s="75" t="str">
        <f>IFERROR(LARGE('M 50-59'!$AJ$300:$AJ$396,O$42),"")</f>
        <v/>
      </c>
      <c r="P135" s="75" t="str">
        <f>IFERROR(LARGE('M 50-59'!$AJ$300:$AJ$396,P$42),"")</f>
        <v/>
      </c>
      <c r="Q135" s="75" t="str">
        <f>IFERROR(LARGE('M 50-59'!$AJ$300:$AJ$396,Q$42),"")</f>
        <v/>
      </c>
      <c r="R135" s="75" t="str">
        <f>IFERROR(LARGE('M 50-59'!$AJ$300:$AJ$396,R$42),"")</f>
        <v/>
      </c>
      <c r="S135" s="75" t="str">
        <f>IFERROR(LARGE('M 50-59'!$AJ$300:$AJ$396,S$42),"")</f>
        <v/>
      </c>
      <c r="T135" s="75" t="str">
        <f>IFERROR(LARGE('M 50-59'!$AJ$300:$AJ$396,T$42),"")</f>
        <v/>
      </c>
      <c r="U135" s="75" t="str">
        <f>IFERROR(LARGE('M 50-59'!$AJ$300:$AJ$396,U$42),"")</f>
        <v/>
      </c>
      <c r="V135" s="75" t="str">
        <f>IFERROR(LARGE('M 50-59'!$AJ$300:$AJ$396,V$42),"")</f>
        <v/>
      </c>
      <c r="W135" s="75" t="str">
        <f>IFERROR(LARGE('M 50-59'!$AJ$300:$AJ$396,W$42),"")</f>
        <v/>
      </c>
      <c r="X135" s="75" t="str">
        <f>IFERROR(LARGE('M 50-59'!$AJ$300:$AJ$396,X$42),"")</f>
        <v/>
      </c>
      <c r="Y135" s="75" t="str">
        <f>IFERROR(LARGE('M 50-59'!$AJ$300:$AJ$396,Y$42),"")</f>
        <v/>
      </c>
      <c r="Z135" s="75" t="str">
        <f>IFERROR(LARGE('M 50-59'!$AJ$300:$AJ$396,Z$42),"")</f>
        <v/>
      </c>
      <c r="AA135" s="75" t="str">
        <f>IFERROR(LARGE('M 50-59'!$AJ$300:$AJ$396,AA$42),"")</f>
        <v/>
      </c>
      <c r="AB135" s="75" t="str">
        <f>IFERROR(LARGE('M 50-59'!$AJ$300:$AJ$396,AB$42),"")</f>
        <v/>
      </c>
      <c r="AC135" s="75" t="str">
        <f>IFERROR(LARGE('M 50-59'!$AJ$300:$AJ$396,AC$42),"")</f>
        <v/>
      </c>
      <c r="AD135" s="75" t="str">
        <f>IFERROR(LARGE('M 50-59'!$AJ$300:$AJ$396,AD$42),"")</f>
        <v/>
      </c>
      <c r="AE135" s="75" t="str">
        <f>IFERROR(LARGE('M 50-59'!$AJ$300:$AJ$396,AE$42),"")</f>
        <v/>
      </c>
      <c r="AF135" s="75" t="str">
        <f>IFERROR(LARGE('M 50-59'!$AJ$300:$AJ$396,AF$42),"")</f>
        <v/>
      </c>
      <c r="AG135" s="75" t="str">
        <f>IFERROR(LARGE('M 50-59'!$AJ$300:$AJ$312,AG$42),"")</f>
        <v/>
      </c>
      <c r="AH135" s="75" t="str">
        <f>IFERROR(LARGE('M 50-59'!$AJ$300:$AJ$312,AH$42),"")</f>
        <v/>
      </c>
      <c r="AI135" s="75" t="str">
        <f>IFERROR(LARGE('M 50-59'!$AJ$300:$AJ$312,AI$42),"")</f>
        <v/>
      </c>
      <c r="AJ135" s="75" t="str">
        <f>IFERROR(LARGE('M 50-59'!$AJ$300:$AJ$312,AJ$42),"")</f>
        <v/>
      </c>
      <c r="AK135" s="75" t="str">
        <f>IFERROR(LARGE('M 50-59'!$AJ$300:$AJ$312,AK$42),"")</f>
        <v/>
      </c>
      <c r="AL135" s="75" t="str">
        <f>IFERROR(LARGE('M 50-59'!$AJ$300:$AJ$312,AL$42),"")</f>
        <v/>
      </c>
      <c r="AM135" s="75" t="str">
        <f>IFERROR(LARGE('M 50-59'!$AJ$300:$AJ$312,AM$42),"")</f>
        <v/>
      </c>
      <c r="AN135" s="75" t="str">
        <f>IFERROR(LARGE('M 50-59'!$AJ$300:$AJ$312,AN$42),"")</f>
        <v/>
      </c>
      <c r="AO135" s="75" t="str">
        <f>IFERROR(LARGE('M 50-59'!$AJ$300:$AJ$312,AO$42),"")</f>
        <v/>
      </c>
      <c r="AP135" s="75" t="str">
        <f>IFERROR(LARGE('M 50-59'!$AJ$300:$AJ$312,AP$42),"")</f>
        <v/>
      </c>
      <c r="AQ135" s="75" t="str">
        <f>IFERROR(LARGE('M 50-59'!$AJ$300:$AJ$312,AQ$42),"")</f>
        <v/>
      </c>
      <c r="AR135" s="75" t="str">
        <f>IFERROR(LARGE('M 50-59'!$AJ$300:$AJ$312,AR$42),"")</f>
        <v/>
      </c>
      <c r="AS135" s="75" t="str">
        <f>IFERROR(LARGE('M 50-59'!$AJ$300:$AJ$312,AS$42),"")</f>
        <v/>
      </c>
      <c r="AT135" s="75" t="str">
        <f>IFERROR(LARGE('M 50-59'!$AJ$300:$AJ$312,AT$42),"")</f>
        <v/>
      </c>
      <c r="AU135" s="75" t="str">
        <f>IFERROR(LARGE('M 50-59'!$AJ$300:$AJ$312,AU$42),"")</f>
        <v/>
      </c>
      <c r="AV135" s="75" t="str">
        <f>IFERROR(LARGE('M 50-59'!$AJ$300:$AJ$312,AV$42),"")</f>
        <v/>
      </c>
      <c r="AW135" s="75" t="str">
        <f>IFERROR(LARGE('M 50-59'!$AJ$300:$AJ$312,AW$42),"")</f>
        <v/>
      </c>
      <c r="AX135" s="75" t="str">
        <f>IFERROR(LARGE('M 50-59'!$AJ$300:$AJ$312,AX$42),"")</f>
        <v/>
      </c>
      <c r="AY135" s="75" t="str">
        <f>IFERROR(LARGE('M 50-59'!$AJ$300:$AJ$312,AY$42),"")</f>
        <v/>
      </c>
      <c r="AZ135" s="75" t="str">
        <f>IFERROR(LARGE('M 50-59'!$AJ$300:$AJ$312,AZ$42),"")</f>
        <v/>
      </c>
      <c r="BA135" s="75" t="str">
        <f>IFERROR(LARGE('M 50-59'!$AJ$300:$AJ$312,BA$42),"")</f>
        <v/>
      </c>
      <c r="BG135" s="16"/>
      <c r="BH135" s="16"/>
    </row>
    <row r="136" spans="1:60" hidden="1" x14ac:dyDescent="0.2">
      <c r="B136" s="77" t="s">
        <v>78</v>
      </c>
      <c r="D136" s="75" t="str">
        <f>IFERROR(LARGE('M 60-69'!$AJ$300:$AJ$397,D$42),"")</f>
        <v/>
      </c>
      <c r="E136" s="75" t="str">
        <f>IFERROR(LARGE('M 60-69'!$AJ$300:$AJ$397,E$42),"")</f>
        <v/>
      </c>
      <c r="F136" s="75" t="str">
        <f>IFERROR(LARGE('M 60-69'!$AJ$300:$AJ$397,F$42),"")</f>
        <v/>
      </c>
      <c r="G136" s="75" t="str">
        <f>IFERROR(LARGE('M 60-69'!$AJ$300:$AJ$397,G$42),"")</f>
        <v/>
      </c>
      <c r="H136" s="75" t="str">
        <f>IFERROR(LARGE('M 60-69'!$AJ$300:$AJ$397,H$42),"")</f>
        <v/>
      </c>
      <c r="I136" s="75" t="str">
        <f>IFERROR(LARGE('M 60-69'!$AJ$300:$AJ$397,I$42),"")</f>
        <v/>
      </c>
      <c r="J136" s="75" t="str">
        <f>IFERROR(LARGE('M 60-69'!$AJ$300:$AJ$397,J$42),"")</f>
        <v/>
      </c>
      <c r="K136" s="75" t="str">
        <f>IFERROR(LARGE('M 60-69'!$AJ$300:$AJ$397,K$42),"")</f>
        <v/>
      </c>
      <c r="L136" s="75" t="str">
        <f>IFERROR(LARGE('M 60-69'!$AJ$300:$AJ$397,L$42),"")</f>
        <v/>
      </c>
      <c r="M136" s="75" t="str">
        <f>IFERROR(LARGE('M 60-69'!$AJ$300:$AJ$397,M$42),"")</f>
        <v/>
      </c>
      <c r="N136" s="75" t="str">
        <f>IFERROR(LARGE('M 60-69'!$AJ$300:$AJ$397,N$42),"")</f>
        <v/>
      </c>
      <c r="O136" s="75" t="str">
        <f>IFERROR(LARGE('M 60-69'!$AJ$300:$AJ$397,O$42),"")</f>
        <v/>
      </c>
      <c r="P136" s="75" t="str">
        <f>IFERROR(LARGE('M 60-69'!$AJ$300:$AJ$397,P$42),"")</f>
        <v/>
      </c>
      <c r="Q136" s="75" t="str">
        <f>IFERROR(LARGE('M 60-69'!$AJ$300:$AJ$397,Q$42),"")</f>
        <v/>
      </c>
      <c r="R136" s="75" t="str">
        <f>IFERROR(LARGE('M 60-69'!$AJ$300:$AJ$397,R$42),"")</f>
        <v/>
      </c>
      <c r="S136" s="75" t="str">
        <f>IFERROR(LARGE('M 60-69'!$AJ$300:$AJ$397,S$42),"")</f>
        <v/>
      </c>
      <c r="T136" s="75" t="str">
        <f>IFERROR(LARGE('M 60-69'!$AJ$300:$AJ$397,T$42),"")</f>
        <v/>
      </c>
      <c r="U136" s="75" t="str">
        <f>IFERROR(LARGE('M 60-69'!$AJ$300:$AJ$397,U$42),"")</f>
        <v/>
      </c>
      <c r="V136" s="75" t="str">
        <f>IFERROR(LARGE('M 60-69'!$AJ$300:$AJ$397,V$42),"")</f>
        <v/>
      </c>
      <c r="W136" s="75" t="str">
        <f>IFERROR(LARGE('M 60-69'!$AJ$300:$AJ$397,W$42),"")</f>
        <v/>
      </c>
      <c r="X136" s="75" t="str">
        <f>IFERROR(LARGE('M 60-69'!$AJ$300:$AJ$397,X$42),"")</f>
        <v/>
      </c>
      <c r="Y136" s="75" t="str">
        <f>IFERROR(LARGE('M 60-69'!$AJ$300:$AJ$397,Y$42),"")</f>
        <v/>
      </c>
      <c r="Z136" s="75" t="str">
        <f>IFERROR(LARGE('M 60-69'!$AJ$300:$AJ$397,Z$42),"")</f>
        <v/>
      </c>
      <c r="AA136" s="75" t="str">
        <f>IFERROR(LARGE('M 60-69'!$AJ$300:$AJ$397,AA$42),"")</f>
        <v/>
      </c>
      <c r="AB136" s="75" t="str">
        <f>IFERROR(LARGE('M 60-69'!$AJ$300:$AJ$397,AB$42),"")</f>
        <v/>
      </c>
      <c r="AC136" s="75" t="str">
        <f>IFERROR(LARGE('M 60-69'!$AJ$300:$AJ$397,AC$42),"")</f>
        <v/>
      </c>
      <c r="AD136" s="75" t="str">
        <f>IFERROR(LARGE('M 60-69'!$AJ$300:$AJ$397,AD$42),"")</f>
        <v/>
      </c>
      <c r="AE136" s="75" t="str">
        <f>IFERROR(LARGE('M 60-69'!$AJ$300:$AJ$397,AE$42),"")</f>
        <v/>
      </c>
      <c r="AF136" s="75" t="str">
        <f>IFERROR(LARGE('M 60-69'!$AJ$300:$AJ$397,AF$42),"")</f>
        <v/>
      </c>
      <c r="AG136" s="75" t="str">
        <f>IFERROR(LARGE('M 60-69'!$AJ$300:$AJ$306,AG$42),"")</f>
        <v/>
      </c>
      <c r="AH136" s="75" t="str">
        <f>IFERROR(LARGE('M 60-69'!$AJ$300:$AJ$306,AH$42),"")</f>
        <v/>
      </c>
      <c r="AI136" s="75" t="str">
        <f>IFERROR(LARGE('M 60-69'!$AJ$300:$AJ$306,AI$42),"")</f>
        <v/>
      </c>
      <c r="AJ136" s="75" t="str">
        <f>IFERROR(LARGE('M 60-69'!$AJ$300:$AJ$306,AJ$42),"")</f>
        <v/>
      </c>
      <c r="AK136" s="75" t="str">
        <f>IFERROR(LARGE('M 60-69'!$AJ$300:$AJ$306,AK$42),"")</f>
        <v/>
      </c>
      <c r="AL136" s="75" t="str">
        <f>IFERROR(LARGE('M 60-69'!$AJ$300:$AJ$306,AL$42),"")</f>
        <v/>
      </c>
      <c r="AM136" s="75" t="str">
        <f>IFERROR(LARGE('M 60-69'!$AJ$300:$AJ$306,AM$42),"")</f>
        <v/>
      </c>
      <c r="AN136" s="75" t="str">
        <f>IFERROR(LARGE('M 60-69'!$AJ$300:$AJ$306,AN$42),"")</f>
        <v/>
      </c>
      <c r="AO136" s="75" t="str">
        <f>IFERROR(LARGE('M 60-69'!$AJ$300:$AJ$306,AO$42),"")</f>
        <v/>
      </c>
      <c r="AP136" s="75" t="str">
        <f>IFERROR(LARGE('M 60-69'!$AJ$300:$AJ$306,AP$42),"")</f>
        <v/>
      </c>
      <c r="AQ136" s="75" t="str">
        <f>IFERROR(LARGE('M 60-69'!$AJ$300:$AJ$306,AQ$42),"")</f>
        <v/>
      </c>
      <c r="AR136" s="75" t="str">
        <f>IFERROR(LARGE('M 60-69'!$AJ$300:$AJ$306,AR$42),"")</f>
        <v/>
      </c>
      <c r="AS136" s="75" t="str">
        <f>IFERROR(LARGE('M 60-69'!$AJ$300:$AJ$306,AS$42),"")</f>
        <v/>
      </c>
      <c r="AT136" s="75" t="str">
        <f>IFERROR(LARGE('M 60-69'!$AJ$300:$AJ$306,AT$42),"")</f>
        <v/>
      </c>
      <c r="AU136" s="75" t="str">
        <f>IFERROR(LARGE('M 60-69'!$AJ$300:$AJ$306,AU$42),"")</f>
        <v/>
      </c>
      <c r="AV136" s="75" t="str">
        <f>IFERROR(LARGE('M 60-69'!$AJ$300:$AJ$306,AV$42),"")</f>
        <v/>
      </c>
      <c r="AW136" s="75" t="str">
        <f>IFERROR(LARGE('M 60-69'!$AJ$300:$AJ$306,AW$42),"")</f>
        <v/>
      </c>
      <c r="AX136" s="75" t="str">
        <f>IFERROR(LARGE('M 60-69'!$AJ$300:$AJ$306,AX$42),"")</f>
        <v/>
      </c>
      <c r="AY136" s="75" t="str">
        <f>IFERROR(LARGE('M 60-69'!$AJ$300:$AJ$306,AY$42),"")</f>
        <v/>
      </c>
      <c r="AZ136" s="75" t="str">
        <f>IFERROR(LARGE('M 60-69'!$AJ$300:$AJ$306,AZ$42),"")</f>
        <v/>
      </c>
      <c r="BA136" s="75" t="str">
        <f>IFERROR(LARGE('M 60-69'!$AJ$300:$AJ$306,BA$42),"")</f>
        <v/>
      </c>
      <c r="BG136" s="16"/>
      <c r="BH136" s="16"/>
    </row>
    <row r="137" spans="1:60" hidden="1" x14ac:dyDescent="0.2">
      <c r="B137" s="77" t="s">
        <v>106</v>
      </c>
      <c r="D137" s="75" t="str">
        <f>IFERROR(LARGE('M 70-79'!$AJ$300:$AJ$400,D$42),"")</f>
        <v/>
      </c>
      <c r="E137" s="75" t="str">
        <f>IFERROR(LARGE('M 70-79'!$AJ$300:$AJ$400,E$42),"")</f>
        <v/>
      </c>
      <c r="F137" s="75" t="str">
        <f>IFERROR(LARGE('M 70-79'!$AJ$300:$AJ$400,F$42),"")</f>
        <v/>
      </c>
      <c r="G137" s="75" t="str">
        <f>IFERROR(LARGE('M 70-79'!$AJ$300:$AJ$400,G$42),"")</f>
        <v/>
      </c>
      <c r="H137" s="75" t="str">
        <f>IFERROR(LARGE('M 70-79'!$AJ$300:$AJ$400,H$42),"")</f>
        <v/>
      </c>
      <c r="I137" s="75" t="str">
        <f>IFERROR(LARGE('M 70-79'!$AJ$300:$AJ$400,I$42),"")</f>
        <v/>
      </c>
      <c r="J137" s="75" t="str">
        <f>IFERROR(LARGE('M 70-79'!$AJ$300:$AJ$400,J$42),"")</f>
        <v/>
      </c>
      <c r="K137" s="75" t="str">
        <f>IFERROR(LARGE('M 70-79'!$AJ$300:$AJ$400,K$42),"")</f>
        <v/>
      </c>
      <c r="L137" s="75" t="str">
        <f>IFERROR(LARGE('M 70-79'!$AJ$300:$AJ$400,L$42),"")</f>
        <v/>
      </c>
      <c r="M137" s="75" t="str">
        <f>IFERROR(LARGE('M 70-79'!$AJ$300:$AJ$400,M$42),"")</f>
        <v/>
      </c>
      <c r="N137" s="75" t="str">
        <f>IFERROR(LARGE('M 70-79'!$AJ$300:$AJ$400,N$42),"")</f>
        <v/>
      </c>
      <c r="O137" s="75" t="str">
        <f>IFERROR(LARGE('M 70-79'!$AJ$300:$AJ$400,O$42),"")</f>
        <v/>
      </c>
      <c r="P137" s="75" t="str">
        <f>IFERROR(LARGE('M 70-79'!$AJ$300:$AJ$400,P$42),"")</f>
        <v/>
      </c>
      <c r="Q137" s="75" t="str">
        <f>IFERROR(LARGE('M 70-79'!$AJ$300:$AJ$400,Q$42),"")</f>
        <v/>
      </c>
      <c r="R137" s="75" t="str">
        <f>IFERROR(LARGE('M 70-79'!$AJ$300:$AJ$400,R$42),"")</f>
        <v/>
      </c>
      <c r="S137" s="75" t="str">
        <f>IFERROR(LARGE('M 70-79'!$AJ$300:$AJ$400,S$42),"")</f>
        <v/>
      </c>
      <c r="T137" s="75" t="str">
        <f>IFERROR(LARGE('M 70-79'!$AJ$300:$AJ$400,T$42),"")</f>
        <v/>
      </c>
      <c r="U137" s="75" t="str">
        <f>IFERROR(LARGE('M 70-79'!$AJ$300:$AJ$400,U$42),"")</f>
        <v/>
      </c>
      <c r="V137" s="75" t="str">
        <f>IFERROR(LARGE('M 70-79'!$AJ$300:$AJ$400,V$42),"")</f>
        <v/>
      </c>
      <c r="W137" s="75" t="str">
        <f>IFERROR(LARGE('M 70-79'!$AJ$300:$AJ$400,W$42),"")</f>
        <v/>
      </c>
      <c r="X137" s="75" t="str">
        <f>IFERROR(LARGE('M 70-79'!$AJ$300:$AJ$400,X$42),"")</f>
        <v/>
      </c>
      <c r="Y137" s="75" t="str">
        <f>IFERROR(LARGE('M 70-79'!$AJ$300:$AJ$400,Y$42),"")</f>
        <v/>
      </c>
      <c r="Z137" s="75" t="str">
        <f>IFERROR(LARGE('M 70-79'!$AJ$300:$AJ$400,Z$42),"")</f>
        <v/>
      </c>
      <c r="AA137" s="75" t="str">
        <f>IFERROR(LARGE('M 70-79'!$AJ$300:$AJ$400,AA$42),"")</f>
        <v/>
      </c>
      <c r="AB137" s="75" t="str">
        <f>IFERROR(LARGE('M 70-79'!$AJ$300:$AJ$400,AB$42),"")</f>
        <v/>
      </c>
      <c r="AC137" s="75" t="str">
        <f>IFERROR(LARGE('M 70-79'!$AJ$300:$AJ$400,AC$42),"")</f>
        <v/>
      </c>
      <c r="AD137" s="75" t="str">
        <f>IFERROR(LARGE('M 70-79'!$AJ$300:$AJ$400,AD$42),"")</f>
        <v/>
      </c>
      <c r="AE137" s="75" t="str">
        <f>IFERROR(LARGE('M 70-79'!$AJ$300:$AJ$400,AE$42),"")</f>
        <v/>
      </c>
      <c r="AF137" s="75" t="str">
        <f>IFERROR(LARGE('M 70-79'!$AJ$300:$AJ$400,AF$42),"")</f>
        <v/>
      </c>
      <c r="AG137" s="75" t="str">
        <f>IFERROR(LARGE('M 70-79'!$AJ$300:$AJ$309,AG$42),"")</f>
        <v/>
      </c>
      <c r="AH137" s="75" t="str">
        <f>IFERROR(LARGE('M 70-79'!$AJ$300:$AJ$309,AH$42),"")</f>
        <v/>
      </c>
      <c r="AI137" s="75" t="str">
        <f>IFERROR(LARGE('M 70-79'!$AJ$300:$AJ$309,AI$42),"")</f>
        <v/>
      </c>
      <c r="AJ137" s="75" t="str">
        <f>IFERROR(LARGE('M 70-79'!$AJ$300:$AJ$309,AJ$42),"")</f>
        <v/>
      </c>
      <c r="AK137" s="75" t="str">
        <f>IFERROR(LARGE('M 70-79'!$AJ$300:$AJ$309,AK$42),"")</f>
        <v/>
      </c>
      <c r="AL137" s="75" t="str">
        <f>IFERROR(LARGE('M 70-79'!$AJ$300:$AJ$309,AL$42),"")</f>
        <v/>
      </c>
      <c r="AM137" s="75" t="str">
        <f>IFERROR(LARGE('M 70-79'!$AJ$300:$AJ$309,AM$42),"")</f>
        <v/>
      </c>
      <c r="AN137" s="75" t="str">
        <f>IFERROR(LARGE('M 70-79'!$AJ$300:$AJ$309,AN$42),"")</f>
        <v/>
      </c>
      <c r="AO137" s="75" t="str">
        <f>IFERROR(LARGE('M 70-79'!$AJ$300:$AJ$309,AO$42),"")</f>
        <v/>
      </c>
      <c r="AP137" s="75" t="str">
        <f>IFERROR(LARGE('M 70-79'!$AJ$300:$AJ$309,AP$42),"")</f>
        <v/>
      </c>
      <c r="AQ137" s="75" t="str">
        <f>IFERROR(LARGE('M 70-79'!$AJ$300:$AJ$309,AQ$42),"")</f>
        <v/>
      </c>
      <c r="AR137" s="75" t="str">
        <f>IFERROR(LARGE('M 70-79'!$AJ$300:$AJ$309,AR$42),"")</f>
        <v/>
      </c>
      <c r="AS137" s="75" t="str">
        <f>IFERROR(LARGE('M 70-79'!$AJ$300:$AJ$309,AS$42),"")</f>
        <v/>
      </c>
      <c r="AT137" s="75" t="str">
        <f>IFERROR(LARGE('M 70-79'!$AJ$300:$AJ$309,AT$42),"")</f>
        <v/>
      </c>
      <c r="AU137" s="75" t="str">
        <f>IFERROR(LARGE('M 70-79'!$AJ$300:$AJ$309,AU$42),"")</f>
        <v/>
      </c>
      <c r="AV137" s="75" t="str">
        <f>IFERROR(LARGE('M 70-79'!$AJ$300:$AJ$309,AV$42),"")</f>
        <v/>
      </c>
      <c r="AW137" s="75" t="str">
        <f>IFERROR(LARGE('M 70-79'!$AJ$300:$AJ$309,AW$42),"")</f>
        <v/>
      </c>
      <c r="AX137" s="75" t="str">
        <f>IFERROR(LARGE('M 70-79'!$AJ$300:$AJ$309,AX$42),"")</f>
        <v/>
      </c>
      <c r="AY137" s="75" t="str">
        <f>IFERROR(LARGE('M 70-79'!$AJ$300:$AJ$309,AY$42),"")</f>
        <v/>
      </c>
      <c r="AZ137" s="75" t="str">
        <f>IFERROR(LARGE('M 70-79'!$AJ$300:$AJ$309,AZ$42),"")</f>
        <v/>
      </c>
      <c r="BA137" s="75" t="str">
        <f>IFERROR(LARGE('M 70-79'!$AJ$300:$AJ$309,BA$42),"")</f>
        <v/>
      </c>
      <c r="BG137" s="16"/>
      <c r="BH137" s="16"/>
    </row>
    <row r="138" spans="1:60" s="61" customFormat="1" hidden="1" x14ac:dyDescent="0.2">
      <c r="B138" s="77" t="s">
        <v>107</v>
      </c>
      <c r="D138" s="75" t="str">
        <f>IFERROR(LARGE('M 80+'!$AJ$300:$AJ$399,D$42),"")</f>
        <v/>
      </c>
      <c r="E138" s="75" t="str">
        <f>IFERROR(LARGE('M 80+'!$AJ$300:$AJ$399,E$42),"")</f>
        <v/>
      </c>
      <c r="F138" s="75" t="str">
        <f>IFERROR(LARGE('M 80+'!$AJ$300:$AJ$399,F$42),"")</f>
        <v/>
      </c>
      <c r="G138" s="75" t="str">
        <f>IFERROR(LARGE('M 80+'!$AJ$300:$AJ$399,G$42),"")</f>
        <v/>
      </c>
      <c r="H138" s="75" t="str">
        <f>IFERROR(LARGE('M 80+'!$AJ$300:$AJ$399,H$42),"")</f>
        <v/>
      </c>
      <c r="I138" s="75" t="str">
        <f>IFERROR(LARGE('M 80+'!$AJ$300:$AJ$399,I$42),"")</f>
        <v/>
      </c>
      <c r="J138" s="75" t="str">
        <f>IFERROR(LARGE('M 80+'!$AJ$300:$AJ$399,J$42),"")</f>
        <v/>
      </c>
      <c r="K138" s="75" t="str">
        <f>IFERROR(LARGE('M 80+'!$AJ$300:$AJ$399,K$42),"")</f>
        <v/>
      </c>
      <c r="L138" s="75" t="str">
        <f>IFERROR(LARGE('M 80+'!$AJ$300:$AJ$399,L$42),"")</f>
        <v/>
      </c>
      <c r="M138" s="75" t="str">
        <f>IFERROR(LARGE('M 80+'!$AJ$300:$AJ$399,M$42),"")</f>
        <v/>
      </c>
      <c r="N138" s="75" t="str">
        <f>IFERROR(LARGE('M 80+'!$AJ$300:$AJ$399,N$42),"")</f>
        <v/>
      </c>
      <c r="O138" s="75" t="str">
        <f>IFERROR(LARGE('M 80+'!$AJ$300:$AJ$399,O$42),"")</f>
        <v/>
      </c>
      <c r="P138" s="75" t="str">
        <f>IFERROR(LARGE('M 80+'!$AJ$300:$AJ$399,P$42),"")</f>
        <v/>
      </c>
      <c r="Q138" s="75" t="str">
        <f>IFERROR(LARGE('M 80+'!$AJ$300:$AJ$399,Q$42),"")</f>
        <v/>
      </c>
      <c r="R138" s="75" t="str">
        <f>IFERROR(LARGE('M 80+'!$AJ$300:$AJ$399,R$42),"")</f>
        <v/>
      </c>
      <c r="S138" s="75" t="str">
        <f>IFERROR(LARGE('M 80+'!$AJ$300:$AJ$399,S$42),"")</f>
        <v/>
      </c>
      <c r="T138" s="75" t="str">
        <f>IFERROR(LARGE('M 80+'!$AJ$300:$AJ$399,T$42),"")</f>
        <v/>
      </c>
      <c r="U138" s="75" t="str">
        <f>IFERROR(LARGE('M 80+'!$AJ$300:$AJ$399,U$42),"")</f>
        <v/>
      </c>
      <c r="V138" s="75" t="str">
        <f>IFERROR(LARGE('M 80+'!$AJ$300:$AJ$399,V$42),"")</f>
        <v/>
      </c>
      <c r="W138" s="75" t="str">
        <f>IFERROR(LARGE('M 80+'!$AJ$300:$AJ$399,W$42),"")</f>
        <v/>
      </c>
      <c r="X138" s="75" t="str">
        <f>IFERROR(LARGE('M 80+'!$AJ$300:$AJ$399,X$42),"")</f>
        <v/>
      </c>
      <c r="Y138" s="75" t="str">
        <f>IFERROR(LARGE('M 80+'!$AJ$300:$AJ$399,Y$42),"")</f>
        <v/>
      </c>
      <c r="Z138" s="75" t="str">
        <f>IFERROR(LARGE('M 80+'!$AJ$300:$AJ$399,Z$42),"")</f>
        <v/>
      </c>
      <c r="AA138" s="75" t="str">
        <f>IFERROR(LARGE('M 80+'!$AJ$300:$AJ$399,AA$42),"")</f>
        <v/>
      </c>
      <c r="AB138" s="75" t="str">
        <f>IFERROR(LARGE('M 80+'!$AJ$300:$AJ$399,AB$42),"")</f>
        <v/>
      </c>
      <c r="AC138" s="75" t="str">
        <f>IFERROR(LARGE('M 80+'!$AJ$300:$AJ$399,AC$42),"")</f>
        <v/>
      </c>
      <c r="AD138" s="75" t="str">
        <f>IFERROR(LARGE('M 80+'!$AJ$300:$AJ$399,AD$42),"")</f>
        <v/>
      </c>
      <c r="AE138" s="75" t="str">
        <f>IFERROR(LARGE('M 80+'!$AJ$300:$AJ$399,AE$42),"")</f>
        <v/>
      </c>
      <c r="AF138" s="75" t="str">
        <f>IFERROR(LARGE('M 80+'!$AJ$300:$AJ$399,AF$42),"")</f>
        <v/>
      </c>
      <c r="AG138" s="75" t="str">
        <f>IFERROR(LARGE('M 80+'!$AJ$300:$AJ$304,AG$42),"")</f>
        <v/>
      </c>
      <c r="AH138" s="75" t="str">
        <f>IFERROR(LARGE('M 80+'!$AJ$300:$AJ$304,AH$42),"")</f>
        <v/>
      </c>
      <c r="AI138" s="75" t="str">
        <f>IFERROR(LARGE('M 80+'!$AJ$300:$AJ$304,AI$42),"")</f>
        <v/>
      </c>
      <c r="AJ138" s="75" t="str">
        <f>IFERROR(LARGE('M 80+'!$AJ$300:$AJ$304,AJ$42),"")</f>
        <v/>
      </c>
      <c r="AK138" s="75" t="str">
        <f>IFERROR(LARGE('M 80+'!$AJ$300:$AJ$304,AK$42),"")</f>
        <v/>
      </c>
      <c r="AL138" s="75" t="str">
        <f>IFERROR(LARGE('M 80+'!$AJ$300:$AJ$304,AL$42),"")</f>
        <v/>
      </c>
      <c r="AM138" s="75" t="str">
        <f>IFERROR(LARGE('M 80+'!$AJ$300:$AJ$304,AM$42),"")</f>
        <v/>
      </c>
      <c r="AN138" s="75" t="str">
        <f>IFERROR(LARGE('M 80+'!$AJ$300:$AJ$304,AN$42),"")</f>
        <v/>
      </c>
      <c r="AO138" s="75" t="str">
        <f>IFERROR(LARGE('M 80+'!$AJ$300:$AJ$304,AO$42),"")</f>
        <v/>
      </c>
      <c r="AP138" s="75" t="str">
        <f>IFERROR(LARGE('M 80+'!$AJ$300:$AJ$304,AP$42),"")</f>
        <v/>
      </c>
      <c r="AQ138" s="75" t="str">
        <f>IFERROR(LARGE('M 80+'!$AJ$300:$AJ$304,AQ$42),"")</f>
        <v/>
      </c>
      <c r="AR138" s="75" t="str">
        <f>IFERROR(LARGE('M 80+'!$AJ$300:$AJ$304,AR$42),"")</f>
        <v/>
      </c>
      <c r="AS138" s="75" t="str">
        <f>IFERROR(LARGE('M 80+'!$AJ$300:$AJ$304,AS$42),"")</f>
        <v/>
      </c>
      <c r="AT138" s="75" t="str">
        <f>IFERROR(LARGE('M 80+'!$AJ$300:$AJ$304,AT$42),"")</f>
        <v/>
      </c>
      <c r="AU138" s="75" t="str">
        <f>IFERROR(LARGE('M 80+'!$AJ$300:$AJ$304,AU$42),"")</f>
        <v/>
      </c>
      <c r="AV138" s="75" t="str">
        <f>IFERROR(LARGE('M 80+'!$AJ$300:$AJ$304,AV$42),"")</f>
        <v/>
      </c>
      <c r="AW138" s="75" t="str">
        <f>IFERROR(LARGE('M 80+'!$AJ$300:$AJ$304,AW$42),"")</f>
        <v/>
      </c>
      <c r="AX138" s="75" t="str">
        <f>IFERROR(LARGE('M 80+'!$AJ$300:$AJ$304,AX$42),"")</f>
        <v/>
      </c>
      <c r="AY138" s="75" t="str">
        <f>IFERROR(LARGE('M 80+'!$AJ$300:$AJ$304,AY$42),"")</f>
        <v/>
      </c>
      <c r="AZ138" s="75" t="str">
        <f>IFERROR(LARGE('M 80+'!$AJ$300:$AJ$304,AZ$42),"")</f>
        <v/>
      </c>
      <c r="BA138" s="75" t="str">
        <f>IFERROR(LARGE('M 80+'!$AJ$300:$AJ$304,BA$42),"")</f>
        <v/>
      </c>
    </row>
    <row r="139" spans="1:60" hidden="1" x14ac:dyDescent="0.2">
      <c r="B139" s="76" t="s">
        <v>110</v>
      </c>
      <c r="D139" s="75" t="str">
        <f>IFERROR(LARGE('N 35-49'!$AJ$300:$AJ$400,D$42),"")</f>
        <v/>
      </c>
      <c r="E139" s="75" t="str">
        <f>IFERROR(LARGE('N 35-49'!$AJ$300:$AJ$400,E$42),"")</f>
        <v/>
      </c>
      <c r="F139" s="75" t="str">
        <f>IFERROR(LARGE('N 35-49'!$AJ$300:$AJ$400,F$42),"")</f>
        <v/>
      </c>
      <c r="G139" s="75" t="str">
        <f>IFERROR(LARGE('N 35-49'!$AJ$300:$AJ$400,G$42),"")</f>
        <v/>
      </c>
      <c r="H139" s="75" t="str">
        <f>IFERROR(LARGE('N 35-49'!$AJ$300:$AJ$400,H$42),"")</f>
        <v/>
      </c>
      <c r="I139" s="75" t="str">
        <f>IFERROR(LARGE('N 35-49'!$AJ$300:$AJ$400,I$42),"")</f>
        <v/>
      </c>
      <c r="J139" s="75" t="str">
        <f>IFERROR(LARGE('N 35-49'!$AJ$300:$AJ$400,J$42),"")</f>
        <v/>
      </c>
      <c r="K139" s="75" t="str">
        <f>IFERROR(LARGE('N 35-49'!$AJ$300:$AJ$400,K$42),"")</f>
        <v/>
      </c>
      <c r="L139" s="75" t="str">
        <f>IFERROR(LARGE('N 35-49'!$AJ$300:$AJ$400,L$42),"")</f>
        <v/>
      </c>
      <c r="M139" s="75" t="str">
        <f>IFERROR(LARGE('N 35-49'!$AJ$300:$AJ$400,M$42),"")</f>
        <v/>
      </c>
      <c r="N139" s="75" t="str">
        <f>IFERROR(LARGE('N 35-49'!$AJ$300:$AJ$400,N$42),"")</f>
        <v/>
      </c>
      <c r="O139" s="75" t="str">
        <f>IFERROR(LARGE('N 35-49'!$AJ$300:$AJ$400,O$42),"")</f>
        <v/>
      </c>
      <c r="P139" s="75" t="str">
        <f>IFERROR(LARGE('N 35-49'!$AJ$300:$AJ$400,P$42),"")</f>
        <v/>
      </c>
      <c r="Q139" s="75" t="str">
        <f>IFERROR(LARGE('N 35-49'!$AJ$300:$AJ$400,Q$42),"")</f>
        <v/>
      </c>
      <c r="R139" s="75" t="str">
        <f>IFERROR(LARGE('N 35-49'!$AJ$300:$AJ$400,R$42),"")</f>
        <v/>
      </c>
      <c r="S139" s="75" t="str">
        <f>IFERROR(LARGE('N 35-49'!$AJ$300:$AJ$400,S$42),"")</f>
        <v/>
      </c>
      <c r="T139" s="75" t="str">
        <f>IFERROR(LARGE('N 35-49'!$AJ$300:$AJ$400,T$42),"")</f>
        <v/>
      </c>
      <c r="U139" s="75" t="str">
        <f>IFERROR(LARGE('N 35-49'!$AJ$300:$AJ$400,U$42),"")</f>
        <v/>
      </c>
      <c r="V139" s="75" t="str">
        <f>IFERROR(LARGE('N 35-49'!$AJ$300:$AJ$400,V$42),"")</f>
        <v/>
      </c>
      <c r="W139" s="75" t="str">
        <f>IFERROR(LARGE('N 35-49'!$AJ$300:$AJ$400,W$42),"")</f>
        <v/>
      </c>
      <c r="X139" s="75" t="str">
        <f>IFERROR(LARGE('N 35-49'!$AJ$300:$AJ$400,X$42),"")</f>
        <v/>
      </c>
      <c r="Y139" s="75" t="str">
        <f>IFERROR(LARGE('N 35-49'!$AJ$300:$AJ$400,Y$42),"")</f>
        <v/>
      </c>
      <c r="Z139" s="75" t="str">
        <f>IFERROR(LARGE('N 35-49'!$AJ$300:$AJ$400,Z$42),"")</f>
        <v/>
      </c>
      <c r="AA139" s="75" t="str">
        <f>IFERROR(LARGE('N 35-49'!$AJ$300:$AJ$400,AA$42),"")</f>
        <v/>
      </c>
      <c r="AB139" s="75" t="str">
        <f>IFERROR(LARGE('N 35-49'!$AJ$300:$AJ$400,AB$42),"")</f>
        <v/>
      </c>
      <c r="AC139" s="75" t="str">
        <f>IFERROR(LARGE('N 35-49'!$AJ$300:$AJ$400,AC$42),"")</f>
        <v/>
      </c>
      <c r="AD139" s="75" t="str">
        <f>IFERROR(LARGE('N 35-49'!$AJ$300:$AJ$400,AD$42),"")</f>
        <v/>
      </c>
      <c r="AE139" s="75" t="str">
        <f>IFERROR(LARGE('N 35-49'!$AJ$300:$AJ$400,AE$42),"")</f>
        <v/>
      </c>
      <c r="AF139" s="75" t="str">
        <f>IFERROR(LARGE('N 35-49'!$AJ$300:$AJ$400,AF$42),"")</f>
        <v/>
      </c>
      <c r="AG139" s="75" t="str">
        <f>IFERROR(LARGE('N 35-49'!$AJ$300:$AJ$304,AG$42),"")</f>
        <v/>
      </c>
      <c r="AH139" s="75" t="str">
        <f>IFERROR(LARGE('N 35-49'!$AJ$300:$AJ$304,AH$42),"")</f>
        <v/>
      </c>
      <c r="AI139" s="75" t="str">
        <f>IFERROR(LARGE('N 35-49'!$AJ$300:$AJ$304,AI$42),"")</f>
        <v/>
      </c>
      <c r="AJ139" s="75" t="str">
        <f>IFERROR(LARGE('N 35-49'!$AJ$300:$AJ$304,AJ$42),"")</f>
        <v/>
      </c>
      <c r="AK139" s="75" t="str">
        <f>IFERROR(LARGE('N 35-49'!$AJ$300:$AJ$304,AK$42),"")</f>
        <v/>
      </c>
      <c r="AL139" s="75" t="str">
        <f>IFERROR(LARGE('N 35-49'!$AJ$300:$AJ$304,AL$42),"")</f>
        <v/>
      </c>
      <c r="AM139" s="75" t="str">
        <f>IFERROR(LARGE('N 35-49'!$AJ$300:$AJ$304,AM$42),"")</f>
        <v/>
      </c>
      <c r="AN139" s="75" t="str">
        <f>IFERROR(LARGE('N 35-49'!$AJ$300:$AJ$304,AN$42),"")</f>
        <v/>
      </c>
      <c r="AO139" s="75" t="str">
        <f>IFERROR(LARGE('N 35-49'!$AJ$300:$AJ$304,AO$42),"")</f>
        <v/>
      </c>
      <c r="AP139" s="75" t="str">
        <f>IFERROR(LARGE('N 35-49'!$AJ$300:$AJ$304,AP$42),"")</f>
        <v/>
      </c>
      <c r="AQ139" s="75" t="str">
        <f>IFERROR(LARGE('N 35-49'!$AJ$300:$AJ$304,AQ$42),"")</f>
        <v/>
      </c>
      <c r="AR139" s="75" t="str">
        <f>IFERROR(LARGE('N 35-49'!$AJ$300:$AJ$304,AR$42),"")</f>
        <v/>
      </c>
      <c r="AS139" s="75" t="str">
        <f>IFERROR(LARGE('N 35-49'!$AJ$300:$AJ$304,AS$42),"")</f>
        <v/>
      </c>
      <c r="AT139" s="75" t="str">
        <f>IFERROR(LARGE('N 35-49'!$AJ$300:$AJ$304,AT$42),"")</f>
        <v/>
      </c>
      <c r="AU139" s="75" t="str">
        <f>IFERROR(LARGE('N 35-49'!$AJ$300:$AJ$304,AU$42),"")</f>
        <v/>
      </c>
      <c r="AV139" s="75" t="str">
        <f>IFERROR(LARGE('N 35-49'!$AJ$300:$AJ$304,AV$42),"")</f>
        <v/>
      </c>
      <c r="AW139" s="75" t="str">
        <f>IFERROR(LARGE('N 35-49'!$AJ$300:$AJ$304,AW$42),"")</f>
        <v/>
      </c>
      <c r="AX139" s="75" t="str">
        <f>IFERROR(LARGE('N 35-49'!$AJ$300:$AJ$304,AX$42),"")</f>
        <v/>
      </c>
      <c r="AY139" s="75" t="str">
        <f>IFERROR(LARGE('N 35-49'!$AJ$300:$AJ$304,AY$42),"")</f>
        <v/>
      </c>
      <c r="AZ139" s="75" t="str">
        <f>IFERROR(LARGE('N 35-49'!$AJ$300:$AJ$304,AZ$42),"")</f>
        <v/>
      </c>
      <c r="BA139" s="75" t="str">
        <f>IFERROR(LARGE('N 35-49'!$AJ$300:$AJ$304,BA$42),"")</f>
        <v/>
      </c>
      <c r="BG139" s="16"/>
      <c r="BH139" s="16"/>
    </row>
    <row r="140" spans="1:60" hidden="1" x14ac:dyDescent="0.2">
      <c r="B140" s="76" t="s">
        <v>111</v>
      </c>
      <c r="D140" s="75" t="str">
        <f>IFERROR(LARGE('N 50-59'!$AJ$300:$AJ$400,D$42),"")</f>
        <v/>
      </c>
      <c r="E140" s="75" t="str">
        <f>IFERROR(LARGE('N 50-59'!$AJ$300:$AJ$400,E$42),"")</f>
        <v/>
      </c>
      <c r="F140" s="75" t="str">
        <f>IFERROR(LARGE('N 50-59'!$AJ$300:$AJ$400,F$42),"")</f>
        <v/>
      </c>
      <c r="G140" s="75" t="str">
        <f>IFERROR(LARGE('N 50-59'!$AJ$300:$AJ$400,G$42),"")</f>
        <v/>
      </c>
      <c r="H140" s="75" t="str">
        <f>IFERROR(LARGE('N 50-59'!$AJ$300:$AJ$400,H$42),"")</f>
        <v/>
      </c>
      <c r="I140" s="75" t="str">
        <f>IFERROR(LARGE('N 50-59'!$AJ$300:$AJ$400,I$42),"")</f>
        <v/>
      </c>
      <c r="J140" s="75" t="str">
        <f>IFERROR(LARGE('N 50-59'!$AJ$300:$AJ$400,J$42),"")</f>
        <v/>
      </c>
      <c r="K140" s="75" t="str">
        <f>IFERROR(LARGE('N 50-59'!$AJ$300:$AJ$400,K$42),"")</f>
        <v/>
      </c>
      <c r="L140" s="75" t="str">
        <f>IFERROR(LARGE('N 50-59'!$AJ$300:$AJ$400,L$42),"")</f>
        <v/>
      </c>
      <c r="M140" s="75" t="str">
        <f>IFERROR(LARGE('N 50-59'!$AJ$300:$AJ$400,M$42),"")</f>
        <v/>
      </c>
      <c r="N140" s="75" t="str">
        <f>IFERROR(LARGE('N 50-59'!$AJ$300:$AJ$400,N$42),"")</f>
        <v/>
      </c>
      <c r="O140" s="75" t="str">
        <f>IFERROR(LARGE('N 50-59'!$AJ$300:$AJ$400,O$42),"")</f>
        <v/>
      </c>
      <c r="P140" s="75" t="str">
        <f>IFERROR(LARGE('N 50-59'!$AJ$300:$AJ$400,P$42),"")</f>
        <v/>
      </c>
      <c r="Q140" s="75" t="str">
        <f>IFERROR(LARGE('N 50-59'!$AJ$300:$AJ$400,Q$42),"")</f>
        <v/>
      </c>
      <c r="R140" s="75" t="str">
        <f>IFERROR(LARGE('N 50-59'!$AJ$300:$AJ$400,R$42),"")</f>
        <v/>
      </c>
      <c r="S140" s="75" t="str">
        <f>IFERROR(LARGE('N 50-59'!$AJ$300:$AJ$400,S$42),"")</f>
        <v/>
      </c>
      <c r="T140" s="75" t="str">
        <f>IFERROR(LARGE('N 50-59'!$AJ$300:$AJ$400,T$42),"")</f>
        <v/>
      </c>
      <c r="U140" s="75" t="str">
        <f>IFERROR(LARGE('N 50-59'!$AJ$300:$AJ$400,U$42),"")</f>
        <v/>
      </c>
      <c r="V140" s="75" t="str">
        <f>IFERROR(LARGE('N 50-59'!$AJ$300:$AJ$400,V$42),"")</f>
        <v/>
      </c>
      <c r="W140" s="75" t="str">
        <f>IFERROR(LARGE('N 50-59'!$AJ$300:$AJ$400,W$42),"")</f>
        <v/>
      </c>
      <c r="X140" s="75" t="str">
        <f>IFERROR(LARGE('N 50-59'!$AJ$300:$AJ$400,X$42),"")</f>
        <v/>
      </c>
      <c r="Y140" s="75" t="str">
        <f>IFERROR(LARGE('N 50-59'!$AJ$300:$AJ$400,Y$42),"")</f>
        <v/>
      </c>
      <c r="Z140" s="75" t="str">
        <f>IFERROR(LARGE('N 50-59'!$AJ$300:$AJ$400,Z$42),"")</f>
        <v/>
      </c>
      <c r="AA140" s="75" t="str">
        <f>IFERROR(LARGE('N 50-59'!$AJ$300:$AJ$400,AA$42),"")</f>
        <v/>
      </c>
      <c r="AB140" s="75" t="str">
        <f>IFERROR(LARGE('N 50-59'!$AJ$300:$AJ$400,AB$42),"")</f>
        <v/>
      </c>
      <c r="AC140" s="75" t="str">
        <f>IFERROR(LARGE('N 50-59'!$AJ$300:$AJ$400,AC$42),"")</f>
        <v/>
      </c>
      <c r="AD140" s="75" t="str">
        <f>IFERROR(LARGE('N 50-59'!$AJ$300:$AJ$400,AD$42),"")</f>
        <v/>
      </c>
      <c r="AE140" s="75" t="str">
        <f>IFERROR(LARGE('N 50-59'!$AJ$300:$AJ$400,AE$42),"")</f>
        <v/>
      </c>
      <c r="AF140" s="75" t="str">
        <f>IFERROR(LARGE('N 50-59'!$AJ$300:$AJ$400,AF$42),"")</f>
        <v/>
      </c>
      <c r="AG140" s="75" t="str">
        <f>IFERROR(LARGE('N 50-59'!$AJ$300:$AJ$303,AG$42),"")</f>
        <v/>
      </c>
      <c r="AH140" s="75" t="str">
        <f>IFERROR(LARGE('N 50-59'!$AJ$300:$AJ$303,AH$42),"")</f>
        <v/>
      </c>
      <c r="AI140" s="75" t="str">
        <f>IFERROR(LARGE('N 50-59'!$AJ$300:$AJ$303,AI$42),"")</f>
        <v/>
      </c>
      <c r="AJ140" s="75" t="str">
        <f>IFERROR(LARGE('N 50-59'!$AJ$300:$AJ$303,AJ$42),"")</f>
        <v/>
      </c>
      <c r="AK140" s="75" t="str">
        <f>IFERROR(LARGE('N 50-59'!$AJ$300:$AJ$303,AK$42),"")</f>
        <v/>
      </c>
      <c r="AL140" s="75" t="str">
        <f>IFERROR(LARGE('N 50-59'!$AJ$300:$AJ$303,AL$42),"")</f>
        <v/>
      </c>
      <c r="AM140" s="75" t="str">
        <f>IFERROR(LARGE('N 50-59'!$AJ$300:$AJ$303,AM$42),"")</f>
        <v/>
      </c>
      <c r="AN140" s="75" t="str">
        <f>IFERROR(LARGE('N 50-59'!$AJ$300:$AJ$303,AN$42),"")</f>
        <v/>
      </c>
      <c r="AO140" s="75" t="str">
        <f>IFERROR(LARGE('N 50-59'!$AJ$300:$AJ$303,AO$42),"")</f>
        <v/>
      </c>
      <c r="AP140" s="75" t="str">
        <f>IFERROR(LARGE('N 50-59'!$AJ$300:$AJ$303,AP$42),"")</f>
        <v/>
      </c>
      <c r="AQ140" s="75" t="str">
        <f>IFERROR(LARGE('N 50-59'!$AJ$300:$AJ$303,AQ$42),"")</f>
        <v/>
      </c>
      <c r="AR140" s="75" t="str">
        <f>IFERROR(LARGE('N 50-59'!$AJ$300:$AJ$303,AR$42),"")</f>
        <v/>
      </c>
      <c r="AS140" s="75" t="str">
        <f>IFERROR(LARGE('N 50-59'!$AJ$300:$AJ$303,AS$42),"")</f>
        <v/>
      </c>
      <c r="AT140" s="75" t="str">
        <f>IFERROR(LARGE('N 50-59'!$AJ$300:$AJ$303,AT$42),"")</f>
        <v/>
      </c>
      <c r="AU140" s="75" t="str">
        <f>IFERROR(LARGE('N 50-59'!$AJ$300:$AJ$303,AU$42),"")</f>
        <v/>
      </c>
      <c r="AV140" s="75" t="str">
        <f>IFERROR(LARGE('N 50-59'!$AJ$300:$AJ$303,AV$42),"")</f>
        <v/>
      </c>
      <c r="AW140" s="75" t="str">
        <f>IFERROR(LARGE('N 50-59'!$AJ$300:$AJ$303,AW$42),"")</f>
        <v/>
      </c>
      <c r="AX140" s="75" t="str">
        <f>IFERROR(LARGE('N 50-59'!$AJ$300:$AJ$303,AX$42),"")</f>
        <v/>
      </c>
      <c r="AY140" s="75" t="str">
        <f>IFERROR(LARGE('N 50-59'!$AJ$300:$AJ$303,AY$42),"")</f>
        <v/>
      </c>
      <c r="AZ140" s="75" t="str">
        <f>IFERROR(LARGE('N 50-59'!$AJ$300:$AJ$303,AZ$42),"")</f>
        <v/>
      </c>
      <c r="BA140" s="75" t="str">
        <f>IFERROR(LARGE('N 50-59'!$AJ$300:$AJ$303,BA$42),"")</f>
        <v/>
      </c>
      <c r="BG140" s="16"/>
      <c r="BH140" s="16"/>
    </row>
    <row r="141" spans="1:60" hidden="1" x14ac:dyDescent="0.2">
      <c r="B141" s="76" t="s">
        <v>79</v>
      </c>
      <c r="D141" s="75" t="str">
        <f>IFERROR(LARGE('N 60-69'!$AJ$300:$AJ$400,D$42),"")</f>
        <v/>
      </c>
      <c r="E141" s="75" t="str">
        <f>IFERROR(LARGE('N 60-69'!$AJ$300:$AJ$400,E$42),"")</f>
        <v/>
      </c>
      <c r="F141" s="75" t="str">
        <f>IFERROR(LARGE('N 60-69'!$AJ$300:$AJ$400,F$42),"")</f>
        <v/>
      </c>
      <c r="G141" s="75" t="str">
        <f>IFERROR(LARGE('N 60-69'!$AJ$300:$AJ$400,G$42),"")</f>
        <v/>
      </c>
      <c r="H141" s="75" t="str">
        <f>IFERROR(LARGE('N 60-69'!$AJ$300:$AJ$400,H$42),"")</f>
        <v/>
      </c>
      <c r="I141" s="75" t="str">
        <f>IFERROR(LARGE('N 60-69'!$AJ$300:$AJ$400,I$42),"")</f>
        <v/>
      </c>
      <c r="J141" s="75" t="str">
        <f>IFERROR(LARGE('N 60-69'!$AJ$300:$AJ$400,J$42),"")</f>
        <v/>
      </c>
      <c r="K141" s="75" t="str">
        <f>IFERROR(LARGE('N 60-69'!$AJ$300:$AJ$400,K$42),"")</f>
        <v/>
      </c>
      <c r="L141" s="75" t="str">
        <f>IFERROR(LARGE('N 60-69'!$AJ$300:$AJ$400,L$42),"")</f>
        <v/>
      </c>
      <c r="M141" s="75" t="str">
        <f>IFERROR(LARGE('N 60-69'!$AJ$300:$AJ$400,M$42),"")</f>
        <v/>
      </c>
      <c r="N141" s="75" t="str">
        <f>IFERROR(LARGE('N 60-69'!$AJ$300:$AJ$400,N$42),"")</f>
        <v/>
      </c>
      <c r="O141" s="75" t="str">
        <f>IFERROR(LARGE('N 60-69'!$AJ$300:$AJ$400,O$42),"")</f>
        <v/>
      </c>
      <c r="P141" s="75" t="str">
        <f>IFERROR(LARGE('N 60-69'!$AJ$300:$AJ$400,P$42),"")</f>
        <v/>
      </c>
      <c r="Q141" s="75" t="str">
        <f>IFERROR(LARGE('N 60-69'!$AJ$300:$AJ$400,Q$42),"")</f>
        <v/>
      </c>
      <c r="R141" s="75" t="str">
        <f>IFERROR(LARGE('N 60-69'!$AJ$300:$AJ$400,R$42),"")</f>
        <v/>
      </c>
      <c r="S141" s="75" t="str">
        <f>IFERROR(LARGE('N 60-69'!$AJ$300:$AJ$400,S$42),"")</f>
        <v/>
      </c>
      <c r="T141" s="75" t="str">
        <f>IFERROR(LARGE('N 60-69'!$AJ$300:$AJ$400,T$42),"")</f>
        <v/>
      </c>
      <c r="U141" s="75" t="str">
        <f>IFERROR(LARGE('N 60-69'!$AJ$300:$AJ$400,U$42),"")</f>
        <v/>
      </c>
      <c r="V141" s="75" t="str">
        <f>IFERROR(LARGE('N 60-69'!$AJ$300:$AJ$400,V$42),"")</f>
        <v/>
      </c>
      <c r="W141" s="75" t="str">
        <f>IFERROR(LARGE('N 60-69'!$AJ$300:$AJ$400,W$42),"")</f>
        <v/>
      </c>
      <c r="X141" s="75" t="str">
        <f>IFERROR(LARGE('N 60-69'!$AJ$300:$AJ$400,X$42),"")</f>
        <v/>
      </c>
      <c r="Y141" s="75" t="str">
        <f>IFERROR(LARGE('N 60-69'!$AJ$300:$AJ$400,Y$42),"")</f>
        <v/>
      </c>
      <c r="Z141" s="75" t="str">
        <f>IFERROR(LARGE('N 60-69'!$AJ$300:$AJ$400,Z$42),"")</f>
        <v/>
      </c>
      <c r="AA141" s="75" t="str">
        <f>IFERROR(LARGE('N 60-69'!$AJ$300:$AJ$400,AA$42),"")</f>
        <v/>
      </c>
      <c r="AB141" s="75" t="str">
        <f>IFERROR(LARGE('N 60-69'!$AJ$300:$AJ$400,AB$42),"")</f>
        <v/>
      </c>
      <c r="AC141" s="75" t="str">
        <f>IFERROR(LARGE('N 60-69'!$AJ$300:$AJ$400,AC$42),"")</f>
        <v/>
      </c>
      <c r="AD141" s="75" t="str">
        <f>IFERROR(LARGE('N 60-69'!$AJ$300:$AJ$400,AD$42),"")</f>
        <v/>
      </c>
      <c r="AE141" s="75" t="str">
        <f>IFERROR(LARGE('N 60-69'!$AJ$300:$AJ$400,AE$42),"")</f>
        <v/>
      </c>
      <c r="AF141" s="75" t="str">
        <f>IFERROR(LARGE('N 60-69'!$AJ$300:$AJ$400,AF$42),"")</f>
        <v/>
      </c>
      <c r="AG141" s="75" t="str">
        <f>IFERROR(LARGE('N 60-69'!$AJ$300:$AJ$305,AG$42),"")</f>
        <v/>
      </c>
      <c r="AH141" s="75" t="str">
        <f>IFERROR(LARGE('N 60-69'!$AJ$300:$AJ$305,AH$42),"")</f>
        <v/>
      </c>
      <c r="AI141" s="75" t="str">
        <f>IFERROR(LARGE('N 60-69'!$AJ$300:$AJ$305,AI$42),"")</f>
        <v/>
      </c>
      <c r="AJ141" s="75" t="str">
        <f>IFERROR(LARGE('N 60-69'!$AJ$300:$AJ$305,AJ$42),"")</f>
        <v/>
      </c>
      <c r="AK141" s="75" t="str">
        <f>IFERROR(LARGE('N 60-69'!$AJ$300:$AJ$305,AK$42),"")</f>
        <v/>
      </c>
      <c r="AL141" s="75" t="str">
        <f>IFERROR(LARGE('N 60-69'!$AJ$300:$AJ$305,AL$42),"")</f>
        <v/>
      </c>
      <c r="AM141" s="75" t="str">
        <f>IFERROR(LARGE('N 60-69'!$AJ$300:$AJ$305,AM$42),"")</f>
        <v/>
      </c>
      <c r="AN141" s="75" t="str">
        <f>IFERROR(LARGE('N 60-69'!$AJ$300:$AJ$305,AN$42),"")</f>
        <v/>
      </c>
      <c r="AO141" s="75" t="str">
        <f>IFERROR(LARGE('N 60-69'!$AJ$300:$AJ$305,AO$42),"")</f>
        <v/>
      </c>
      <c r="AP141" s="75" t="str">
        <f>IFERROR(LARGE('N 60-69'!$AJ$300:$AJ$305,AP$42),"")</f>
        <v/>
      </c>
      <c r="AQ141" s="75" t="str">
        <f>IFERROR(LARGE('N 60-69'!$AJ$300:$AJ$305,AQ$42),"")</f>
        <v/>
      </c>
      <c r="AR141" s="75" t="str">
        <f>IFERROR(LARGE('N 60-69'!$AJ$300:$AJ$305,AR$42),"")</f>
        <v/>
      </c>
      <c r="AS141" s="75" t="str">
        <f>IFERROR(LARGE('N 60-69'!$AJ$300:$AJ$305,AS$42),"")</f>
        <v/>
      </c>
      <c r="AT141" s="75" t="str">
        <f>IFERROR(LARGE('N 60-69'!$AJ$300:$AJ$305,AT$42),"")</f>
        <v/>
      </c>
      <c r="AU141" s="75" t="str">
        <f>IFERROR(LARGE('N 60-69'!$AJ$300:$AJ$305,AU$42),"")</f>
        <v/>
      </c>
      <c r="AV141" s="75" t="str">
        <f>IFERROR(LARGE('N 60-69'!$AJ$300:$AJ$305,AV$42),"")</f>
        <v/>
      </c>
      <c r="AW141" s="75" t="str">
        <f>IFERROR(LARGE('N 60-69'!$AJ$300:$AJ$305,AW$42),"")</f>
        <v/>
      </c>
      <c r="AX141" s="75" t="str">
        <f>IFERROR(LARGE('N 60-69'!$AJ$300:$AJ$305,AX$42),"")</f>
        <v/>
      </c>
      <c r="AY141" s="75" t="str">
        <f>IFERROR(LARGE('N 60-69'!$AJ$300:$AJ$305,AY$42),"")</f>
        <v/>
      </c>
      <c r="AZ141" s="75" t="str">
        <f>IFERROR(LARGE('N 60-69'!$AJ$300:$AJ$305,AZ$42),"")</f>
        <v/>
      </c>
      <c r="BA141" s="75" t="str">
        <f>IFERROR(LARGE('N 60-69'!$AJ$300:$AJ$305,BA$42),"")</f>
        <v/>
      </c>
      <c r="BG141" s="16"/>
      <c r="BH141" s="16"/>
    </row>
    <row r="142" spans="1:60" hidden="1" x14ac:dyDescent="0.2">
      <c r="B142" s="76" t="s">
        <v>108</v>
      </c>
      <c r="D142" s="75" t="str">
        <f>IFERROR(LARGE('N 70-79'!$AJ$300:$AJ$400,D$42),"")</f>
        <v/>
      </c>
      <c r="E142" s="75" t="str">
        <f>IFERROR(LARGE('N 70-79'!$AJ$300:$AJ$400,E$42),"")</f>
        <v/>
      </c>
      <c r="F142" s="75" t="str">
        <f>IFERROR(LARGE('N 70-79'!$AJ$300:$AJ$400,F$42),"")</f>
        <v/>
      </c>
      <c r="G142" s="75" t="str">
        <f>IFERROR(LARGE('N 70-79'!$AJ$300:$AJ$400,G$42),"")</f>
        <v/>
      </c>
      <c r="H142" s="75" t="str">
        <f>IFERROR(LARGE('N 70-79'!$AJ$300:$AJ$400,H$42),"")</f>
        <v/>
      </c>
      <c r="I142" s="75" t="str">
        <f>IFERROR(LARGE('N 70-79'!$AJ$300:$AJ$400,I$42),"")</f>
        <v/>
      </c>
      <c r="J142" s="75" t="str">
        <f>IFERROR(LARGE('N 70-79'!$AJ$300:$AJ$400,J$42),"")</f>
        <v/>
      </c>
      <c r="K142" s="75" t="str">
        <f>IFERROR(LARGE('N 70-79'!$AJ$300:$AJ$400,K$42),"")</f>
        <v/>
      </c>
      <c r="L142" s="75" t="str">
        <f>IFERROR(LARGE('N 70-79'!$AJ$300:$AJ$400,L$42),"")</f>
        <v/>
      </c>
      <c r="M142" s="75" t="str">
        <f>IFERROR(LARGE('N 70-79'!$AJ$300:$AJ$400,M$42),"")</f>
        <v/>
      </c>
      <c r="N142" s="75" t="str">
        <f>IFERROR(LARGE('N 70-79'!$AJ$300:$AJ$400,N$42),"")</f>
        <v/>
      </c>
      <c r="O142" s="75" t="str">
        <f>IFERROR(LARGE('N 70-79'!$AJ$300:$AJ$400,O$42),"")</f>
        <v/>
      </c>
      <c r="P142" s="75" t="str">
        <f>IFERROR(LARGE('N 70-79'!$AJ$300:$AJ$400,P$42),"")</f>
        <v/>
      </c>
      <c r="Q142" s="75" t="str">
        <f>IFERROR(LARGE('N 70-79'!$AJ$300:$AJ$400,Q$42),"")</f>
        <v/>
      </c>
      <c r="R142" s="75" t="str">
        <f>IFERROR(LARGE('N 70-79'!$AJ$300:$AJ$400,R$42),"")</f>
        <v/>
      </c>
      <c r="S142" s="75" t="str">
        <f>IFERROR(LARGE('N 70-79'!$AJ$300:$AJ$400,S$42),"")</f>
        <v/>
      </c>
      <c r="T142" s="75" t="str">
        <f>IFERROR(LARGE('N 70-79'!$AJ$300:$AJ$400,T$42),"")</f>
        <v/>
      </c>
      <c r="U142" s="75" t="str">
        <f>IFERROR(LARGE('N 70-79'!$AJ$300:$AJ$400,U$42),"")</f>
        <v/>
      </c>
      <c r="V142" s="75" t="str">
        <f>IFERROR(LARGE('N 70-79'!$AJ$300:$AJ$400,V$42),"")</f>
        <v/>
      </c>
      <c r="W142" s="75" t="str">
        <f>IFERROR(LARGE('N 70-79'!$AJ$300:$AJ$400,W$42),"")</f>
        <v/>
      </c>
      <c r="X142" s="75" t="str">
        <f>IFERROR(LARGE('N 70-79'!$AJ$300:$AJ$400,X$42),"")</f>
        <v/>
      </c>
      <c r="Y142" s="75" t="str">
        <f>IFERROR(LARGE('N 70-79'!$AJ$300:$AJ$400,Y$42),"")</f>
        <v/>
      </c>
      <c r="Z142" s="75" t="str">
        <f>IFERROR(LARGE('N 70-79'!$AJ$300:$AJ$400,Z$42),"")</f>
        <v/>
      </c>
      <c r="AA142" s="75" t="str">
        <f>IFERROR(LARGE('N 70-79'!$AJ$300:$AJ$400,AA$42),"")</f>
        <v/>
      </c>
      <c r="AB142" s="75" t="str">
        <f>IFERROR(LARGE('N 70-79'!$AJ$300:$AJ$400,AB$42),"")</f>
        <v/>
      </c>
      <c r="AC142" s="75" t="str">
        <f>IFERROR(LARGE('N 70-79'!$AJ$300:$AJ$400,AC$42),"")</f>
        <v/>
      </c>
      <c r="AD142" s="75" t="str">
        <f>IFERROR(LARGE('N 70-79'!$AJ$300:$AJ$400,AD$42),"")</f>
        <v/>
      </c>
      <c r="AE142" s="75" t="str">
        <f>IFERROR(LARGE('N 70-79'!$AJ$300:$AJ$400,AE$42),"")</f>
        <v/>
      </c>
      <c r="AF142" s="75" t="str">
        <f>IFERROR(LARGE('N 70-79'!$AJ$300:$AJ$400,AF$42),"")</f>
        <v/>
      </c>
      <c r="AG142" s="75" t="str">
        <f>IFERROR(LARGE('N 70-79'!$AJ$300:$AJ$304,AG$42),"")</f>
        <v/>
      </c>
      <c r="AH142" s="75" t="str">
        <f>IFERROR(LARGE('N 70-79'!$AJ$300:$AJ$304,AH$42),"")</f>
        <v/>
      </c>
      <c r="AI142" s="75" t="str">
        <f>IFERROR(LARGE('N 70-79'!$AJ$300:$AJ$304,AI$42),"")</f>
        <v/>
      </c>
      <c r="AJ142" s="75" t="str">
        <f>IFERROR(LARGE('N 70-79'!$AJ$300:$AJ$304,AJ$42),"")</f>
        <v/>
      </c>
      <c r="AK142" s="75" t="str">
        <f>IFERROR(LARGE('N 70-79'!$AJ$300:$AJ$304,AK$42),"")</f>
        <v/>
      </c>
      <c r="AL142" s="75" t="str">
        <f>IFERROR(LARGE('N 70-79'!$AJ$300:$AJ$304,AL$42),"")</f>
        <v/>
      </c>
      <c r="AM142" s="75" t="str">
        <f>IFERROR(LARGE('N 70-79'!$AJ$300:$AJ$304,AM$42),"")</f>
        <v/>
      </c>
      <c r="AN142" s="75" t="str">
        <f>IFERROR(LARGE('N 70-79'!$AJ$300:$AJ$304,AN$42),"")</f>
        <v/>
      </c>
      <c r="AO142" s="75" t="str">
        <f>IFERROR(LARGE('N 70-79'!$AJ$300:$AJ$304,AO$42),"")</f>
        <v/>
      </c>
      <c r="AP142" s="75" t="str">
        <f>IFERROR(LARGE('N 70-79'!$AJ$300:$AJ$304,AP$42),"")</f>
        <v/>
      </c>
      <c r="AQ142" s="75" t="str">
        <f>IFERROR(LARGE('N 70-79'!$AJ$300:$AJ$304,AQ$42),"")</f>
        <v/>
      </c>
      <c r="AR142" s="75" t="str">
        <f>IFERROR(LARGE('N 70-79'!$AJ$300:$AJ$304,AR$42),"")</f>
        <v/>
      </c>
      <c r="AS142" s="75" t="str">
        <f>IFERROR(LARGE('N 70-79'!$AJ$300:$AJ$304,AS$42),"")</f>
        <v/>
      </c>
      <c r="AT142" s="75" t="str">
        <f>IFERROR(LARGE('N 70-79'!$AJ$300:$AJ$304,AT$42),"")</f>
        <v/>
      </c>
      <c r="AU142" s="75" t="str">
        <f>IFERROR(LARGE('N 70-79'!$AJ$300:$AJ$304,AU$42),"")</f>
        <v/>
      </c>
      <c r="AV142" s="75" t="str">
        <f>IFERROR(LARGE('N 70-79'!$AJ$300:$AJ$304,AV$42),"")</f>
        <v/>
      </c>
      <c r="AW142" s="75" t="str">
        <f>IFERROR(LARGE('N 70-79'!$AJ$300:$AJ$304,AW$42),"")</f>
        <v/>
      </c>
      <c r="AX142" s="75" t="str">
        <f>IFERROR(LARGE('N 70-79'!$AJ$300:$AJ$304,AX$42),"")</f>
        <v/>
      </c>
      <c r="AY142" s="75" t="str">
        <f>IFERROR(LARGE('N 70-79'!$AJ$300:$AJ$304,AY$42),"")</f>
        <v/>
      </c>
      <c r="AZ142" s="75" t="str">
        <f>IFERROR(LARGE('N 70-79'!$AJ$300:$AJ$304,AZ$42),"")</f>
        <v/>
      </c>
      <c r="BA142" s="75" t="str">
        <f>IFERROR(LARGE('N 70-79'!$AJ$300:$AJ$304,BA$42),"")</f>
        <v/>
      </c>
      <c r="BG142" s="16"/>
      <c r="BH142" s="16"/>
    </row>
    <row r="143" spans="1:60" s="61" customFormat="1" hidden="1" x14ac:dyDescent="0.2">
      <c r="B143" s="76" t="s">
        <v>109</v>
      </c>
      <c r="D143" s="75" t="str">
        <f>IFERROR(LARGE('N 80+'!$AJ$300:$AJ$400,D$42),"")</f>
        <v/>
      </c>
      <c r="E143" s="75" t="str">
        <f>IFERROR(LARGE('N 80+'!$AJ$300:$AJ$400,E$42),"")</f>
        <v/>
      </c>
      <c r="F143" s="75" t="str">
        <f>IFERROR(LARGE('N 80+'!$AJ$300:$AJ$400,F$42),"")</f>
        <v/>
      </c>
      <c r="G143" s="75" t="str">
        <f>IFERROR(LARGE('N 80+'!$AJ$300:$AJ$400,G$42),"")</f>
        <v/>
      </c>
      <c r="H143" s="75" t="str">
        <f>IFERROR(LARGE('N 80+'!$AJ$300:$AJ$400,H$42),"")</f>
        <v/>
      </c>
      <c r="I143" s="75" t="str">
        <f>IFERROR(LARGE('N 80+'!$AJ$300:$AJ$400,I$42),"")</f>
        <v/>
      </c>
      <c r="J143" s="75" t="str">
        <f>IFERROR(LARGE('N 80+'!$AJ$300:$AJ$400,J$42),"")</f>
        <v/>
      </c>
      <c r="K143" s="75" t="str">
        <f>IFERROR(LARGE('N 80+'!$AJ$300:$AJ$400,K$42),"")</f>
        <v/>
      </c>
      <c r="L143" s="75" t="str">
        <f>IFERROR(LARGE('N 80+'!$AJ$300:$AJ$400,L$42),"")</f>
        <v/>
      </c>
      <c r="M143" s="75" t="str">
        <f>IFERROR(LARGE('N 80+'!$AJ$300:$AJ$400,M$42),"")</f>
        <v/>
      </c>
      <c r="N143" s="75" t="str">
        <f>IFERROR(LARGE('N 80+'!$AJ$300:$AJ$400,N$42),"")</f>
        <v/>
      </c>
      <c r="O143" s="75" t="str">
        <f>IFERROR(LARGE('N 80+'!$AJ$300:$AJ$400,O$42),"")</f>
        <v/>
      </c>
      <c r="P143" s="75" t="str">
        <f>IFERROR(LARGE('N 80+'!$AJ$300:$AJ$400,P$42),"")</f>
        <v/>
      </c>
      <c r="Q143" s="75" t="str">
        <f>IFERROR(LARGE('N 80+'!$AJ$300:$AJ$400,Q$42),"")</f>
        <v/>
      </c>
      <c r="R143" s="75" t="str">
        <f>IFERROR(LARGE('N 80+'!$AJ$300:$AJ$400,R$42),"")</f>
        <v/>
      </c>
      <c r="S143" s="75" t="str">
        <f>IFERROR(LARGE('N 80+'!$AJ$300:$AJ$400,S$42),"")</f>
        <v/>
      </c>
      <c r="T143" s="75" t="str">
        <f>IFERROR(LARGE('N 80+'!$AJ$300:$AJ$400,T$42),"")</f>
        <v/>
      </c>
      <c r="U143" s="75" t="str">
        <f>IFERROR(LARGE('N 80+'!$AJ$300:$AJ$400,U$42),"")</f>
        <v/>
      </c>
      <c r="V143" s="75" t="str">
        <f>IFERROR(LARGE('N 80+'!$AJ$300:$AJ$400,V$42),"")</f>
        <v/>
      </c>
      <c r="W143" s="75" t="str">
        <f>IFERROR(LARGE('N 80+'!$AJ$300:$AJ$400,W$42),"")</f>
        <v/>
      </c>
      <c r="X143" s="75" t="str">
        <f>IFERROR(LARGE('N 80+'!$AJ$300:$AJ$400,X$42),"")</f>
        <v/>
      </c>
      <c r="Y143" s="75" t="str">
        <f>IFERROR(LARGE('N 80+'!$AJ$300:$AJ$400,Y$42),"")</f>
        <v/>
      </c>
      <c r="Z143" s="75" t="str">
        <f>IFERROR(LARGE('N 80+'!$AJ$300:$AJ$400,Z$42),"")</f>
        <v/>
      </c>
      <c r="AA143" s="75" t="str">
        <f>IFERROR(LARGE('N 80+'!$AJ$300:$AJ$400,AA$42),"")</f>
        <v/>
      </c>
      <c r="AB143" s="75" t="str">
        <f>IFERROR(LARGE('N 80+'!$AJ$300:$AJ$400,AB$42),"")</f>
        <v/>
      </c>
      <c r="AC143" s="75" t="str">
        <f>IFERROR(LARGE('N 80+'!$AJ$300:$AJ$400,AC$42),"")</f>
        <v/>
      </c>
      <c r="AD143" s="75" t="str">
        <f>IFERROR(LARGE('N 80+'!$AJ$300:$AJ$400,AD$42),"")</f>
        <v/>
      </c>
      <c r="AE143" s="75" t="str">
        <f>IFERROR(LARGE('N 80+'!$AJ$300:$AJ$400,AE$42),"")</f>
        <v/>
      </c>
      <c r="AF143" s="75" t="str">
        <f>IFERROR(LARGE('N 80+'!$AJ$300:$AJ$400,AF$42),"")</f>
        <v/>
      </c>
      <c r="AG143" s="75" t="str">
        <f>IFERROR(LARGE('N 80+'!$AJ$300:$AJ$303,AG$42),"")</f>
        <v/>
      </c>
      <c r="AH143" s="75" t="str">
        <f>IFERROR(LARGE('N 80+'!$AJ$300:$AJ$303,AH$42),"")</f>
        <v/>
      </c>
      <c r="AI143" s="75" t="str">
        <f>IFERROR(LARGE('N 80+'!$AJ$300:$AJ$303,AI$42),"")</f>
        <v/>
      </c>
      <c r="AJ143" s="75" t="str">
        <f>IFERROR(LARGE('N 80+'!$AJ$300:$AJ$303,AJ$42),"")</f>
        <v/>
      </c>
      <c r="AK143" s="75" t="str">
        <f>IFERROR(LARGE('N 80+'!$AJ$300:$AJ$303,AK$42),"")</f>
        <v/>
      </c>
      <c r="AL143" s="75" t="str">
        <f>IFERROR(LARGE('N 80+'!$AJ$300:$AJ$303,AL$42),"")</f>
        <v/>
      </c>
      <c r="AM143" s="75" t="str">
        <f>IFERROR(LARGE('N 80+'!$AJ$300:$AJ$303,AM$42),"")</f>
        <v/>
      </c>
      <c r="AN143" s="75" t="str">
        <f>IFERROR(LARGE('N 80+'!$AJ$300:$AJ$303,AN$42),"")</f>
        <v/>
      </c>
      <c r="AO143" s="75" t="str">
        <f>IFERROR(LARGE('N 80+'!$AJ$300:$AJ$303,AO$42),"")</f>
        <v/>
      </c>
      <c r="AP143" s="75" t="str">
        <f>IFERROR(LARGE('N 80+'!$AJ$300:$AJ$303,AP$42),"")</f>
        <v/>
      </c>
      <c r="AQ143" s="75" t="str">
        <f>IFERROR(LARGE('N 80+'!$AJ$300:$AJ$303,AQ$42),"")</f>
        <v/>
      </c>
      <c r="AR143" s="75" t="str">
        <f>IFERROR(LARGE('N 80+'!$AJ$300:$AJ$303,AR$42),"")</f>
        <v/>
      </c>
      <c r="AS143" s="75" t="str">
        <f>IFERROR(LARGE('N 80+'!$AJ$300:$AJ$303,AS$42),"")</f>
        <v/>
      </c>
      <c r="AT143" s="75" t="str">
        <f>IFERROR(LARGE('N 80+'!$AJ$300:$AJ$303,AT$42),"")</f>
        <v/>
      </c>
      <c r="AU143" s="75" t="str">
        <f>IFERROR(LARGE('N 80+'!$AJ$300:$AJ$303,AU$42),"")</f>
        <v/>
      </c>
      <c r="AV143" s="75" t="str">
        <f>IFERROR(LARGE('N 80+'!$AJ$300:$AJ$303,AV$42),"")</f>
        <v/>
      </c>
      <c r="AW143" s="75" t="str">
        <f>IFERROR(LARGE('N 80+'!$AJ$300:$AJ$303,AW$42),"")</f>
        <v/>
      </c>
      <c r="AX143" s="75" t="str">
        <f>IFERROR(LARGE('N 80+'!$AJ$300:$AJ$303,AX$42),"")</f>
        <v/>
      </c>
      <c r="AY143" s="75" t="str">
        <f>IFERROR(LARGE('N 80+'!$AJ$300:$AJ$303,AY$42),"")</f>
        <v/>
      </c>
      <c r="AZ143" s="75" t="str">
        <f>IFERROR(LARGE('N 80+'!$AJ$300:$AJ$303,AZ$42),"")</f>
        <v/>
      </c>
      <c r="BA143" s="75" t="str">
        <f>IFERROR(LARGE('N 80+'!$AJ$300:$AJ$303,BA$42),"")</f>
        <v/>
      </c>
    </row>
    <row r="144" spans="1:60" hidden="1" x14ac:dyDescent="0.2">
      <c r="A144" s="123" t="s">
        <v>70</v>
      </c>
      <c r="B144" s="77" t="s">
        <v>76</v>
      </c>
      <c r="D144" s="75">
        <f>IFERROR(LARGE('M 35-49'!$AK$300:$AK$397,D$42),"")</f>
        <v>13.004</v>
      </c>
      <c r="E144" s="75" t="str">
        <f>IFERROR(LARGE('M 35-49'!$AK$300:$AK$397,E$42),"")</f>
        <v/>
      </c>
      <c r="F144" s="75" t="str">
        <f>IFERROR(LARGE('M 35-49'!$AK$300:$AK$397,F$42),"")</f>
        <v/>
      </c>
      <c r="G144" s="75" t="str">
        <f>IFERROR(LARGE('M 35-49'!$AK$300:$AK$397,G$42),"")</f>
        <v/>
      </c>
      <c r="H144" s="75" t="str">
        <f>IFERROR(LARGE('M 35-49'!$AK$300:$AK$397,H$42),"")</f>
        <v/>
      </c>
      <c r="I144" s="75" t="str">
        <f>IFERROR(LARGE('M 35-49'!$AK$300:$AK$397,I$42),"")</f>
        <v/>
      </c>
      <c r="J144" s="75" t="str">
        <f>IFERROR(LARGE('M 35-49'!$AK$300:$AK$397,J$42),"")</f>
        <v/>
      </c>
      <c r="K144" s="75" t="str">
        <f>IFERROR(LARGE('M 35-49'!$AK$300:$AK$397,K$42),"")</f>
        <v/>
      </c>
      <c r="L144" s="75" t="str">
        <f>IFERROR(LARGE('M 35-49'!$AK$300:$AK$397,L$42),"")</f>
        <v/>
      </c>
      <c r="M144" s="75" t="str">
        <f>IFERROR(LARGE('M 35-49'!$AK$300:$AK$397,M$42),"")</f>
        <v/>
      </c>
      <c r="N144" s="75" t="str">
        <f>IFERROR(LARGE('M 35-49'!$AK$300:$AK$397,N$42),"")</f>
        <v/>
      </c>
      <c r="O144" s="75" t="str">
        <f>IFERROR(LARGE('M 35-49'!$AK$300:$AK$397,O$42),"")</f>
        <v/>
      </c>
      <c r="P144" s="75" t="str">
        <f>IFERROR(LARGE('M 35-49'!$AK$300:$AK$397,P$42),"")</f>
        <v/>
      </c>
      <c r="Q144" s="75" t="str">
        <f>IFERROR(LARGE('M 35-49'!$AK$300:$AK$397,Q$42),"")</f>
        <v/>
      </c>
      <c r="R144" s="75" t="str">
        <f>IFERROR(LARGE('M 35-49'!$AK$300:$AK$397,R$42),"")</f>
        <v/>
      </c>
      <c r="S144" s="75" t="str">
        <f>IFERROR(LARGE('M 35-49'!$AK$300:$AK$397,S$42),"")</f>
        <v/>
      </c>
      <c r="T144" s="75" t="str">
        <f>IFERROR(LARGE('M 35-49'!$AK$300:$AK$397,T$42),"")</f>
        <v/>
      </c>
      <c r="U144" s="75" t="str">
        <f>IFERROR(LARGE('M 35-49'!$AK$300:$AK$397,U$42),"")</f>
        <v/>
      </c>
      <c r="V144" s="75" t="str">
        <f>IFERROR(LARGE('M 35-49'!$AK$300:$AK$397,V$42),"")</f>
        <v/>
      </c>
      <c r="W144" s="75" t="str">
        <f>IFERROR(LARGE('M 35-49'!$AK$300:$AK$397,W$42),"")</f>
        <v/>
      </c>
      <c r="X144" s="75" t="str">
        <f>IFERROR(LARGE('M 35-49'!$AK$300:$AK$397,X$42),"")</f>
        <v/>
      </c>
      <c r="Y144" s="75" t="str">
        <f>IFERROR(LARGE('M 35-49'!$AK$300:$AK$397,Y$42),"")</f>
        <v/>
      </c>
      <c r="Z144" s="75" t="str">
        <f>IFERROR(LARGE('M 35-49'!$AK$300:$AK$397,Z$42),"")</f>
        <v/>
      </c>
      <c r="AA144" s="75" t="str">
        <f>IFERROR(LARGE('M 35-49'!$AK$300:$AK$397,AA$42),"")</f>
        <v/>
      </c>
      <c r="AB144" s="75" t="str">
        <f>IFERROR(LARGE('M 35-49'!$AK$300:$AK$397,AB$42),"")</f>
        <v/>
      </c>
      <c r="AC144" s="75" t="str">
        <f>IFERROR(LARGE('M 35-49'!$AK$300:$AK$397,AC$42),"")</f>
        <v/>
      </c>
      <c r="AD144" s="75" t="str">
        <f>IFERROR(LARGE('M 35-49'!$AK$300:$AK$397,AD$42),"")</f>
        <v/>
      </c>
      <c r="AE144" s="75" t="str">
        <f>IFERROR(LARGE('M 35-49'!$AK$300:$AK$397,AE$42),"")</f>
        <v/>
      </c>
      <c r="AF144" s="75" t="str">
        <f>IFERROR(LARGE('M 35-49'!$AK$300:$AK$397,AF$42),"")</f>
        <v/>
      </c>
      <c r="AG144" s="75" t="str">
        <f>IFERROR(LARGE('M 35-49'!$AK$300:$AK$312,AG$42),"")</f>
        <v/>
      </c>
      <c r="AH144" s="75" t="str">
        <f>IFERROR(LARGE('M 35-49'!$AK$300:$AK$312,AH$42),"")</f>
        <v/>
      </c>
      <c r="AI144" s="75" t="str">
        <f>IFERROR(LARGE('M 35-49'!$AK$300:$AK$312,AI$42),"")</f>
        <v/>
      </c>
      <c r="AJ144" s="75" t="str">
        <f>IFERROR(LARGE('M 35-49'!$AK$300:$AK$312,AJ$42),"")</f>
        <v/>
      </c>
      <c r="AK144" s="75" t="str">
        <f>IFERROR(LARGE('M 35-49'!$AK$300:$AK$312,AK$42),"")</f>
        <v/>
      </c>
      <c r="AL144" s="75" t="str">
        <f>IFERROR(LARGE('M 35-49'!$AK$300:$AK$312,AL$42),"")</f>
        <v/>
      </c>
      <c r="AM144" s="75" t="str">
        <f>IFERROR(LARGE('M 35-49'!$AK$300:$AK$312,AM$42),"")</f>
        <v/>
      </c>
      <c r="AN144" s="75" t="str">
        <f>IFERROR(LARGE('M 35-49'!$AK$300:$AK$312,AN$42),"")</f>
        <v/>
      </c>
      <c r="AO144" s="75" t="str">
        <f>IFERROR(LARGE('M 35-49'!$AK$300:$AK$312,AO$42),"")</f>
        <v/>
      </c>
      <c r="AP144" s="75" t="str">
        <f>IFERROR(LARGE('M 35-49'!$AK$300:$AK$312,AP$42),"")</f>
        <v/>
      </c>
      <c r="AQ144" s="75" t="str">
        <f>IFERROR(LARGE('M 35-49'!$AK$300:$AK$312,AQ$42),"")</f>
        <v/>
      </c>
      <c r="AR144" s="75" t="str">
        <f>IFERROR(LARGE('M 35-49'!$AK$300:$AK$312,AR$42),"")</f>
        <v/>
      </c>
      <c r="AS144" s="75" t="str">
        <f>IFERROR(LARGE('M 35-49'!$AK$300:$AK$312,AS$42),"")</f>
        <v/>
      </c>
      <c r="AT144" s="75" t="str">
        <f>IFERROR(LARGE('M 35-49'!$AK$300:$AK$312,AT$42),"")</f>
        <v/>
      </c>
      <c r="AU144" s="75" t="str">
        <f>IFERROR(LARGE('M 35-49'!$AK$300:$AK$312,AU$42),"")</f>
        <v/>
      </c>
      <c r="AV144" s="75" t="str">
        <f>IFERROR(LARGE('M 35-49'!$AK$300:$AK$312,AV$42),"")</f>
        <v/>
      </c>
      <c r="AW144" s="75" t="str">
        <f>IFERROR(LARGE('M 35-49'!$AK$300:$AK$312,AW$42),"")</f>
        <v/>
      </c>
      <c r="AX144" s="75" t="str">
        <f>IFERROR(LARGE('M 35-49'!$AK$300:$AK$312,AX$42),"")</f>
        <v/>
      </c>
      <c r="AY144" s="75" t="str">
        <f>IFERROR(LARGE('M 35-49'!$AK$300:$AK$312,AY$42),"")</f>
        <v/>
      </c>
      <c r="AZ144" s="75" t="str">
        <f>IFERROR(LARGE('M 35-49'!$AK$300:$AK$312,AZ$42),"")</f>
        <v/>
      </c>
      <c r="BA144" s="75" t="str">
        <f>IFERROR(LARGE('M 35-49'!$AK$300:$AK$312,BA$42),"")</f>
        <v/>
      </c>
      <c r="BG144" s="16"/>
      <c r="BH144" s="16"/>
    </row>
    <row r="145" spans="1:60" hidden="1" x14ac:dyDescent="0.2">
      <c r="B145" s="77" t="s">
        <v>77</v>
      </c>
      <c r="D145" s="75" t="str">
        <f>IFERROR(LARGE('M 50-59'!$AK$300:$AK$396,D$42),"")</f>
        <v/>
      </c>
      <c r="E145" s="75" t="str">
        <f>IFERROR(LARGE('M 50-59'!$AK$300:$AK$396,E$42),"")</f>
        <v/>
      </c>
      <c r="F145" s="75" t="str">
        <f>IFERROR(LARGE('M 50-59'!$AK$300:$AK$396,F$42),"")</f>
        <v/>
      </c>
      <c r="G145" s="75" t="str">
        <f>IFERROR(LARGE('M 50-59'!$AK$300:$AK$396,G$42),"")</f>
        <v/>
      </c>
      <c r="H145" s="75" t="str">
        <f>IFERROR(LARGE('M 50-59'!$AK$300:$AK$396,H$42),"")</f>
        <v/>
      </c>
      <c r="I145" s="75" t="str">
        <f>IFERROR(LARGE('M 50-59'!$AK$300:$AK$396,I$42),"")</f>
        <v/>
      </c>
      <c r="J145" s="75" t="str">
        <f>IFERROR(LARGE('M 50-59'!$AK$300:$AK$396,J$42),"")</f>
        <v/>
      </c>
      <c r="K145" s="75" t="str">
        <f>IFERROR(LARGE('M 50-59'!$AK$300:$AK$396,K$42),"")</f>
        <v/>
      </c>
      <c r="L145" s="75" t="str">
        <f>IFERROR(LARGE('M 50-59'!$AK$300:$AK$396,L$42),"")</f>
        <v/>
      </c>
      <c r="M145" s="75" t="str">
        <f>IFERROR(LARGE('M 50-59'!$AK$300:$AK$396,M$42),"")</f>
        <v/>
      </c>
      <c r="N145" s="75" t="str">
        <f>IFERROR(LARGE('M 50-59'!$AK$300:$AK$396,N$42),"")</f>
        <v/>
      </c>
      <c r="O145" s="75" t="str">
        <f>IFERROR(LARGE('M 50-59'!$AK$300:$AK$396,O$42),"")</f>
        <v/>
      </c>
      <c r="P145" s="75" t="str">
        <f>IFERROR(LARGE('M 50-59'!$AK$300:$AK$396,P$42),"")</f>
        <v/>
      </c>
      <c r="Q145" s="75" t="str">
        <f>IFERROR(LARGE('M 50-59'!$AK$300:$AK$396,Q$42),"")</f>
        <v/>
      </c>
      <c r="R145" s="75" t="str">
        <f>IFERROR(LARGE('M 50-59'!$AK$300:$AK$396,R$42),"")</f>
        <v/>
      </c>
      <c r="S145" s="75" t="str">
        <f>IFERROR(LARGE('M 50-59'!$AK$300:$AK$396,S$42),"")</f>
        <v/>
      </c>
      <c r="T145" s="75" t="str">
        <f>IFERROR(LARGE('M 50-59'!$AK$300:$AK$396,T$42),"")</f>
        <v/>
      </c>
      <c r="U145" s="75" t="str">
        <f>IFERROR(LARGE('M 50-59'!$AK$300:$AK$396,U$42),"")</f>
        <v/>
      </c>
      <c r="V145" s="75" t="str">
        <f>IFERROR(LARGE('M 50-59'!$AK$300:$AK$396,V$42),"")</f>
        <v/>
      </c>
      <c r="W145" s="75" t="str">
        <f>IFERROR(LARGE('M 50-59'!$AK$300:$AK$396,W$42),"")</f>
        <v/>
      </c>
      <c r="X145" s="75" t="str">
        <f>IFERROR(LARGE('M 50-59'!$AK$300:$AK$396,X$42),"")</f>
        <v/>
      </c>
      <c r="Y145" s="75" t="str">
        <f>IFERROR(LARGE('M 50-59'!$AK$300:$AK$396,Y$42),"")</f>
        <v/>
      </c>
      <c r="Z145" s="75" t="str">
        <f>IFERROR(LARGE('M 50-59'!$AK$300:$AK$396,Z$42),"")</f>
        <v/>
      </c>
      <c r="AA145" s="75" t="str">
        <f>IFERROR(LARGE('M 50-59'!$AK$300:$AK$396,AA$42),"")</f>
        <v/>
      </c>
      <c r="AB145" s="75" t="str">
        <f>IFERROR(LARGE('M 50-59'!$AK$300:$AK$396,AB$42),"")</f>
        <v/>
      </c>
      <c r="AC145" s="75" t="str">
        <f>IFERROR(LARGE('M 50-59'!$AK$300:$AK$396,AC$42),"")</f>
        <v/>
      </c>
      <c r="AD145" s="75" t="str">
        <f>IFERROR(LARGE('M 50-59'!$AK$300:$AK$396,AD$42),"")</f>
        <v/>
      </c>
      <c r="AE145" s="75" t="str">
        <f>IFERROR(LARGE('M 50-59'!$AK$300:$AK$396,AE$42),"")</f>
        <v/>
      </c>
      <c r="AF145" s="75" t="str">
        <f>IFERROR(LARGE('M 50-59'!$AK$300:$AK$396,AF$42),"")</f>
        <v/>
      </c>
      <c r="AG145" s="75" t="str">
        <f>IFERROR(LARGE('M 50-59'!$AK$300:$AK$312,AG$42),"")</f>
        <v/>
      </c>
      <c r="AH145" s="75" t="str">
        <f>IFERROR(LARGE('M 50-59'!$AK$300:$AK$312,AH$42),"")</f>
        <v/>
      </c>
      <c r="AI145" s="75" t="str">
        <f>IFERROR(LARGE('M 50-59'!$AK$300:$AK$312,AI$42),"")</f>
        <v/>
      </c>
      <c r="AJ145" s="75" t="str">
        <f>IFERROR(LARGE('M 50-59'!$AK$300:$AK$312,AJ$42),"")</f>
        <v/>
      </c>
      <c r="AK145" s="75" t="str">
        <f>IFERROR(LARGE('M 50-59'!$AK$300:$AK$312,AK$42),"")</f>
        <v/>
      </c>
      <c r="AL145" s="75" t="str">
        <f>IFERROR(LARGE('M 50-59'!$AK$300:$AK$312,AL$42),"")</f>
        <v/>
      </c>
      <c r="AM145" s="75" t="str">
        <f>IFERROR(LARGE('M 50-59'!$AK$300:$AK$312,AM$42),"")</f>
        <v/>
      </c>
      <c r="AN145" s="75" t="str">
        <f>IFERROR(LARGE('M 50-59'!$AK$300:$AK$312,AN$42),"")</f>
        <v/>
      </c>
      <c r="AO145" s="75" t="str">
        <f>IFERROR(LARGE('M 50-59'!$AK$300:$AK$312,AO$42),"")</f>
        <v/>
      </c>
      <c r="AP145" s="75" t="str">
        <f>IFERROR(LARGE('M 50-59'!$AK$300:$AK$312,AP$42),"")</f>
        <v/>
      </c>
      <c r="AQ145" s="75" t="str">
        <f>IFERROR(LARGE('M 50-59'!$AK$300:$AK$312,AQ$42),"")</f>
        <v/>
      </c>
      <c r="AR145" s="75" t="str">
        <f>IFERROR(LARGE('M 50-59'!$AK$300:$AK$312,AR$42),"")</f>
        <v/>
      </c>
      <c r="AS145" s="75" t="str">
        <f>IFERROR(LARGE('M 50-59'!$AK$300:$AK$312,AS$42),"")</f>
        <v/>
      </c>
      <c r="AT145" s="75" t="str">
        <f>IFERROR(LARGE('M 50-59'!$AK$300:$AK$312,AT$42),"")</f>
        <v/>
      </c>
      <c r="AU145" s="75" t="str">
        <f>IFERROR(LARGE('M 50-59'!$AK$300:$AK$312,AU$42),"")</f>
        <v/>
      </c>
      <c r="AV145" s="75" t="str">
        <f>IFERROR(LARGE('M 50-59'!$AK$300:$AK$312,AV$42),"")</f>
        <v/>
      </c>
      <c r="AW145" s="75" t="str">
        <f>IFERROR(LARGE('M 50-59'!$AK$300:$AK$312,AW$42),"")</f>
        <v/>
      </c>
      <c r="AX145" s="75" t="str">
        <f>IFERROR(LARGE('M 50-59'!$AK$300:$AK$312,AX$42),"")</f>
        <v/>
      </c>
      <c r="AY145" s="75" t="str">
        <f>IFERROR(LARGE('M 50-59'!$AK$300:$AK$312,AY$42),"")</f>
        <v/>
      </c>
      <c r="AZ145" s="75" t="str">
        <f>IFERROR(LARGE('M 50-59'!$AK$300:$AK$312,AZ$42),"")</f>
        <v/>
      </c>
      <c r="BA145" s="75" t="str">
        <f>IFERROR(LARGE('M 50-59'!$AK$300:$AK$312,BA$42),"")</f>
        <v/>
      </c>
      <c r="BG145" s="16"/>
      <c r="BH145" s="16"/>
    </row>
    <row r="146" spans="1:60" hidden="1" x14ac:dyDescent="0.2">
      <c r="B146" s="77" t="s">
        <v>78</v>
      </c>
      <c r="D146" s="75" t="str">
        <f>IFERROR(LARGE('M 60-69'!$AK$300:$AK$397,D$42),"")</f>
        <v/>
      </c>
      <c r="E146" s="75" t="str">
        <f>IFERROR(LARGE('M 60-69'!$AK$300:$AK$397,E$42),"")</f>
        <v/>
      </c>
      <c r="F146" s="75" t="str">
        <f>IFERROR(LARGE('M 60-69'!$AK$300:$AK$397,F$42),"")</f>
        <v/>
      </c>
      <c r="G146" s="75" t="str">
        <f>IFERROR(LARGE('M 60-69'!$AK$300:$AK$397,G$42),"")</f>
        <v/>
      </c>
      <c r="H146" s="75" t="str">
        <f>IFERROR(LARGE('M 60-69'!$AK$300:$AK$397,H$42),"")</f>
        <v/>
      </c>
      <c r="I146" s="75" t="str">
        <f>IFERROR(LARGE('M 60-69'!$AK$300:$AK$397,I$42),"")</f>
        <v/>
      </c>
      <c r="J146" s="75" t="str">
        <f>IFERROR(LARGE('M 60-69'!$AK$300:$AK$397,J$42),"")</f>
        <v/>
      </c>
      <c r="K146" s="75" t="str">
        <f>IFERROR(LARGE('M 60-69'!$AK$300:$AK$397,K$42),"")</f>
        <v/>
      </c>
      <c r="L146" s="75" t="str">
        <f>IFERROR(LARGE('M 60-69'!$AK$300:$AK$397,L$42),"")</f>
        <v/>
      </c>
      <c r="M146" s="75" t="str">
        <f>IFERROR(LARGE('M 60-69'!$AK$300:$AK$397,M$42),"")</f>
        <v/>
      </c>
      <c r="N146" s="75" t="str">
        <f>IFERROR(LARGE('M 60-69'!$AK$300:$AK$397,N$42),"")</f>
        <v/>
      </c>
      <c r="O146" s="75" t="str">
        <f>IFERROR(LARGE('M 60-69'!$AK$300:$AK$397,O$42),"")</f>
        <v/>
      </c>
      <c r="P146" s="75" t="str">
        <f>IFERROR(LARGE('M 60-69'!$AK$300:$AK$397,P$42),"")</f>
        <v/>
      </c>
      <c r="Q146" s="75" t="str">
        <f>IFERROR(LARGE('M 60-69'!$AK$300:$AK$397,Q$42),"")</f>
        <v/>
      </c>
      <c r="R146" s="75" t="str">
        <f>IFERROR(LARGE('M 60-69'!$AK$300:$AK$397,R$42),"")</f>
        <v/>
      </c>
      <c r="S146" s="75" t="str">
        <f>IFERROR(LARGE('M 60-69'!$AK$300:$AK$397,S$42),"")</f>
        <v/>
      </c>
      <c r="T146" s="75" t="str">
        <f>IFERROR(LARGE('M 60-69'!$AK$300:$AK$397,T$42),"")</f>
        <v/>
      </c>
      <c r="U146" s="75" t="str">
        <f>IFERROR(LARGE('M 60-69'!$AK$300:$AK$397,U$42),"")</f>
        <v/>
      </c>
      <c r="V146" s="75" t="str">
        <f>IFERROR(LARGE('M 60-69'!$AK$300:$AK$397,V$42),"")</f>
        <v/>
      </c>
      <c r="W146" s="75" t="str">
        <f>IFERROR(LARGE('M 60-69'!$AK$300:$AK$397,W$42),"")</f>
        <v/>
      </c>
      <c r="X146" s="75" t="str">
        <f>IFERROR(LARGE('M 60-69'!$AK$300:$AK$397,X$42),"")</f>
        <v/>
      </c>
      <c r="Y146" s="75" t="str">
        <f>IFERROR(LARGE('M 60-69'!$AK$300:$AK$397,Y$42),"")</f>
        <v/>
      </c>
      <c r="Z146" s="75" t="str">
        <f>IFERROR(LARGE('M 60-69'!$AK$300:$AK$397,Z$42),"")</f>
        <v/>
      </c>
      <c r="AA146" s="75" t="str">
        <f>IFERROR(LARGE('M 60-69'!$AK$300:$AK$397,AA$42),"")</f>
        <v/>
      </c>
      <c r="AB146" s="75" t="str">
        <f>IFERROR(LARGE('M 60-69'!$AK$300:$AK$397,AB$42),"")</f>
        <v/>
      </c>
      <c r="AC146" s="75" t="str">
        <f>IFERROR(LARGE('M 60-69'!$AK$300:$AK$397,AC$42),"")</f>
        <v/>
      </c>
      <c r="AD146" s="75" t="str">
        <f>IFERROR(LARGE('M 60-69'!$AK$300:$AK$397,AD$42),"")</f>
        <v/>
      </c>
      <c r="AE146" s="75" t="str">
        <f>IFERROR(LARGE('M 60-69'!$AK$300:$AK$397,AE$42),"")</f>
        <v/>
      </c>
      <c r="AF146" s="75" t="str">
        <f>IFERROR(LARGE('M 60-69'!$AK$300:$AK$397,AF$42),"")</f>
        <v/>
      </c>
      <c r="AG146" s="75" t="str">
        <f>IFERROR(LARGE('M 60-69'!$AK$300:$AK$306,AG$42),"")</f>
        <v/>
      </c>
      <c r="AH146" s="75" t="str">
        <f>IFERROR(LARGE('M 60-69'!$AK$300:$AK$306,AH$42),"")</f>
        <v/>
      </c>
      <c r="AI146" s="75" t="str">
        <f>IFERROR(LARGE('M 60-69'!$AK$300:$AK$306,AI$42),"")</f>
        <v/>
      </c>
      <c r="AJ146" s="75" t="str">
        <f>IFERROR(LARGE('M 60-69'!$AK$300:$AK$306,AJ$42),"")</f>
        <v/>
      </c>
      <c r="AK146" s="75" t="str">
        <f>IFERROR(LARGE('M 60-69'!$AK$300:$AK$306,AK$42),"")</f>
        <v/>
      </c>
      <c r="AL146" s="75" t="str">
        <f>IFERROR(LARGE('M 60-69'!$AK$300:$AK$306,AL$42),"")</f>
        <v/>
      </c>
      <c r="AM146" s="75" t="str">
        <f>IFERROR(LARGE('M 60-69'!$AK$300:$AK$306,AM$42),"")</f>
        <v/>
      </c>
      <c r="AN146" s="75" t="str">
        <f>IFERROR(LARGE('M 60-69'!$AK$300:$AK$306,AN$42),"")</f>
        <v/>
      </c>
      <c r="AO146" s="75" t="str">
        <f>IFERROR(LARGE('M 60-69'!$AK$300:$AK$306,AO$42),"")</f>
        <v/>
      </c>
      <c r="AP146" s="75" t="str">
        <f>IFERROR(LARGE('M 60-69'!$AK$300:$AK$306,AP$42),"")</f>
        <v/>
      </c>
      <c r="AQ146" s="75" t="str">
        <f>IFERROR(LARGE('M 60-69'!$AK$300:$AK$306,AQ$42),"")</f>
        <v/>
      </c>
      <c r="AR146" s="75" t="str">
        <f>IFERROR(LARGE('M 60-69'!$AK$300:$AK$306,AR$42),"")</f>
        <v/>
      </c>
      <c r="AS146" s="75" t="str">
        <f>IFERROR(LARGE('M 60-69'!$AK$300:$AK$306,AS$42),"")</f>
        <v/>
      </c>
      <c r="AT146" s="75" t="str">
        <f>IFERROR(LARGE('M 60-69'!$AK$300:$AK$306,AT$42),"")</f>
        <v/>
      </c>
      <c r="AU146" s="75" t="str">
        <f>IFERROR(LARGE('M 60-69'!$AK$300:$AK$306,AU$42),"")</f>
        <v/>
      </c>
      <c r="AV146" s="75" t="str">
        <f>IFERROR(LARGE('M 60-69'!$AK$300:$AK$306,AV$42),"")</f>
        <v/>
      </c>
      <c r="AW146" s="75" t="str">
        <f>IFERROR(LARGE('M 60-69'!$AK$300:$AK$306,AW$42),"")</f>
        <v/>
      </c>
      <c r="AX146" s="75" t="str">
        <f>IFERROR(LARGE('M 60-69'!$AK$300:$AK$306,AX$42),"")</f>
        <v/>
      </c>
      <c r="AY146" s="75" t="str">
        <f>IFERROR(LARGE('M 60-69'!$AK$300:$AK$306,AY$42),"")</f>
        <v/>
      </c>
      <c r="AZ146" s="75" t="str">
        <f>IFERROR(LARGE('M 60-69'!$AK$300:$AK$306,AZ$42),"")</f>
        <v/>
      </c>
      <c r="BA146" s="75" t="str">
        <f>IFERROR(LARGE('M 60-69'!$AK$300:$AK$306,BA$42),"")</f>
        <v/>
      </c>
      <c r="BG146" s="16"/>
      <c r="BH146" s="16"/>
    </row>
    <row r="147" spans="1:60" hidden="1" x14ac:dyDescent="0.2">
      <c r="B147" s="77" t="s">
        <v>106</v>
      </c>
      <c r="D147" s="75" t="str">
        <f>IFERROR(LARGE('M 70-79'!$AK$300:$AK$400,D$42),"")</f>
        <v/>
      </c>
      <c r="E147" s="75" t="str">
        <f>IFERROR(LARGE('M 70-79'!$AK$300:$AK$400,E$42),"")</f>
        <v/>
      </c>
      <c r="F147" s="75" t="str">
        <f>IFERROR(LARGE('M 70-79'!$AK$300:$AK$400,F$42),"")</f>
        <v/>
      </c>
      <c r="G147" s="75" t="str">
        <f>IFERROR(LARGE('M 70-79'!$AK$300:$AK$400,G$42),"")</f>
        <v/>
      </c>
      <c r="H147" s="75" t="str">
        <f>IFERROR(LARGE('M 70-79'!$AK$300:$AK$400,H$42),"")</f>
        <v/>
      </c>
      <c r="I147" s="75" t="str">
        <f>IFERROR(LARGE('M 70-79'!$AK$300:$AK$400,I$42),"")</f>
        <v/>
      </c>
      <c r="J147" s="75" t="str">
        <f>IFERROR(LARGE('M 70-79'!$AK$300:$AK$400,J$42),"")</f>
        <v/>
      </c>
      <c r="K147" s="75" t="str">
        <f>IFERROR(LARGE('M 70-79'!$AK$300:$AK$400,K$42),"")</f>
        <v/>
      </c>
      <c r="L147" s="75" t="str">
        <f>IFERROR(LARGE('M 70-79'!$AK$300:$AK$400,L$42),"")</f>
        <v/>
      </c>
      <c r="M147" s="75" t="str">
        <f>IFERROR(LARGE('M 70-79'!$AK$300:$AK$400,M$42),"")</f>
        <v/>
      </c>
      <c r="N147" s="75" t="str">
        <f>IFERROR(LARGE('M 70-79'!$AK$300:$AK$400,N$42),"")</f>
        <v/>
      </c>
      <c r="O147" s="75" t="str">
        <f>IFERROR(LARGE('M 70-79'!$AK$300:$AK$400,O$42),"")</f>
        <v/>
      </c>
      <c r="P147" s="75" t="str">
        <f>IFERROR(LARGE('M 70-79'!$AK$300:$AK$400,P$42),"")</f>
        <v/>
      </c>
      <c r="Q147" s="75" t="str">
        <f>IFERROR(LARGE('M 70-79'!$AK$300:$AK$400,Q$42),"")</f>
        <v/>
      </c>
      <c r="R147" s="75" t="str">
        <f>IFERROR(LARGE('M 70-79'!$AK$300:$AK$400,R$42),"")</f>
        <v/>
      </c>
      <c r="S147" s="75" t="str">
        <f>IFERROR(LARGE('M 70-79'!$AK$300:$AK$400,S$42),"")</f>
        <v/>
      </c>
      <c r="T147" s="75" t="str">
        <f>IFERROR(LARGE('M 70-79'!$AK$300:$AK$400,T$42),"")</f>
        <v/>
      </c>
      <c r="U147" s="75" t="str">
        <f>IFERROR(LARGE('M 70-79'!$AK$300:$AK$400,U$42),"")</f>
        <v/>
      </c>
      <c r="V147" s="75" t="str">
        <f>IFERROR(LARGE('M 70-79'!$AK$300:$AK$400,V$42),"")</f>
        <v/>
      </c>
      <c r="W147" s="75" t="str">
        <f>IFERROR(LARGE('M 70-79'!$AK$300:$AK$400,W$42),"")</f>
        <v/>
      </c>
      <c r="X147" s="75" t="str">
        <f>IFERROR(LARGE('M 70-79'!$AK$300:$AK$400,X$42),"")</f>
        <v/>
      </c>
      <c r="Y147" s="75" t="str">
        <f>IFERROR(LARGE('M 70-79'!$AK$300:$AK$400,Y$42),"")</f>
        <v/>
      </c>
      <c r="Z147" s="75" t="str">
        <f>IFERROR(LARGE('M 70-79'!$AK$300:$AK$400,Z$42),"")</f>
        <v/>
      </c>
      <c r="AA147" s="75" t="str">
        <f>IFERROR(LARGE('M 70-79'!$AK$300:$AK$400,AA$42),"")</f>
        <v/>
      </c>
      <c r="AB147" s="75" t="str">
        <f>IFERROR(LARGE('M 70-79'!$AK$300:$AK$400,AB$42),"")</f>
        <v/>
      </c>
      <c r="AC147" s="75" t="str">
        <f>IFERROR(LARGE('M 70-79'!$AK$300:$AK$400,AC$42),"")</f>
        <v/>
      </c>
      <c r="AD147" s="75" t="str">
        <f>IFERROR(LARGE('M 70-79'!$AK$300:$AK$400,AD$42),"")</f>
        <v/>
      </c>
      <c r="AE147" s="75" t="str">
        <f>IFERROR(LARGE('M 70-79'!$AK$300:$AK$400,AE$42),"")</f>
        <v/>
      </c>
      <c r="AF147" s="75" t="str">
        <f>IFERROR(LARGE('M 70-79'!$AK$300:$AK$400,AF$42),"")</f>
        <v/>
      </c>
      <c r="AG147" s="75" t="str">
        <f>IFERROR(LARGE('M 70-79'!$AK$300:$AK$309,AG$42),"")</f>
        <v/>
      </c>
      <c r="AH147" s="75" t="str">
        <f>IFERROR(LARGE('M 70-79'!$AK$300:$AK$309,AH$42),"")</f>
        <v/>
      </c>
      <c r="AI147" s="75" t="str">
        <f>IFERROR(LARGE('M 70-79'!$AK$300:$AK$309,AI$42),"")</f>
        <v/>
      </c>
      <c r="AJ147" s="75" t="str">
        <f>IFERROR(LARGE('M 70-79'!$AK$300:$AK$309,AJ$42),"")</f>
        <v/>
      </c>
      <c r="AK147" s="75" t="str">
        <f>IFERROR(LARGE('M 70-79'!$AK$300:$AK$309,AK$42),"")</f>
        <v/>
      </c>
      <c r="AL147" s="75" t="str">
        <f>IFERROR(LARGE('M 70-79'!$AK$300:$AK$309,AL$42),"")</f>
        <v/>
      </c>
      <c r="AM147" s="75" t="str">
        <f>IFERROR(LARGE('M 70-79'!$AK$300:$AK$309,AM$42),"")</f>
        <v/>
      </c>
      <c r="AN147" s="75" t="str">
        <f>IFERROR(LARGE('M 70-79'!$AK$300:$AK$309,AN$42),"")</f>
        <v/>
      </c>
      <c r="AO147" s="75" t="str">
        <f>IFERROR(LARGE('M 70-79'!$AK$300:$AK$309,AO$42),"")</f>
        <v/>
      </c>
      <c r="AP147" s="75" t="str">
        <f>IFERROR(LARGE('M 70-79'!$AK$300:$AK$309,AP$42),"")</f>
        <v/>
      </c>
      <c r="AQ147" s="75" t="str">
        <f>IFERROR(LARGE('M 70-79'!$AK$300:$AK$309,AQ$42),"")</f>
        <v/>
      </c>
      <c r="AR147" s="75" t="str">
        <f>IFERROR(LARGE('M 70-79'!$AK$300:$AK$309,AR$42),"")</f>
        <v/>
      </c>
      <c r="AS147" s="75" t="str">
        <f>IFERROR(LARGE('M 70-79'!$AK$300:$AK$309,AS$42),"")</f>
        <v/>
      </c>
      <c r="AT147" s="75" t="str">
        <f>IFERROR(LARGE('M 70-79'!$AK$300:$AK$309,AT$42),"")</f>
        <v/>
      </c>
      <c r="AU147" s="75" t="str">
        <f>IFERROR(LARGE('M 70-79'!$AK$300:$AK$309,AU$42),"")</f>
        <v/>
      </c>
      <c r="AV147" s="75" t="str">
        <f>IFERROR(LARGE('M 70-79'!$AK$300:$AK$309,AV$42),"")</f>
        <v/>
      </c>
      <c r="AW147" s="75" t="str">
        <f>IFERROR(LARGE('M 70-79'!$AK$300:$AK$309,AW$42),"")</f>
        <v/>
      </c>
      <c r="AX147" s="75" t="str">
        <f>IFERROR(LARGE('M 70-79'!$AK$300:$AK$309,AX$42),"")</f>
        <v/>
      </c>
      <c r="AY147" s="75" t="str">
        <f>IFERROR(LARGE('M 70-79'!$AK$300:$AK$309,AY$42),"")</f>
        <v/>
      </c>
      <c r="AZ147" s="75" t="str">
        <f>IFERROR(LARGE('M 70-79'!$AK$300:$AK$309,AZ$42),"")</f>
        <v/>
      </c>
      <c r="BA147" s="75" t="str">
        <f>IFERROR(LARGE('M 70-79'!$AK$300:$AK$309,BA$42),"")</f>
        <v/>
      </c>
      <c r="BG147" s="16"/>
      <c r="BH147" s="16"/>
    </row>
    <row r="148" spans="1:60" s="61" customFormat="1" hidden="1" x14ac:dyDescent="0.2">
      <c r="B148" s="77" t="s">
        <v>107</v>
      </c>
      <c r="D148" s="75" t="str">
        <f>IFERROR(LARGE('M 80+'!$AK$300:$AK$399,D$42),"")</f>
        <v/>
      </c>
      <c r="E148" s="75" t="str">
        <f>IFERROR(LARGE('M 80+'!$AK$300:$AK$399,E$42),"")</f>
        <v/>
      </c>
      <c r="F148" s="75" t="str">
        <f>IFERROR(LARGE('M 80+'!$AK$300:$AK$399,F$42),"")</f>
        <v/>
      </c>
      <c r="G148" s="75" t="str">
        <f>IFERROR(LARGE('M 80+'!$AK$300:$AK$399,G$42),"")</f>
        <v/>
      </c>
      <c r="H148" s="75" t="str">
        <f>IFERROR(LARGE('M 80+'!$AK$300:$AK$399,H$42),"")</f>
        <v/>
      </c>
      <c r="I148" s="75" t="str">
        <f>IFERROR(LARGE('M 80+'!$AK$300:$AK$399,I$42),"")</f>
        <v/>
      </c>
      <c r="J148" s="75" t="str">
        <f>IFERROR(LARGE('M 80+'!$AK$300:$AK$399,J$42),"")</f>
        <v/>
      </c>
      <c r="K148" s="75" t="str">
        <f>IFERROR(LARGE('M 80+'!$AK$300:$AK$399,K$42),"")</f>
        <v/>
      </c>
      <c r="L148" s="75" t="str">
        <f>IFERROR(LARGE('M 80+'!$AK$300:$AK$399,L$42),"")</f>
        <v/>
      </c>
      <c r="M148" s="75" t="str">
        <f>IFERROR(LARGE('M 80+'!$AK$300:$AK$399,M$42),"")</f>
        <v/>
      </c>
      <c r="N148" s="75" t="str">
        <f>IFERROR(LARGE('M 80+'!$AK$300:$AK$399,N$42),"")</f>
        <v/>
      </c>
      <c r="O148" s="75" t="str">
        <f>IFERROR(LARGE('M 80+'!$AK$300:$AK$399,O$42),"")</f>
        <v/>
      </c>
      <c r="P148" s="75" t="str">
        <f>IFERROR(LARGE('M 80+'!$AK$300:$AK$399,P$42),"")</f>
        <v/>
      </c>
      <c r="Q148" s="75" t="str">
        <f>IFERROR(LARGE('M 80+'!$AK$300:$AK$399,Q$42),"")</f>
        <v/>
      </c>
      <c r="R148" s="75" t="str">
        <f>IFERROR(LARGE('M 80+'!$AK$300:$AK$399,R$42),"")</f>
        <v/>
      </c>
      <c r="S148" s="75" t="str">
        <f>IFERROR(LARGE('M 80+'!$AK$300:$AK$399,S$42),"")</f>
        <v/>
      </c>
      <c r="T148" s="75" t="str">
        <f>IFERROR(LARGE('M 80+'!$AK$300:$AK$399,T$42),"")</f>
        <v/>
      </c>
      <c r="U148" s="75" t="str">
        <f>IFERROR(LARGE('M 80+'!$AK$300:$AK$399,U$42),"")</f>
        <v/>
      </c>
      <c r="V148" s="75" t="str">
        <f>IFERROR(LARGE('M 80+'!$AK$300:$AK$399,V$42),"")</f>
        <v/>
      </c>
      <c r="W148" s="75" t="str">
        <f>IFERROR(LARGE('M 80+'!$AK$300:$AK$399,W$42),"")</f>
        <v/>
      </c>
      <c r="X148" s="75" t="str">
        <f>IFERROR(LARGE('M 80+'!$AK$300:$AK$399,X$42),"")</f>
        <v/>
      </c>
      <c r="Y148" s="75" t="str">
        <f>IFERROR(LARGE('M 80+'!$AK$300:$AK$399,Y$42),"")</f>
        <v/>
      </c>
      <c r="Z148" s="75" t="str">
        <f>IFERROR(LARGE('M 80+'!$AK$300:$AK$399,Z$42),"")</f>
        <v/>
      </c>
      <c r="AA148" s="75" t="str">
        <f>IFERROR(LARGE('M 80+'!$AK$300:$AK$399,AA$42),"")</f>
        <v/>
      </c>
      <c r="AB148" s="75" t="str">
        <f>IFERROR(LARGE('M 80+'!$AK$300:$AK$399,AB$42),"")</f>
        <v/>
      </c>
      <c r="AC148" s="75" t="str">
        <f>IFERROR(LARGE('M 80+'!$AK$300:$AK$399,AC$42),"")</f>
        <v/>
      </c>
      <c r="AD148" s="75" t="str">
        <f>IFERROR(LARGE('M 80+'!$AK$300:$AK$399,AD$42),"")</f>
        <v/>
      </c>
      <c r="AE148" s="75" t="str">
        <f>IFERROR(LARGE('M 80+'!$AK$300:$AK$399,AE$42),"")</f>
        <v/>
      </c>
      <c r="AF148" s="75" t="str">
        <f>IFERROR(LARGE('M 80+'!$AK$300:$AK$399,AF$42),"")</f>
        <v/>
      </c>
      <c r="AG148" s="75" t="str">
        <f>IFERROR(LARGE('M 80+'!$AK$300:$AK$304,AG$42),"")</f>
        <v/>
      </c>
      <c r="AH148" s="75" t="str">
        <f>IFERROR(LARGE('M 80+'!$AK$300:$AK$304,AH$42),"")</f>
        <v/>
      </c>
      <c r="AI148" s="75" t="str">
        <f>IFERROR(LARGE('M 80+'!$AK$300:$AK$304,AI$42),"")</f>
        <v/>
      </c>
      <c r="AJ148" s="75" t="str">
        <f>IFERROR(LARGE('M 80+'!$AK$300:$AK$304,AJ$42),"")</f>
        <v/>
      </c>
      <c r="AK148" s="75" t="str">
        <f>IFERROR(LARGE('M 80+'!$AK$300:$AK$304,AK$42),"")</f>
        <v/>
      </c>
      <c r="AL148" s="75" t="str">
        <f>IFERROR(LARGE('M 80+'!$AK$300:$AK$304,AL$42),"")</f>
        <v/>
      </c>
      <c r="AM148" s="75" t="str">
        <f>IFERROR(LARGE('M 80+'!$AK$300:$AK$304,AM$42),"")</f>
        <v/>
      </c>
      <c r="AN148" s="75" t="str">
        <f>IFERROR(LARGE('M 80+'!$AK$300:$AK$304,AN$42),"")</f>
        <v/>
      </c>
      <c r="AO148" s="75" t="str">
        <f>IFERROR(LARGE('M 80+'!$AK$300:$AK$304,AO$42),"")</f>
        <v/>
      </c>
      <c r="AP148" s="75" t="str">
        <f>IFERROR(LARGE('M 80+'!$AK$300:$AK$304,AP$42),"")</f>
        <v/>
      </c>
      <c r="AQ148" s="75" t="str">
        <f>IFERROR(LARGE('M 80+'!$AK$300:$AK$304,AQ$42),"")</f>
        <v/>
      </c>
      <c r="AR148" s="75" t="str">
        <f>IFERROR(LARGE('M 80+'!$AK$300:$AK$304,AR$42),"")</f>
        <v/>
      </c>
      <c r="AS148" s="75" t="str">
        <f>IFERROR(LARGE('M 80+'!$AK$300:$AK$304,AS$42),"")</f>
        <v/>
      </c>
      <c r="AT148" s="75" t="str">
        <f>IFERROR(LARGE('M 80+'!$AK$300:$AK$304,AT$42),"")</f>
        <v/>
      </c>
      <c r="AU148" s="75" t="str">
        <f>IFERROR(LARGE('M 80+'!$AK$300:$AK$304,AU$42),"")</f>
        <v/>
      </c>
      <c r="AV148" s="75" t="str">
        <f>IFERROR(LARGE('M 80+'!$AK$300:$AK$304,AV$42),"")</f>
        <v/>
      </c>
      <c r="AW148" s="75" t="str">
        <f>IFERROR(LARGE('M 80+'!$AK$300:$AK$304,AW$42),"")</f>
        <v/>
      </c>
      <c r="AX148" s="75" t="str">
        <f>IFERROR(LARGE('M 80+'!$AK$300:$AK$304,AX$42),"")</f>
        <v/>
      </c>
      <c r="AY148" s="75" t="str">
        <f>IFERROR(LARGE('M 80+'!$AK$300:$AK$304,AY$42),"")</f>
        <v/>
      </c>
      <c r="AZ148" s="75" t="str">
        <f>IFERROR(LARGE('M 80+'!$AK$300:$AK$304,AZ$42),"")</f>
        <v/>
      </c>
      <c r="BA148" s="75" t="str">
        <f>IFERROR(LARGE('M 80+'!$AK$300:$AK$304,BA$42),"")</f>
        <v/>
      </c>
    </row>
    <row r="149" spans="1:60" hidden="1" x14ac:dyDescent="0.2">
      <c r="B149" s="76" t="s">
        <v>110</v>
      </c>
      <c r="D149" s="75" t="str">
        <f>IFERROR(LARGE('N 35-49'!$AK$300:$AK$400,D$42),"")</f>
        <v/>
      </c>
      <c r="E149" s="75" t="str">
        <f>IFERROR(LARGE('N 35-49'!$AK$300:$AK$400,E$42),"")</f>
        <v/>
      </c>
      <c r="F149" s="75" t="str">
        <f>IFERROR(LARGE('N 35-49'!$AK$300:$AK$400,F$42),"")</f>
        <v/>
      </c>
      <c r="G149" s="75" t="str">
        <f>IFERROR(LARGE('N 35-49'!$AK$300:$AK$400,G$42),"")</f>
        <v/>
      </c>
      <c r="H149" s="75" t="str">
        <f>IFERROR(LARGE('N 35-49'!$AK$300:$AK$400,H$42),"")</f>
        <v/>
      </c>
      <c r="I149" s="75" t="str">
        <f>IFERROR(LARGE('N 35-49'!$AK$300:$AK$400,I$42),"")</f>
        <v/>
      </c>
      <c r="J149" s="75" t="str">
        <f>IFERROR(LARGE('N 35-49'!$AK$300:$AK$400,J$42),"")</f>
        <v/>
      </c>
      <c r="K149" s="75" t="str">
        <f>IFERROR(LARGE('N 35-49'!$AK$300:$AK$400,K$42),"")</f>
        <v/>
      </c>
      <c r="L149" s="75" t="str">
        <f>IFERROR(LARGE('N 35-49'!$AK$300:$AK$400,L$42),"")</f>
        <v/>
      </c>
      <c r="M149" s="75" t="str">
        <f>IFERROR(LARGE('N 35-49'!$AK$300:$AK$400,M$42),"")</f>
        <v/>
      </c>
      <c r="N149" s="75" t="str">
        <f>IFERROR(LARGE('N 35-49'!$AK$300:$AK$400,N$42),"")</f>
        <v/>
      </c>
      <c r="O149" s="75" t="str">
        <f>IFERROR(LARGE('N 35-49'!$AK$300:$AK$400,O$42),"")</f>
        <v/>
      </c>
      <c r="P149" s="75" t="str">
        <f>IFERROR(LARGE('N 35-49'!$AK$300:$AK$400,P$42),"")</f>
        <v/>
      </c>
      <c r="Q149" s="75" t="str">
        <f>IFERROR(LARGE('N 35-49'!$AK$300:$AK$400,Q$42),"")</f>
        <v/>
      </c>
      <c r="R149" s="75" t="str">
        <f>IFERROR(LARGE('N 35-49'!$AK$300:$AK$400,R$42),"")</f>
        <v/>
      </c>
      <c r="S149" s="75" t="str">
        <f>IFERROR(LARGE('N 35-49'!$AK$300:$AK$400,S$42),"")</f>
        <v/>
      </c>
      <c r="T149" s="75" t="str">
        <f>IFERROR(LARGE('N 35-49'!$AK$300:$AK$400,T$42),"")</f>
        <v/>
      </c>
      <c r="U149" s="75" t="str">
        <f>IFERROR(LARGE('N 35-49'!$AK$300:$AK$400,U$42),"")</f>
        <v/>
      </c>
      <c r="V149" s="75" t="str">
        <f>IFERROR(LARGE('N 35-49'!$AK$300:$AK$400,V$42),"")</f>
        <v/>
      </c>
      <c r="W149" s="75" t="str">
        <f>IFERROR(LARGE('N 35-49'!$AK$300:$AK$400,W$42),"")</f>
        <v/>
      </c>
      <c r="X149" s="75" t="str">
        <f>IFERROR(LARGE('N 35-49'!$AK$300:$AK$400,X$42),"")</f>
        <v/>
      </c>
      <c r="Y149" s="75" t="str">
        <f>IFERROR(LARGE('N 35-49'!$AK$300:$AK$400,Y$42),"")</f>
        <v/>
      </c>
      <c r="Z149" s="75" t="str">
        <f>IFERROR(LARGE('N 35-49'!$AK$300:$AK$400,Z$42),"")</f>
        <v/>
      </c>
      <c r="AA149" s="75" t="str">
        <f>IFERROR(LARGE('N 35-49'!$AK$300:$AK$400,AA$42),"")</f>
        <v/>
      </c>
      <c r="AB149" s="75" t="str">
        <f>IFERROR(LARGE('N 35-49'!$AK$300:$AK$400,AB$42),"")</f>
        <v/>
      </c>
      <c r="AC149" s="75" t="str">
        <f>IFERROR(LARGE('N 35-49'!$AK$300:$AK$400,AC$42),"")</f>
        <v/>
      </c>
      <c r="AD149" s="75" t="str">
        <f>IFERROR(LARGE('N 35-49'!$AK$300:$AK$400,AD$42),"")</f>
        <v/>
      </c>
      <c r="AE149" s="75" t="str">
        <f>IFERROR(LARGE('N 35-49'!$AK$300:$AK$400,AE$42),"")</f>
        <v/>
      </c>
      <c r="AF149" s="75" t="str">
        <f>IFERROR(LARGE('N 35-49'!$AK$300:$AK$400,AF$42),"")</f>
        <v/>
      </c>
      <c r="AG149" s="75" t="str">
        <f>IFERROR(LARGE('N 35-49'!$AK$300:$AK$304,AG$42),"")</f>
        <v/>
      </c>
      <c r="AH149" s="75" t="str">
        <f>IFERROR(LARGE('N 35-49'!$AK$300:$AK$304,AH$42),"")</f>
        <v/>
      </c>
      <c r="AI149" s="75" t="str">
        <f>IFERROR(LARGE('N 35-49'!$AK$300:$AK$304,AI$42),"")</f>
        <v/>
      </c>
      <c r="AJ149" s="75" t="str">
        <f>IFERROR(LARGE('N 35-49'!$AK$300:$AK$304,AJ$42),"")</f>
        <v/>
      </c>
      <c r="AK149" s="75" t="str">
        <f>IFERROR(LARGE('N 35-49'!$AK$300:$AK$304,AK$42),"")</f>
        <v/>
      </c>
      <c r="AL149" s="75" t="str">
        <f>IFERROR(LARGE('N 35-49'!$AK$300:$AK$304,AL$42),"")</f>
        <v/>
      </c>
      <c r="AM149" s="75" t="str">
        <f>IFERROR(LARGE('N 35-49'!$AK$300:$AK$304,AM$42),"")</f>
        <v/>
      </c>
      <c r="AN149" s="75" t="str">
        <f>IFERROR(LARGE('N 35-49'!$AK$300:$AK$304,AN$42),"")</f>
        <v/>
      </c>
      <c r="AO149" s="75" t="str">
        <f>IFERROR(LARGE('N 35-49'!$AK$300:$AK$304,AO$42),"")</f>
        <v/>
      </c>
      <c r="AP149" s="75" t="str">
        <f>IFERROR(LARGE('N 35-49'!$AK$300:$AK$304,AP$42),"")</f>
        <v/>
      </c>
      <c r="AQ149" s="75" t="str">
        <f>IFERROR(LARGE('N 35-49'!$AK$300:$AK$304,AQ$42),"")</f>
        <v/>
      </c>
      <c r="AR149" s="75" t="str">
        <f>IFERROR(LARGE('N 35-49'!$AK$300:$AK$304,AR$42),"")</f>
        <v/>
      </c>
      <c r="AS149" s="75" t="str">
        <f>IFERROR(LARGE('N 35-49'!$AK$300:$AK$304,AS$42),"")</f>
        <v/>
      </c>
      <c r="AT149" s="75" t="str">
        <f>IFERROR(LARGE('N 35-49'!$AK$300:$AK$304,AT$42),"")</f>
        <v/>
      </c>
      <c r="AU149" s="75" t="str">
        <f>IFERROR(LARGE('N 35-49'!$AK$300:$AK$304,AU$42),"")</f>
        <v/>
      </c>
      <c r="AV149" s="75" t="str">
        <f>IFERROR(LARGE('N 35-49'!$AK$300:$AK$304,AV$42),"")</f>
        <v/>
      </c>
      <c r="AW149" s="75" t="str">
        <f>IFERROR(LARGE('N 35-49'!$AK$300:$AK$304,AW$42),"")</f>
        <v/>
      </c>
      <c r="AX149" s="75" t="str">
        <f>IFERROR(LARGE('N 35-49'!$AK$300:$AK$304,AX$42),"")</f>
        <v/>
      </c>
      <c r="AY149" s="75" t="str">
        <f>IFERROR(LARGE('N 35-49'!$AK$300:$AK$304,AY$42),"")</f>
        <v/>
      </c>
      <c r="AZ149" s="75" t="str">
        <f>IFERROR(LARGE('N 35-49'!$AK$300:$AK$304,AZ$42),"")</f>
        <v/>
      </c>
      <c r="BA149" s="75" t="str">
        <f>IFERROR(LARGE('N 35-49'!$AK$300:$AK$304,BA$42),"")</f>
        <v/>
      </c>
      <c r="BG149" s="16"/>
      <c r="BH149" s="16"/>
    </row>
    <row r="150" spans="1:60" hidden="1" x14ac:dyDescent="0.2">
      <c r="B150" s="76" t="s">
        <v>111</v>
      </c>
      <c r="D150" s="75" t="str">
        <f>IFERROR(LARGE('N 50-59'!$AK$300:$AK$400,D$42),"")</f>
        <v/>
      </c>
      <c r="E150" s="75" t="str">
        <f>IFERROR(LARGE('N 50-59'!$AK$300:$AK$400,E$42),"")</f>
        <v/>
      </c>
      <c r="F150" s="75" t="str">
        <f>IFERROR(LARGE('N 50-59'!$AK$300:$AK$400,F$42),"")</f>
        <v/>
      </c>
      <c r="G150" s="75" t="str">
        <f>IFERROR(LARGE('N 50-59'!$AK$300:$AK$400,G$42),"")</f>
        <v/>
      </c>
      <c r="H150" s="75" t="str">
        <f>IFERROR(LARGE('N 50-59'!$AK$300:$AK$400,H$42),"")</f>
        <v/>
      </c>
      <c r="I150" s="75" t="str">
        <f>IFERROR(LARGE('N 50-59'!$AK$300:$AK$400,I$42),"")</f>
        <v/>
      </c>
      <c r="J150" s="75" t="str">
        <f>IFERROR(LARGE('N 50-59'!$AK$300:$AK$400,J$42),"")</f>
        <v/>
      </c>
      <c r="K150" s="75" t="str">
        <f>IFERROR(LARGE('N 50-59'!$AK$300:$AK$400,K$42),"")</f>
        <v/>
      </c>
      <c r="L150" s="75" t="str">
        <f>IFERROR(LARGE('N 50-59'!$AK$300:$AK$400,L$42),"")</f>
        <v/>
      </c>
      <c r="M150" s="75" t="str">
        <f>IFERROR(LARGE('N 50-59'!$AK$300:$AK$400,M$42),"")</f>
        <v/>
      </c>
      <c r="N150" s="75" t="str">
        <f>IFERROR(LARGE('N 50-59'!$AK$300:$AK$400,N$42),"")</f>
        <v/>
      </c>
      <c r="O150" s="75" t="str">
        <f>IFERROR(LARGE('N 50-59'!$AK$300:$AK$400,O$42),"")</f>
        <v/>
      </c>
      <c r="P150" s="75" t="str">
        <f>IFERROR(LARGE('N 50-59'!$AK$300:$AK$400,P$42),"")</f>
        <v/>
      </c>
      <c r="Q150" s="75" t="str">
        <f>IFERROR(LARGE('N 50-59'!$AK$300:$AK$400,Q$42),"")</f>
        <v/>
      </c>
      <c r="R150" s="75" t="str">
        <f>IFERROR(LARGE('N 50-59'!$AK$300:$AK$400,R$42),"")</f>
        <v/>
      </c>
      <c r="S150" s="75" t="str">
        <f>IFERROR(LARGE('N 50-59'!$AK$300:$AK$400,S$42),"")</f>
        <v/>
      </c>
      <c r="T150" s="75" t="str">
        <f>IFERROR(LARGE('N 50-59'!$AK$300:$AK$400,T$42),"")</f>
        <v/>
      </c>
      <c r="U150" s="75" t="str">
        <f>IFERROR(LARGE('N 50-59'!$AK$300:$AK$400,U$42),"")</f>
        <v/>
      </c>
      <c r="V150" s="75" t="str">
        <f>IFERROR(LARGE('N 50-59'!$AK$300:$AK$400,V$42),"")</f>
        <v/>
      </c>
      <c r="W150" s="75" t="str">
        <f>IFERROR(LARGE('N 50-59'!$AK$300:$AK$400,W$42),"")</f>
        <v/>
      </c>
      <c r="X150" s="75" t="str">
        <f>IFERROR(LARGE('N 50-59'!$AK$300:$AK$400,X$42),"")</f>
        <v/>
      </c>
      <c r="Y150" s="75" t="str">
        <f>IFERROR(LARGE('N 50-59'!$AK$300:$AK$400,Y$42),"")</f>
        <v/>
      </c>
      <c r="Z150" s="75" t="str">
        <f>IFERROR(LARGE('N 50-59'!$AK$300:$AK$400,Z$42),"")</f>
        <v/>
      </c>
      <c r="AA150" s="75" t="str">
        <f>IFERROR(LARGE('N 50-59'!$AK$300:$AK$400,AA$42),"")</f>
        <v/>
      </c>
      <c r="AB150" s="75" t="str">
        <f>IFERROR(LARGE('N 50-59'!$AK$300:$AK$400,AB$42),"")</f>
        <v/>
      </c>
      <c r="AC150" s="75" t="str">
        <f>IFERROR(LARGE('N 50-59'!$AK$300:$AK$400,AC$42),"")</f>
        <v/>
      </c>
      <c r="AD150" s="75" t="str">
        <f>IFERROR(LARGE('N 50-59'!$AK$300:$AK$400,AD$42),"")</f>
        <v/>
      </c>
      <c r="AE150" s="75" t="str">
        <f>IFERROR(LARGE('N 50-59'!$AK$300:$AK$400,AE$42),"")</f>
        <v/>
      </c>
      <c r="AF150" s="75" t="str">
        <f>IFERROR(LARGE('N 50-59'!$AK$300:$AK$400,AF$42),"")</f>
        <v/>
      </c>
      <c r="AG150" s="75" t="str">
        <f>IFERROR(LARGE('N 50-59'!$AK$300:$AK$303,AG$42),"")</f>
        <v/>
      </c>
      <c r="AH150" s="75" t="str">
        <f>IFERROR(LARGE('N 50-59'!$AK$300:$AK$303,AH$42),"")</f>
        <v/>
      </c>
      <c r="AI150" s="75" t="str">
        <f>IFERROR(LARGE('N 50-59'!$AK$300:$AK$303,AI$42),"")</f>
        <v/>
      </c>
      <c r="AJ150" s="75" t="str">
        <f>IFERROR(LARGE('N 50-59'!$AK$300:$AK$303,AJ$42),"")</f>
        <v/>
      </c>
      <c r="AK150" s="75" t="str">
        <f>IFERROR(LARGE('N 50-59'!$AK$300:$AK$303,AK$42),"")</f>
        <v/>
      </c>
      <c r="AL150" s="75" t="str">
        <f>IFERROR(LARGE('N 50-59'!$AK$300:$AK$303,AL$42),"")</f>
        <v/>
      </c>
      <c r="AM150" s="75" t="str">
        <f>IFERROR(LARGE('N 50-59'!$AK$300:$AK$303,AM$42),"")</f>
        <v/>
      </c>
      <c r="AN150" s="75" t="str">
        <f>IFERROR(LARGE('N 50-59'!$AK$300:$AK$303,AN$42),"")</f>
        <v/>
      </c>
      <c r="AO150" s="75" t="str">
        <f>IFERROR(LARGE('N 50-59'!$AK$300:$AK$303,AO$42),"")</f>
        <v/>
      </c>
      <c r="AP150" s="75" t="str">
        <f>IFERROR(LARGE('N 50-59'!$AK$300:$AK$303,AP$42),"")</f>
        <v/>
      </c>
      <c r="AQ150" s="75" t="str">
        <f>IFERROR(LARGE('N 50-59'!$AK$300:$AK$303,AQ$42),"")</f>
        <v/>
      </c>
      <c r="AR150" s="75" t="str">
        <f>IFERROR(LARGE('N 50-59'!$AK$300:$AK$303,AR$42),"")</f>
        <v/>
      </c>
      <c r="AS150" s="75" t="str">
        <f>IFERROR(LARGE('N 50-59'!$AK$300:$AK$303,AS$42),"")</f>
        <v/>
      </c>
      <c r="AT150" s="75" t="str">
        <f>IFERROR(LARGE('N 50-59'!$AK$300:$AK$303,AT$42),"")</f>
        <v/>
      </c>
      <c r="AU150" s="75" t="str">
        <f>IFERROR(LARGE('N 50-59'!$AK$300:$AK$303,AU$42),"")</f>
        <v/>
      </c>
      <c r="AV150" s="75" t="str">
        <f>IFERROR(LARGE('N 50-59'!$AK$300:$AK$303,AV$42),"")</f>
        <v/>
      </c>
      <c r="AW150" s="75" t="str">
        <f>IFERROR(LARGE('N 50-59'!$AK$300:$AK$303,AW$42),"")</f>
        <v/>
      </c>
      <c r="AX150" s="75" t="str">
        <f>IFERROR(LARGE('N 50-59'!$AK$300:$AK$303,AX$42),"")</f>
        <v/>
      </c>
      <c r="AY150" s="75" t="str">
        <f>IFERROR(LARGE('N 50-59'!$AK$300:$AK$303,AY$42),"")</f>
        <v/>
      </c>
      <c r="AZ150" s="75" t="str">
        <f>IFERROR(LARGE('N 50-59'!$AK$300:$AK$303,AZ$42),"")</f>
        <v/>
      </c>
      <c r="BA150" s="75" t="str">
        <f>IFERROR(LARGE('N 50-59'!$AK$300:$AK$303,BA$42),"")</f>
        <v/>
      </c>
      <c r="BG150" s="16"/>
      <c r="BH150" s="16"/>
    </row>
    <row r="151" spans="1:60" hidden="1" x14ac:dyDescent="0.2">
      <c r="B151" s="76" t="s">
        <v>79</v>
      </c>
      <c r="D151" s="75" t="str">
        <f>IFERROR(LARGE('N 60-69'!$AK$300:$AK$400,D$42),"")</f>
        <v/>
      </c>
      <c r="E151" s="75" t="str">
        <f>IFERROR(LARGE('N 60-69'!$AK$300:$AK$400,E$42),"")</f>
        <v/>
      </c>
      <c r="F151" s="75" t="str">
        <f>IFERROR(LARGE('N 60-69'!$AK$300:$AK$400,F$42),"")</f>
        <v/>
      </c>
      <c r="G151" s="75" t="str">
        <f>IFERROR(LARGE('N 60-69'!$AK$300:$AK$400,G$42),"")</f>
        <v/>
      </c>
      <c r="H151" s="75" t="str">
        <f>IFERROR(LARGE('N 60-69'!$AK$300:$AK$400,H$42),"")</f>
        <v/>
      </c>
      <c r="I151" s="75" t="str">
        <f>IFERROR(LARGE('N 60-69'!$AK$300:$AK$400,I$42),"")</f>
        <v/>
      </c>
      <c r="J151" s="75" t="str">
        <f>IFERROR(LARGE('N 60-69'!$AK$300:$AK$400,J$42),"")</f>
        <v/>
      </c>
      <c r="K151" s="75" t="str">
        <f>IFERROR(LARGE('N 60-69'!$AK$300:$AK$400,K$42),"")</f>
        <v/>
      </c>
      <c r="L151" s="75" t="str">
        <f>IFERROR(LARGE('N 60-69'!$AK$300:$AK$400,L$42),"")</f>
        <v/>
      </c>
      <c r="M151" s="75" t="str">
        <f>IFERROR(LARGE('N 60-69'!$AK$300:$AK$400,M$42),"")</f>
        <v/>
      </c>
      <c r="N151" s="75" t="str">
        <f>IFERROR(LARGE('N 60-69'!$AK$300:$AK$400,N$42),"")</f>
        <v/>
      </c>
      <c r="O151" s="75" t="str">
        <f>IFERROR(LARGE('N 60-69'!$AK$300:$AK$400,O$42),"")</f>
        <v/>
      </c>
      <c r="P151" s="75" t="str">
        <f>IFERROR(LARGE('N 60-69'!$AK$300:$AK$400,P$42),"")</f>
        <v/>
      </c>
      <c r="Q151" s="75" t="str">
        <f>IFERROR(LARGE('N 60-69'!$AK$300:$AK$400,Q$42),"")</f>
        <v/>
      </c>
      <c r="R151" s="75" t="str">
        <f>IFERROR(LARGE('N 60-69'!$AK$300:$AK$400,R$42),"")</f>
        <v/>
      </c>
      <c r="S151" s="75" t="str">
        <f>IFERROR(LARGE('N 60-69'!$AK$300:$AK$400,S$42),"")</f>
        <v/>
      </c>
      <c r="T151" s="75" t="str">
        <f>IFERROR(LARGE('N 60-69'!$AK$300:$AK$400,T$42),"")</f>
        <v/>
      </c>
      <c r="U151" s="75" t="str">
        <f>IFERROR(LARGE('N 60-69'!$AK$300:$AK$400,U$42),"")</f>
        <v/>
      </c>
      <c r="V151" s="75" t="str">
        <f>IFERROR(LARGE('N 60-69'!$AK$300:$AK$400,V$42),"")</f>
        <v/>
      </c>
      <c r="W151" s="75" t="str">
        <f>IFERROR(LARGE('N 60-69'!$AK$300:$AK$400,W$42),"")</f>
        <v/>
      </c>
      <c r="X151" s="75" t="str">
        <f>IFERROR(LARGE('N 60-69'!$AK$300:$AK$400,X$42),"")</f>
        <v/>
      </c>
      <c r="Y151" s="75" t="str">
        <f>IFERROR(LARGE('N 60-69'!$AK$300:$AK$400,Y$42),"")</f>
        <v/>
      </c>
      <c r="Z151" s="75" t="str">
        <f>IFERROR(LARGE('N 60-69'!$AK$300:$AK$400,Z$42),"")</f>
        <v/>
      </c>
      <c r="AA151" s="75" t="str">
        <f>IFERROR(LARGE('N 60-69'!$AK$300:$AK$400,AA$42),"")</f>
        <v/>
      </c>
      <c r="AB151" s="75" t="str">
        <f>IFERROR(LARGE('N 60-69'!$AK$300:$AK$400,AB$42),"")</f>
        <v/>
      </c>
      <c r="AC151" s="75" t="str">
        <f>IFERROR(LARGE('N 60-69'!$AK$300:$AK$400,AC$42),"")</f>
        <v/>
      </c>
      <c r="AD151" s="75" t="str">
        <f>IFERROR(LARGE('N 60-69'!$AK$300:$AK$400,AD$42),"")</f>
        <v/>
      </c>
      <c r="AE151" s="75" t="str">
        <f>IFERROR(LARGE('N 60-69'!$AK$300:$AK$400,AE$42),"")</f>
        <v/>
      </c>
      <c r="AF151" s="75" t="str">
        <f>IFERROR(LARGE('N 60-69'!$AK$300:$AK$400,AF$42),"")</f>
        <v/>
      </c>
      <c r="AG151" s="75" t="str">
        <f>IFERROR(LARGE('N 60-69'!$AK$300:$AK$305,AG$42),"")</f>
        <v/>
      </c>
      <c r="AH151" s="75" t="str">
        <f>IFERROR(LARGE('N 60-69'!$AK$300:$AK$305,AH$42),"")</f>
        <v/>
      </c>
      <c r="AI151" s="75" t="str">
        <f>IFERROR(LARGE('N 60-69'!$AK$300:$AK$305,AI$42),"")</f>
        <v/>
      </c>
      <c r="AJ151" s="75" t="str">
        <f>IFERROR(LARGE('N 60-69'!$AK$300:$AK$305,AJ$42),"")</f>
        <v/>
      </c>
      <c r="AK151" s="75" t="str">
        <f>IFERROR(LARGE('N 60-69'!$AK$300:$AK$305,AK$42),"")</f>
        <v/>
      </c>
      <c r="AL151" s="75" t="str">
        <f>IFERROR(LARGE('N 60-69'!$AK$300:$AK$305,AL$42),"")</f>
        <v/>
      </c>
      <c r="AM151" s="75" t="str">
        <f>IFERROR(LARGE('N 60-69'!$AK$300:$AK$305,AM$42),"")</f>
        <v/>
      </c>
      <c r="AN151" s="75" t="str">
        <f>IFERROR(LARGE('N 60-69'!$AK$300:$AK$305,AN$42),"")</f>
        <v/>
      </c>
      <c r="AO151" s="75" t="str">
        <f>IFERROR(LARGE('N 60-69'!$AK$300:$AK$305,AO$42),"")</f>
        <v/>
      </c>
      <c r="AP151" s="75" t="str">
        <f>IFERROR(LARGE('N 60-69'!$AK$300:$AK$305,AP$42),"")</f>
        <v/>
      </c>
      <c r="AQ151" s="75" t="str">
        <f>IFERROR(LARGE('N 60-69'!$AK$300:$AK$305,AQ$42),"")</f>
        <v/>
      </c>
      <c r="AR151" s="75" t="str">
        <f>IFERROR(LARGE('N 60-69'!$AK$300:$AK$305,AR$42),"")</f>
        <v/>
      </c>
      <c r="AS151" s="75" t="str">
        <f>IFERROR(LARGE('N 60-69'!$AK$300:$AK$305,AS$42),"")</f>
        <v/>
      </c>
      <c r="AT151" s="75" t="str">
        <f>IFERROR(LARGE('N 60-69'!$AK$300:$AK$305,AT$42),"")</f>
        <v/>
      </c>
      <c r="AU151" s="75" t="str">
        <f>IFERROR(LARGE('N 60-69'!$AK$300:$AK$305,AU$42),"")</f>
        <v/>
      </c>
      <c r="AV151" s="75" t="str">
        <f>IFERROR(LARGE('N 60-69'!$AK$300:$AK$305,AV$42),"")</f>
        <v/>
      </c>
      <c r="AW151" s="75" t="str">
        <f>IFERROR(LARGE('N 60-69'!$AK$300:$AK$305,AW$42),"")</f>
        <v/>
      </c>
      <c r="AX151" s="75" t="str">
        <f>IFERROR(LARGE('N 60-69'!$AK$300:$AK$305,AX$42),"")</f>
        <v/>
      </c>
      <c r="AY151" s="75" t="str">
        <f>IFERROR(LARGE('N 60-69'!$AK$300:$AK$305,AY$42),"")</f>
        <v/>
      </c>
      <c r="AZ151" s="75" t="str">
        <f>IFERROR(LARGE('N 60-69'!$AK$300:$AK$305,AZ$42),"")</f>
        <v/>
      </c>
      <c r="BA151" s="75" t="str">
        <f>IFERROR(LARGE('N 60-69'!$AK$300:$AK$305,BA$42),"")</f>
        <v/>
      </c>
      <c r="BG151" s="16"/>
      <c r="BH151" s="16"/>
    </row>
    <row r="152" spans="1:60" hidden="1" x14ac:dyDescent="0.2">
      <c r="B152" s="76" t="s">
        <v>108</v>
      </c>
      <c r="D152" s="75" t="str">
        <f>IFERROR(LARGE('N 70-79'!$AK$300:$AK$400,D$42),"")</f>
        <v/>
      </c>
      <c r="E152" s="75" t="str">
        <f>IFERROR(LARGE('N 70-79'!$AK$300:$AK$400,E$42),"")</f>
        <v/>
      </c>
      <c r="F152" s="75" t="str">
        <f>IFERROR(LARGE('N 70-79'!$AK$300:$AK$400,F$42),"")</f>
        <v/>
      </c>
      <c r="G152" s="75" t="str">
        <f>IFERROR(LARGE('N 70-79'!$AK$300:$AK$400,G$42),"")</f>
        <v/>
      </c>
      <c r="H152" s="75" t="str">
        <f>IFERROR(LARGE('N 70-79'!$AK$300:$AK$400,H$42),"")</f>
        <v/>
      </c>
      <c r="I152" s="75" t="str">
        <f>IFERROR(LARGE('N 70-79'!$AK$300:$AK$400,I$42),"")</f>
        <v/>
      </c>
      <c r="J152" s="75" t="str">
        <f>IFERROR(LARGE('N 70-79'!$AK$300:$AK$400,J$42),"")</f>
        <v/>
      </c>
      <c r="K152" s="75" t="str">
        <f>IFERROR(LARGE('N 70-79'!$AK$300:$AK$400,K$42),"")</f>
        <v/>
      </c>
      <c r="L152" s="75" t="str">
        <f>IFERROR(LARGE('N 70-79'!$AK$300:$AK$400,L$42),"")</f>
        <v/>
      </c>
      <c r="M152" s="75" t="str">
        <f>IFERROR(LARGE('N 70-79'!$AK$300:$AK$400,M$42),"")</f>
        <v/>
      </c>
      <c r="N152" s="75" t="str">
        <f>IFERROR(LARGE('N 70-79'!$AK$300:$AK$400,N$42),"")</f>
        <v/>
      </c>
      <c r="O152" s="75" t="str">
        <f>IFERROR(LARGE('N 70-79'!$AK$300:$AK$400,O$42),"")</f>
        <v/>
      </c>
      <c r="P152" s="75" t="str">
        <f>IFERROR(LARGE('N 70-79'!$AK$300:$AK$400,P$42),"")</f>
        <v/>
      </c>
      <c r="Q152" s="75" t="str">
        <f>IFERROR(LARGE('N 70-79'!$AK$300:$AK$400,Q$42),"")</f>
        <v/>
      </c>
      <c r="R152" s="75" t="str">
        <f>IFERROR(LARGE('N 70-79'!$AK$300:$AK$400,R$42),"")</f>
        <v/>
      </c>
      <c r="S152" s="75" t="str">
        <f>IFERROR(LARGE('N 70-79'!$AK$300:$AK$400,S$42),"")</f>
        <v/>
      </c>
      <c r="T152" s="75" t="str">
        <f>IFERROR(LARGE('N 70-79'!$AK$300:$AK$400,T$42),"")</f>
        <v/>
      </c>
      <c r="U152" s="75" t="str">
        <f>IFERROR(LARGE('N 70-79'!$AK$300:$AK$400,U$42),"")</f>
        <v/>
      </c>
      <c r="V152" s="75" t="str">
        <f>IFERROR(LARGE('N 70-79'!$AK$300:$AK$400,V$42),"")</f>
        <v/>
      </c>
      <c r="W152" s="75" t="str">
        <f>IFERROR(LARGE('N 70-79'!$AK$300:$AK$400,W$42),"")</f>
        <v/>
      </c>
      <c r="X152" s="75" t="str">
        <f>IFERROR(LARGE('N 70-79'!$AK$300:$AK$400,X$42),"")</f>
        <v/>
      </c>
      <c r="Y152" s="75" t="str">
        <f>IFERROR(LARGE('N 70-79'!$AK$300:$AK$400,Y$42),"")</f>
        <v/>
      </c>
      <c r="Z152" s="75" t="str">
        <f>IFERROR(LARGE('N 70-79'!$AK$300:$AK$400,Z$42),"")</f>
        <v/>
      </c>
      <c r="AA152" s="75" t="str">
        <f>IFERROR(LARGE('N 70-79'!$AK$300:$AK$400,AA$42),"")</f>
        <v/>
      </c>
      <c r="AB152" s="75" t="str">
        <f>IFERROR(LARGE('N 70-79'!$AK$300:$AK$400,AB$42),"")</f>
        <v/>
      </c>
      <c r="AC152" s="75" t="str">
        <f>IFERROR(LARGE('N 70-79'!$AK$300:$AK$400,AC$42),"")</f>
        <v/>
      </c>
      <c r="AD152" s="75" t="str">
        <f>IFERROR(LARGE('N 70-79'!$AK$300:$AK$400,AD$42),"")</f>
        <v/>
      </c>
      <c r="AE152" s="75" t="str">
        <f>IFERROR(LARGE('N 70-79'!$AK$300:$AK$400,AE$42),"")</f>
        <v/>
      </c>
      <c r="AF152" s="75" t="str">
        <f>IFERROR(LARGE('N 70-79'!$AK$300:$AK$400,AF$42),"")</f>
        <v/>
      </c>
      <c r="AG152" s="75" t="str">
        <f>IFERROR(LARGE('N 70-79'!$AK$300:$AK$304,AG$42),"")</f>
        <v/>
      </c>
      <c r="AH152" s="75" t="str">
        <f>IFERROR(LARGE('N 70-79'!$AK$300:$AK$304,AH$42),"")</f>
        <v/>
      </c>
      <c r="AI152" s="75" t="str">
        <f>IFERROR(LARGE('N 70-79'!$AK$300:$AK$304,AI$42),"")</f>
        <v/>
      </c>
      <c r="AJ152" s="75" t="str">
        <f>IFERROR(LARGE('N 70-79'!$AK$300:$AK$304,AJ$42),"")</f>
        <v/>
      </c>
      <c r="AK152" s="75" t="str">
        <f>IFERROR(LARGE('N 70-79'!$AK$300:$AK$304,AK$42),"")</f>
        <v/>
      </c>
      <c r="AL152" s="75" t="str">
        <f>IFERROR(LARGE('N 70-79'!$AK$300:$AK$304,AL$42),"")</f>
        <v/>
      </c>
      <c r="AM152" s="75" t="str">
        <f>IFERROR(LARGE('N 70-79'!$AK$300:$AK$304,AM$42),"")</f>
        <v/>
      </c>
      <c r="AN152" s="75" t="str">
        <f>IFERROR(LARGE('N 70-79'!$AK$300:$AK$304,AN$42),"")</f>
        <v/>
      </c>
      <c r="AO152" s="75" t="str">
        <f>IFERROR(LARGE('N 70-79'!$AK$300:$AK$304,AO$42),"")</f>
        <v/>
      </c>
      <c r="AP152" s="75" t="str">
        <f>IFERROR(LARGE('N 70-79'!$AK$300:$AK$304,AP$42),"")</f>
        <v/>
      </c>
      <c r="AQ152" s="75" t="str">
        <f>IFERROR(LARGE('N 70-79'!$AK$300:$AK$304,AQ$42),"")</f>
        <v/>
      </c>
      <c r="AR152" s="75" t="str">
        <f>IFERROR(LARGE('N 70-79'!$AK$300:$AK$304,AR$42),"")</f>
        <v/>
      </c>
      <c r="AS152" s="75" t="str">
        <f>IFERROR(LARGE('N 70-79'!$AK$300:$AK$304,AS$42),"")</f>
        <v/>
      </c>
      <c r="AT152" s="75" t="str">
        <f>IFERROR(LARGE('N 70-79'!$AK$300:$AK$304,AT$42),"")</f>
        <v/>
      </c>
      <c r="AU152" s="75" t="str">
        <f>IFERROR(LARGE('N 70-79'!$AK$300:$AK$304,AU$42),"")</f>
        <v/>
      </c>
      <c r="AV152" s="75" t="str">
        <f>IFERROR(LARGE('N 70-79'!$AK$300:$AK$304,AV$42),"")</f>
        <v/>
      </c>
      <c r="AW152" s="75" t="str">
        <f>IFERROR(LARGE('N 70-79'!$AK$300:$AK$304,AW$42),"")</f>
        <v/>
      </c>
      <c r="AX152" s="75" t="str">
        <f>IFERROR(LARGE('N 70-79'!$AK$300:$AK$304,AX$42),"")</f>
        <v/>
      </c>
      <c r="AY152" s="75" t="str">
        <f>IFERROR(LARGE('N 70-79'!$AK$300:$AK$304,AY$42),"")</f>
        <v/>
      </c>
      <c r="AZ152" s="75" t="str">
        <f>IFERROR(LARGE('N 70-79'!$AK$300:$AK$304,AZ$42),"")</f>
        <v/>
      </c>
      <c r="BA152" s="75" t="str">
        <f>IFERROR(LARGE('N 70-79'!$AK$300:$AK$304,BA$42),"")</f>
        <v/>
      </c>
      <c r="BG152" s="16"/>
      <c r="BH152" s="16"/>
    </row>
    <row r="153" spans="1:60" s="61" customFormat="1" hidden="1" x14ac:dyDescent="0.2">
      <c r="B153" s="76" t="s">
        <v>109</v>
      </c>
      <c r="D153" s="75" t="str">
        <f>IFERROR(LARGE('N 80+'!$AK$300:$AK$400,D$42),"")</f>
        <v/>
      </c>
      <c r="E153" s="75" t="str">
        <f>IFERROR(LARGE('N 80+'!$AK$300:$AK$400,E$42),"")</f>
        <v/>
      </c>
      <c r="F153" s="75" t="str">
        <f>IFERROR(LARGE('N 80+'!$AK$300:$AK$400,F$42),"")</f>
        <v/>
      </c>
      <c r="G153" s="75" t="str">
        <f>IFERROR(LARGE('N 80+'!$AK$300:$AK$400,G$42),"")</f>
        <v/>
      </c>
      <c r="H153" s="75" t="str">
        <f>IFERROR(LARGE('N 80+'!$AK$300:$AK$400,H$42),"")</f>
        <v/>
      </c>
      <c r="I153" s="75" t="str">
        <f>IFERROR(LARGE('N 80+'!$AK$300:$AK$400,I$42),"")</f>
        <v/>
      </c>
      <c r="J153" s="75" t="str">
        <f>IFERROR(LARGE('N 80+'!$AK$300:$AK$400,J$42),"")</f>
        <v/>
      </c>
      <c r="K153" s="75" t="str">
        <f>IFERROR(LARGE('N 80+'!$AK$300:$AK$400,K$42),"")</f>
        <v/>
      </c>
      <c r="L153" s="75" t="str">
        <f>IFERROR(LARGE('N 80+'!$AK$300:$AK$400,L$42),"")</f>
        <v/>
      </c>
      <c r="M153" s="75" t="str">
        <f>IFERROR(LARGE('N 80+'!$AK$300:$AK$400,M$42),"")</f>
        <v/>
      </c>
      <c r="N153" s="75" t="str">
        <f>IFERROR(LARGE('N 80+'!$AK$300:$AK$400,N$42),"")</f>
        <v/>
      </c>
      <c r="O153" s="75" t="str">
        <f>IFERROR(LARGE('N 80+'!$AK$300:$AK$400,O$42),"")</f>
        <v/>
      </c>
      <c r="P153" s="75" t="str">
        <f>IFERROR(LARGE('N 80+'!$AK$300:$AK$400,P$42),"")</f>
        <v/>
      </c>
      <c r="Q153" s="75" t="str">
        <f>IFERROR(LARGE('N 80+'!$AK$300:$AK$400,Q$42),"")</f>
        <v/>
      </c>
      <c r="R153" s="75" t="str">
        <f>IFERROR(LARGE('N 80+'!$AK$300:$AK$400,R$42),"")</f>
        <v/>
      </c>
      <c r="S153" s="75" t="str">
        <f>IFERROR(LARGE('N 80+'!$AK$300:$AK$400,S$42),"")</f>
        <v/>
      </c>
      <c r="T153" s="75" t="str">
        <f>IFERROR(LARGE('N 80+'!$AK$300:$AK$400,T$42),"")</f>
        <v/>
      </c>
      <c r="U153" s="75" t="str">
        <f>IFERROR(LARGE('N 80+'!$AK$300:$AK$400,U$42),"")</f>
        <v/>
      </c>
      <c r="V153" s="75" t="str">
        <f>IFERROR(LARGE('N 80+'!$AK$300:$AK$400,V$42),"")</f>
        <v/>
      </c>
      <c r="W153" s="75" t="str">
        <f>IFERROR(LARGE('N 80+'!$AK$300:$AK$400,W$42),"")</f>
        <v/>
      </c>
      <c r="X153" s="75" t="str">
        <f>IFERROR(LARGE('N 80+'!$AK$300:$AK$400,X$42),"")</f>
        <v/>
      </c>
      <c r="Y153" s="75" t="str">
        <f>IFERROR(LARGE('N 80+'!$AK$300:$AK$400,Y$42),"")</f>
        <v/>
      </c>
      <c r="Z153" s="75" t="str">
        <f>IFERROR(LARGE('N 80+'!$AK$300:$AK$400,Z$42),"")</f>
        <v/>
      </c>
      <c r="AA153" s="75" t="str">
        <f>IFERROR(LARGE('N 80+'!$AK$300:$AK$400,AA$42),"")</f>
        <v/>
      </c>
      <c r="AB153" s="75" t="str">
        <f>IFERROR(LARGE('N 80+'!$AK$300:$AK$400,AB$42),"")</f>
        <v/>
      </c>
      <c r="AC153" s="75" t="str">
        <f>IFERROR(LARGE('N 80+'!$AK$300:$AK$400,AC$42),"")</f>
        <v/>
      </c>
      <c r="AD153" s="75" t="str">
        <f>IFERROR(LARGE('N 80+'!$AK$300:$AK$400,AD$42),"")</f>
        <v/>
      </c>
      <c r="AE153" s="75" t="str">
        <f>IFERROR(LARGE('N 80+'!$AK$300:$AK$400,AE$42),"")</f>
        <v/>
      </c>
      <c r="AF153" s="75" t="str">
        <f>IFERROR(LARGE('N 80+'!$AK$300:$AK$400,AF$42),"")</f>
        <v/>
      </c>
      <c r="AG153" s="75" t="str">
        <f>IFERROR(LARGE('N 80+'!$AK$300:$AK$303,AG$42),"")</f>
        <v/>
      </c>
      <c r="AH153" s="75" t="str">
        <f>IFERROR(LARGE('N 80+'!$AK$300:$AK$303,AH$42),"")</f>
        <v/>
      </c>
      <c r="AI153" s="75" t="str">
        <f>IFERROR(LARGE('N 80+'!$AK$300:$AK$303,AI$42),"")</f>
        <v/>
      </c>
      <c r="AJ153" s="75" t="str">
        <f>IFERROR(LARGE('N 80+'!$AK$300:$AK$303,AJ$42),"")</f>
        <v/>
      </c>
      <c r="AK153" s="75" t="str">
        <f>IFERROR(LARGE('N 80+'!$AK$300:$AK$303,AK$42),"")</f>
        <v/>
      </c>
      <c r="AL153" s="75" t="str">
        <f>IFERROR(LARGE('N 80+'!$AK$300:$AK$303,AL$42),"")</f>
        <v/>
      </c>
      <c r="AM153" s="75" t="str">
        <f>IFERROR(LARGE('N 80+'!$AK$300:$AK$303,AM$42),"")</f>
        <v/>
      </c>
      <c r="AN153" s="75" t="str">
        <f>IFERROR(LARGE('N 80+'!$AK$300:$AK$303,AN$42),"")</f>
        <v/>
      </c>
      <c r="AO153" s="75" t="str">
        <f>IFERROR(LARGE('N 80+'!$AK$300:$AK$303,AO$42),"")</f>
        <v/>
      </c>
      <c r="AP153" s="75" t="str">
        <f>IFERROR(LARGE('N 80+'!$AK$300:$AK$303,AP$42),"")</f>
        <v/>
      </c>
      <c r="AQ153" s="75" t="str">
        <f>IFERROR(LARGE('N 80+'!$AK$300:$AK$303,AQ$42),"")</f>
        <v/>
      </c>
      <c r="AR153" s="75" t="str">
        <f>IFERROR(LARGE('N 80+'!$AK$300:$AK$303,AR$42),"")</f>
        <v/>
      </c>
      <c r="AS153" s="75" t="str">
        <f>IFERROR(LARGE('N 80+'!$AK$300:$AK$303,AS$42),"")</f>
        <v/>
      </c>
      <c r="AT153" s="75" t="str">
        <f>IFERROR(LARGE('N 80+'!$AK$300:$AK$303,AT$42),"")</f>
        <v/>
      </c>
      <c r="AU153" s="75" t="str">
        <f>IFERROR(LARGE('N 80+'!$AK$300:$AK$303,AU$42),"")</f>
        <v/>
      </c>
      <c r="AV153" s="75" t="str">
        <f>IFERROR(LARGE('N 80+'!$AK$300:$AK$303,AV$42),"")</f>
        <v/>
      </c>
      <c r="AW153" s="75" t="str">
        <f>IFERROR(LARGE('N 80+'!$AK$300:$AK$303,AW$42),"")</f>
        <v/>
      </c>
      <c r="AX153" s="75" t="str">
        <f>IFERROR(LARGE('N 80+'!$AK$300:$AK$303,AX$42),"")</f>
        <v/>
      </c>
      <c r="AY153" s="75" t="str">
        <f>IFERROR(LARGE('N 80+'!$AK$300:$AK$303,AY$42),"")</f>
        <v/>
      </c>
      <c r="AZ153" s="75" t="str">
        <f>IFERROR(LARGE('N 80+'!$AK$300:$AK$303,AZ$42),"")</f>
        <v/>
      </c>
      <c r="BA153" s="75" t="str">
        <f>IFERROR(LARGE('N 80+'!$AK$300:$AK$303,BA$42),"")</f>
        <v/>
      </c>
    </row>
    <row r="154" spans="1:60" hidden="1" x14ac:dyDescent="0.2">
      <c r="A154" s="123" t="s">
        <v>67</v>
      </c>
      <c r="B154" s="77" t="s">
        <v>76</v>
      </c>
      <c r="D154" s="75">
        <f>IFERROR(LARGE('M 35-49'!$AL$300:$AL$397,D$42),"")</f>
        <v>6.0039999999999996</v>
      </c>
      <c r="E154" s="75" t="str">
        <f>IFERROR(LARGE('M 35-49'!$AL$300:$AL$397,E$42),"")</f>
        <v/>
      </c>
      <c r="F154" s="75" t="str">
        <f>IFERROR(LARGE('M 35-49'!$AL$300:$AL$397,F$42),"")</f>
        <v/>
      </c>
      <c r="G154" s="75" t="str">
        <f>IFERROR(LARGE('M 35-49'!$AL$300:$AL$397,G$42),"")</f>
        <v/>
      </c>
      <c r="H154" s="75" t="str">
        <f>IFERROR(LARGE('M 35-49'!$AL$300:$AL$397,H$42),"")</f>
        <v/>
      </c>
      <c r="I154" s="75" t="str">
        <f>IFERROR(LARGE('M 35-49'!$AL$300:$AL$397,I$42),"")</f>
        <v/>
      </c>
      <c r="J154" s="75" t="str">
        <f>IFERROR(LARGE('M 35-49'!$AL$300:$AL$397,J$42),"")</f>
        <v/>
      </c>
      <c r="K154" s="75" t="str">
        <f>IFERROR(LARGE('M 35-49'!$AL$300:$AL$397,K$42),"")</f>
        <v/>
      </c>
      <c r="L154" s="75" t="str">
        <f>IFERROR(LARGE('M 35-49'!$AL$300:$AL$397,L$42),"")</f>
        <v/>
      </c>
      <c r="M154" s="75" t="str">
        <f>IFERROR(LARGE('M 35-49'!$AL$300:$AL$397,M$42),"")</f>
        <v/>
      </c>
      <c r="N154" s="75" t="str">
        <f>IFERROR(LARGE('M 35-49'!$AL$300:$AL$397,N$42),"")</f>
        <v/>
      </c>
      <c r="O154" s="75" t="str">
        <f>IFERROR(LARGE('M 35-49'!$AL$300:$AL$397,O$42),"")</f>
        <v/>
      </c>
      <c r="P154" s="75" t="str">
        <f>IFERROR(LARGE('M 35-49'!$AL$300:$AL$397,P$42),"")</f>
        <v/>
      </c>
      <c r="Q154" s="75" t="str">
        <f>IFERROR(LARGE('M 35-49'!$AL$300:$AL$397,Q$42),"")</f>
        <v/>
      </c>
      <c r="R154" s="75" t="str">
        <f>IFERROR(LARGE('M 35-49'!$AL$300:$AL$397,R$42),"")</f>
        <v/>
      </c>
      <c r="S154" s="75" t="str">
        <f>IFERROR(LARGE('M 35-49'!$AL$300:$AL$397,S$42),"")</f>
        <v/>
      </c>
      <c r="T154" s="75" t="str">
        <f>IFERROR(LARGE('M 35-49'!$AL$300:$AL$397,T$42),"")</f>
        <v/>
      </c>
      <c r="U154" s="75" t="str">
        <f>IFERROR(LARGE('M 35-49'!$AL$300:$AL$397,U$42),"")</f>
        <v/>
      </c>
      <c r="V154" s="75" t="str">
        <f>IFERROR(LARGE('M 35-49'!$AL$300:$AL$397,V$42),"")</f>
        <v/>
      </c>
      <c r="W154" s="75" t="str">
        <f>IFERROR(LARGE('M 35-49'!$AL$300:$AL$397,W$42),"")</f>
        <v/>
      </c>
      <c r="X154" s="75" t="str">
        <f>IFERROR(LARGE('M 35-49'!$AL$300:$AL$397,X$42),"")</f>
        <v/>
      </c>
      <c r="Y154" s="75" t="str">
        <f>IFERROR(LARGE('M 35-49'!$AL$300:$AL$397,Y$42),"")</f>
        <v/>
      </c>
      <c r="Z154" s="75" t="str">
        <f>IFERROR(LARGE('M 35-49'!$AL$300:$AL$397,Z$42),"")</f>
        <v/>
      </c>
      <c r="AA154" s="75" t="str">
        <f>IFERROR(LARGE('M 35-49'!$AL$300:$AL$397,AA$42),"")</f>
        <v/>
      </c>
      <c r="AB154" s="75" t="str">
        <f>IFERROR(LARGE('M 35-49'!$AL$300:$AL$397,AB$42),"")</f>
        <v/>
      </c>
      <c r="AC154" s="75" t="str">
        <f>IFERROR(LARGE('M 35-49'!$AL$300:$AL$397,AC$42),"")</f>
        <v/>
      </c>
      <c r="AD154" s="75" t="str">
        <f>IFERROR(LARGE('M 35-49'!$AL$300:$AL$397,AD$42),"")</f>
        <v/>
      </c>
      <c r="AE154" s="75" t="str">
        <f>IFERROR(LARGE('M 35-49'!$AL$300:$AL$397,AE$42),"")</f>
        <v/>
      </c>
      <c r="AF154" s="75" t="str">
        <f>IFERROR(LARGE('M 35-49'!$AL$300:$AL$397,AF$42),"")</f>
        <v/>
      </c>
      <c r="AG154" s="75" t="str">
        <f>IFERROR(LARGE('M 35-49'!$AL$300:$AL$312,AG$42),"")</f>
        <v/>
      </c>
      <c r="AH154" s="75" t="str">
        <f>IFERROR(LARGE('M 35-49'!$AL$300:$AL$312,AH$42),"")</f>
        <v/>
      </c>
      <c r="AI154" s="75" t="str">
        <f>IFERROR(LARGE('M 35-49'!$AL$300:$AL$312,AI$42),"")</f>
        <v/>
      </c>
      <c r="AJ154" s="75" t="str">
        <f>IFERROR(LARGE('M 35-49'!$AL$300:$AL$312,AJ$42),"")</f>
        <v/>
      </c>
      <c r="AK154" s="75" t="str">
        <f>IFERROR(LARGE('M 35-49'!$AL$300:$AL$312,AK$42),"")</f>
        <v/>
      </c>
      <c r="AL154" s="75" t="str">
        <f>IFERROR(LARGE('M 35-49'!$AL$300:$AL$312,AL$42),"")</f>
        <v/>
      </c>
      <c r="AM154" s="75" t="str">
        <f>IFERROR(LARGE('M 35-49'!$AL$300:$AL$312,AM$42),"")</f>
        <v/>
      </c>
      <c r="AN154" s="75" t="str">
        <f>IFERROR(LARGE('M 35-49'!$AL$300:$AL$312,AN$42),"")</f>
        <v/>
      </c>
      <c r="AO154" s="75" t="str">
        <f>IFERROR(LARGE('M 35-49'!$AL$300:$AL$312,AO$42),"")</f>
        <v/>
      </c>
      <c r="AP154" s="75" t="str">
        <f>IFERROR(LARGE('M 35-49'!$AL$300:$AL$312,AP$42),"")</f>
        <v/>
      </c>
      <c r="AQ154" s="75" t="str">
        <f>IFERROR(LARGE('M 35-49'!$AL$300:$AL$312,AQ$42),"")</f>
        <v/>
      </c>
      <c r="AR154" s="75" t="str">
        <f>IFERROR(LARGE('M 35-49'!$AL$300:$AL$312,AR$42),"")</f>
        <v/>
      </c>
      <c r="AS154" s="75" t="str">
        <f>IFERROR(LARGE('M 35-49'!$AL$300:$AL$312,AS$42),"")</f>
        <v/>
      </c>
      <c r="AT154" s="75" t="str">
        <f>IFERROR(LARGE('M 35-49'!$AL$300:$AL$312,AT$42),"")</f>
        <v/>
      </c>
      <c r="AU154" s="75" t="str">
        <f>IFERROR(LARGE('M 35-49'!$AL$300:$AL$312,AU$42),"")</f>
        <v/>
      </c>
      <c r="AV154" s="75" t="str">
        <f>IFERROR(LARGE('M 35-49'!$AL$300:$AL$312,AV$42),"")</f>
        <v/>
      </c>
      <c r="AW154" s="75" t="str">
        <f>IFERROR(LARGE('M 35-49'!$AL$300:$AL$312,AW$42),"")</f>
        <v/>
      </c>
      <c r="AX154" s="75" t="str">
        <f>IFERROR(LARGE('M 35-49'!$AL$300:$AL$312,AX$42),"")</f>
        <v/>
      </c>
      <c r="AY154" s="75" t="str">
        <f>IFERROR(LARGE('M 35-49'!$AL$300:$AL$312,AY$42),"")</f>
        <v/>
      </c>
      <c r="AZ154" s="75" t="str">
        <f>IFERROR(LARGE('M 35-49'!$AL$300:$AL$312,AZ$42),"")</f>
        <v/>
      </c>
      <c r="BA154" s="75" t="str">
        <f>IFERROR(LARGE('M 35-49'!$AL$300:$AL$312,BA$42),"")</f>
        <v/>
      </c>
      <c r="BG154" s="16"/>
      <c r="BH154" s="16"/>
    </row>
    <row r="155" spans="1:60" hidden="1" x14ac:dyDescent="0.2">
      <c r="B155" s="77" t="s">
        <v>77</v>
      </c>
      <c r="D155" s="75">
        <f>IFERROR(LARGE('M 50-59'!$AL$300:$AL$396,D$42),"")</f>
        <v>20.004000000000001</v>
      </c>
      <c r="E155" s="75">
        <f>IFERROR(LARGE('M 50-59'!$AL$300:$AL$396,E$42),"")</f>
        <v>19.004000000000001</v>
      </c>
      <c r="F155" s="75">
        <f>IFERROR(LARGE('M 50-59'!$AL$300:$AL$396,F$42),"")</f>
        <v>12.004</v>
      </c>
      <c r="G155" s="75" t="str">
        <f>IFERROR(LARGE('M 50-59'!$AL$300:$AL$396,G$42),"")</f>
        <v/>
      </c>
      <c r="H155" s="75" t="str">
        <f>IFERROR(LARGE('M 50-59'!$AL$300:$AL$396,H$42),"")</f>
        <v/>
      </c>
      <c r="I155" s="75" t="str">
        <f>IFERROR(LARGE('M 50-59'!$AL$300:$AL$396,I$42),"")</f>
        <v/>
      </c>
      <c r="J155" s="75" t="str">
        <f>IFERROR(LARGE('M 50-59'!$AL$300:$AL$396,J$42),"")</f>
        <v/>
      </c>
      <c r="K155" s="75" t="str">
        <f>IFERROR(LARGE('M 50-59'!$AL$300:$AL$396,K$42),"")</f>
        <v/>
      </c>
      <c r="L155" s="75" t="str">
        <f>IFERROR(LARGE('M 50-59'!$AL$300:$AL$396,L$42),"")</f>
        <v/>
      </c>
      <c r="M155" s="75" t="str">
        <f>IFERROR(LARGE('M 50-59'!$AL$300:$AL$396,M$42),"")</f>
        <v/>
      </c>
      <c r="N155" s="75" t="str">
        <f>IFERROR(LARGE('M 50-59'!$AL$300:$AL$396,N$42),"")</f>
        <v/>
      </c>
      <c r="O155" s="75" t="str">
        <f>IFERROR(LARGE('M 50-59'!$AL$300:$AL$396,O$42),"")</f>
        <v/>
      </c>
      <c r="P155" s="75" t="str">
        <f>IFERROR(LARGE('M 50-59'!$AL$300:$AL$396,P$42),"")</f>
        <v/>
      </c>
      <c r="Q155" s="75" t="str">
        <f>IFERROR(LARGE('M 50-59'!$AL$300:$AL$396,Q$42),"")</f>
        <v/>
      </c>
      <c r="R155" s="75" t="str">
        <f>IFERROR(LARGE('M 50-59'!$AL$300:$AL$396,R$42),"")</f>
        <v/>
      </c>
      <c r="S155" s="75" t="str">
        <f>IFERROR(LARGE('M 50-59'!$AL$300:$AL$396,S$42),"")</f>
        <v/>
      </c>
      <c r="T155" s="75" t="str">
        <f>IFERROR(LARGE('M 50-59'!$AL$300:$AL$396,T$42),"")</f>
        <v/>
      </c>
      <c r="U155" s="75" t="str">
        <f>IFERROR(LARGE('M 50-59'!$AL$300:$AL$396,U$42),"")</f>
        <v/>
      </c>
      <c r="V155" s="75" t="str">
        <f>IFERROR(LARGE('M 50-59'!$AL$300:$AL$396,V$42),"")</f>
        <v/>
      </c>
      <c r="W155" s="75" t="str">
        <f>IFERROR(LARGE('M 50-59'!$AL$300:$AL$396,W$42),"")</f>
        <v/>
      </c>
      <c r="X155" s="75" t="str">
        <f>IFERROR(LARGE('M 50-59'!$AL$300:$AL$396,X$42),"")</f>
        <v/>
      </c>
      <c r="Y155" s="75" t="str">
        <f>IFERROR(LARGE('M 50-59'!$AL$300:$AL$396,Y$42),"")</f>
        <v/>
      </c>
      <c r="Z155" s="75" t="str">
        <f>IFERROR(LARGE('M 50-59'!$AL$300:$AL$396,Z$42),"")</f>
        <v/>
      </c>
      <c r="AA155" s="75" t="str">
        <f>IFERROR(LARGE('M 50-59'!$AL$300:$AL$396,AA$42),"")</f>
        <v/>
      </c>
      <c r="AB155" s="75" t="str">
        <f>IFERROR(LARGE('M 50-59'!$AL$300:$AL$396,AB$42),"")</f>
        <v/>
      </c>
      <c r="AC155" s="75" t="str">
        <f>IFERROR(LARGE('M 50-59'!$AL$300:$AL$396,AC$42),"")</f>
        <v/>
      </c>
      <c r="AD155" s="75" t="str">
        <f>IFERROR(LARGE('M 50-59'!$AL$300:$AL$396,AD$42),"")</f>
        <v/>
      </c>
      <c r="AE155" s="75" t="str">
        <f>IFERROR(LARGE('M 50-59'!$AL$300:$AL$396,AE$42),"")</f>
        <v/>
      </c>
      <c r="AF155" s="75" t="str">
        <f>IFERROR(LARGE('M 50-59'!$AL$300:$AL$396,AF$42),"")</f>
        <v/>
      </c>
      <c r="AG155" s="75" t="str">
        <f>IFERROR(LARGE('M 50-59'!$AL$300:$AL$312,AG$42),"")</f>
        <v/>
      </c>
      <c r="AH155" s="75" t="str">
        <f>IFERROR(LARGE('M 50-59'!$AL$300:$AL$312,AH$42),"")</f>
        <v/>
      </c>
      <c r="AI155" s="75" t="str">
        <f>IFERROR(LARGE('M 50-59'!$AL$300:$AL$312,AI$42),"")</f>
        <v/>
      </c>
      <c r="AJ155" s="75" t="str">
        <f>IFERROR(LARGE('M 50-59'!$AL$300:$AL$312,AJ$42),"")</f>
        <v/>
      </c>
      <c r="AK155" s="75" t="str">
        <f>IFERROR(LARGE('M 50-59'!$AL$300:$AL$312,AK$42),"")</f>
        <v/>
      </c>
      <c r="AL155" s="75" t="str">
        <f>IFERROR(LARGE('M 50-59'!$AL$300:$AL$312,AL$42),"")</f>
        <v/>
      </c>
      <c r="AM155" s="75" t="str">
        <f>IFERROR(LARGE('M 50-59'!$AL$300:$AL$312,AM$42),"")</f>
        <v/>
      </c>
      <c r="AN155" s="75" t="str">
        <f>IFERROR(LARGE('M 50-59'!$AL$300:$AL$312,AN$42),"")</f>
        <v/>
      </c>
      <c r="AO155" s="75" t="str">
        <f>IFERROR(LARGE('M 50-59'!$AL$300:$AL$312,AO$42),"")</f>
        <v/>
      </c>
      <c r="AP155" s="75" t="str">
        <f>IFERROR(LARGE('M 50-59'!$AL$300:$AL$312,AP$42),"")</f>
        <v/>
      </c>
      <c r="AQ155" s="75" t="str">
        <f>IFERROR(LARGE('M 50-59'!$AL$300:$AL$312,AQ$42),"")</f>
        <v/>
      </c>
      <c r="AR155" s="75" t="str">
        <f>IFERROR(LARGE('M 50-59'!$AL$300:$AL$312,AR$42),"")</f>
        <v/>
      </c>
      <c r="AS155" s="75" t="str">
        <f>IFERROR(LARGE('M 50-59'!$AL$300:$AL$312,AS$42),"")</f>
        <v/>
      </c>
      <c r="AT155" s="75" t="str">
        <f>IFERROR(LARGE('M 50-59'!$AL$300:$AL$312,AT$42),"")</f>
        <v/>
      </c>
      <c r="AU155" s="75" t="str">
        <f>IFERROR(LARGE('M 50-59'!$AL$300:$AL$312,AU$42),"")</f>
        <v/>
      </c>
      <c r="AV155" s="75" t="str">
        <f>IFERROR(LARGE('M 50-59'!$AL$300:$AL$312,AV$42),"")</f>
        <v/>
      </c>
      <c r="AW155" s="75" t="str">
        <f>IFERROR(LARGE('M 50-59'!$AL$300:$AL$312,AW$42),"")</f>
        <v/>
      </c>
      <c r="AX155" s="75" t="str">
        <f>IFERROR(LARGE('M 50-59'!$AL$300:$AL$312,AX$42),"")</f>
        <v/>
      </c>
      <c r="AY155" s="75" t="str">
        <f>IFERROR(LARGE('M 50-59'!$AL$300:$AL$312,AY$42),"")</f>
        <v/>
      </c>
      <c r="AZ155" s="75" t="str">
        <f>IFERROR(LARGE('M 50-59'!$AL$300:$AL$312,AZ$42),"")</f>
        <v/>
      </c>
      <c r="BA155" s="75" t="str">
        <f>IFERROR(LARGE('M 50-59'!$AL$300:$AL$312,BA$42),"")</f>
        <v/>
      </c>
      <c r="BG155" s="16"/>
      <c r="BH155" s="16"/>
    </row>
    <row r="156" spans="1:60" hidden="1" x14ac:dyDescent="0.2">
      <c r="B156" s="77" t="s">
        <v>78</v>
      </c>
      <c r="D156" s="75" t="str">
        <f>IFERROR(LARGE('M 60-69'!$AL$300:$AL$397,D$42),"")</f>
        <v/>
      </c>
      <c r="E156" s="75" t="str">
        <f>IFERROR(LARGE('M 60-69'!$AL$300:$AL$397,E$42),"")</f>
        <v/>
      </c>
      <c r="F156" s="75" t="str">
        <f>IFERROR(LARGE('M 60-69'!$AL$300:$AL$397,F$42),"")</f>
        <v/>
      </c>
      <c r="G156" s="75" t="str">
        <f>IFERROR(LARGE('M 60-69'!$AL$300:$AL$397,G$42),"")</f>
        <v/>
      </c>
      <c r="H156" s="75" t="str">
        <f>IFERROR(LARGE('M 60-69'!$AL$300:$AL$397,H$42),"")</f>
        <v/>
      </c>
      <c r="I156" s="75" t="str">
        <f>IFERROR(LARGE('M 60-69'!$AL$300:$AL$397,I$42),"")</f>
        <v/>
      </c>
      <c r="J156" s="75" t="str">
        <f>IFERROR(LARGE('M 60-69'!$AL$300:$AL$397,J$42),"")</f>
        <v/>
      </c>
      <c r="K156" s="75" t="str">
        <f>IFERROR(LARGE('M 60-69'!$AL$300:$AL$397,K$42),"")</f>
        <v/>
      </c>
      <c r="L156" s="75" t="str">
        <f>IFERROR(LARGE('M 60-69'!$AL$300:$AL$397,L$42),"")</f>
        <v/>
      </c>
      <c r="M156" s="75" t="str">
        <f>IFERROR(LARGE('M 60-69'!$AL$300:$AL$397,M$42),"")</f>
        <v/>
      </c>
      <c r="N156" s="75" t="str">
        <f>IFERROR(LARGE('M 60-69'!$AL$300:$AL$397,N$42),"")</f>
        <v/>
      </c>
      <c r="O156" s="75" t="str">
        <f>IFERROR(LARGE('M 60-69'!$AL$300:$AL$397,O$42),"")</f>
        <v/>
      </c>
      <c r="P156" s="75" t="str">
        <f>IFERROR(LARGE('M 60-69'!$AL$300:$AL$397,P$42),"")</f>
        <v/>
      </c>
      <c r="Q156" s="75" t="str">
        <f>IFERROR(LARGE('M 60-69'!$AL$300:$AL$397,Q$42),"")</f>
        <v/>
      </c>
      <c r="R156" s="75" t="str">
        <f>IFERROR(LARGE('M 60-69'!$AL$300:$AL$397,R$42),"")</f>
        <v/>
      </c>
      <c r="S156" s="75" t="str">
        <f>IFERROR(LARGE('M 60-69'!$AL$300:$AL$397,S$42),"")</f>
        <v/>
      </c>
      <c r="T156" s="75" t="str">
        <f>IFERROR(LARGE('M 60-69'!$AL$300:$AL$397,T$42),"")</f>
        <v/>
      </c>
      <c r="U156" s="75" t="str">
        <f>IFERROR(LARGE('M 60-69'!$AL$300:$AL$397,U$42),"")</f>
        <v/>
      </c>
      <c r="V156" s="75" t="str">
        <f>IFERROR(LARGE('M 60-69'!$AL$300:$AL$397,V$42),"")</f>
        <v/>
      </c>
      <c r="W156" s="75" t="str">
        <f>IFERROR(LARGE('M 60-69'!$AL$300:$AL$397,W$42),"")</f>
        <v/>
      </c>
      <c r="X156" s="75" t="str">
        <f>IFERROR(LARGE('M 60-69'!$AL$300:$AL$397,X$42),"")</f>
        <v/>
      </c>
      <c r="Y156" s="75" t="str">
        <f>IFERROR(LARGE('M 60-69'!$AL$300:$AL$397,Y$42),"")</f>
        <v/>
      </c>
      <c r="Z156" s="75" t="str">
        <f>IFERROR(LARGE('M 60-69'!$AL$300:$AL$397,Z$42),"")</f>
        <v/>
      </c>
      <c r="AA156" s="75" t="str">
        <f>IFERROR(LARGE('M 60-69'!$AL$300:$AL$397,AA$42),"")</f>
        <v/>
      </c>
      <c r="AB156" s="75" t="str">
        <f>IFERROR(LARGE('M 60-69'!$AL$300:$AL$397,AB$42),"")</f>
        <v/>
      </c>
      <c r="AC156" s="75" t="str">
        <f>IFERROR(LARGE('M 60-69'!$AL$300:$AL$397,AC$42),"")</f>
        <v/>
      </c>
      <c r="AD156" s="75" t="str">
        <f>IFERROR(LARGE('M 60-69'!$AL$300:$AL$397,AD$42),"")</f>
        <v/>
      </c>
      <c r="AE156" s="75" t="str">
        <f>IFERROR(LARGE('M 60-69'!$AL$300:$AL$397,AE$42),"")</f>
        <v/>
      </c>
      <c r="AF156" s="75" t="str">
        <f>IFERROR(LARGE('M 60-69'!$AL$300:$AL$397,AF$42),"")</f>
        <v/>
      </c>
      <c r="AG156" s="75" t="str">
        <f>IFERROR(LARGE('M 60-69'!$AL$300:$AL$306,AG$42),"")</f>
        <v/>
      </c>
      <c r="AH156" s="75" t="str">
        <f>IFERROR(LARGE('M 60-69'!$AL$300:$AL$306,AH$42),"")</f>
        <v/>
      </c>
      <c r="AI156" s="75" t="str">
        <f>IFERROR(LARGE('M 60-69'!$AL$300:$AL$306,AI$42),"")</f>
        <v/>
      </c>
      <c r="AJ156" s="75" t="str">
        <f>IFERROR(LARGE('M 60-69'!$AL$300:$AL$306,AJ$42),"")</f>
        <v/>
      </c>
      <c r="AK156" s="75" t="str">
        <f>IFERROR(LARGE('M 60-69'!$AL$300:$AL$306,AK$42),"")</f>
        <v/>
      </c>
      <c r="AL156" s="75" t="str">
        <f>IFERROR(LARGE('M 60-69'!$AL$300:$AL$306,AL$42),"")</f>
        <v/>
      </c>
      <c r="AM156" s="75" t="str">
        <f>IFERROR(LARGE('M 60-69'!$AL$300:$AL$306,AM$42),"")</f>
        <v/>
      </c>
      <c r="AN156" s="75" t="str">
        <f>IFERROR(LARGE('M 60-69'!$AL$300:$AL$306,AN$42),"")</f>
        <v/>
      </c>
      <c r="AO156" s="75" t="str">
        <f>IFERROR(LARGE('M 60-69'!$AL$300:$AL$306,AO$42),"")</f>
        <v/>
      </c>
      <c r="AP156" s="75" t="str">
        <f>IFERROR(LARGE('M 60-69'!$AL$300:$AL$306,AP$42),"")</f>
        <v/>
      </c>
      <c r="AQ156" s="75" t="str">
        <f>IFERROR(LARGE('M 60-69'!$AL$300:$AL$306,AQ$42),"")</f>
        <v/>
      </c>
      <c r="AR156" s="75" t="str">
        <f>IFERROR(LARGE('M 60-69'!$AL$300:$AL$306,AR$42),"")</f>
        <v/>
      </c>
      <c r="AS156" s="75" t="str">
        <f>IFERROR(LARGE('M 60-69'!$AL$300:$AL$306,AS$42),"")</f>
        <v/>
      </c>
      <c r="AT156" s="75" t="str">
        <f>IFERROR(LARGE('M 60-69'!$AL$300:$AL$306,AT$42),"")</f>
        <v/>
      </c>
      <c r="AU156" s="75" t="str">
        <f>IFERROR(LARGE('M 60-69'!$AL$300:$AL$306,AU$42),"")</f>
        <v/>
      </c>
      <c r="AV156" s="75" t="str">
        <f>IFERROR(LARGE('M 60-69'!$AL$300:$AL$306,AV$42),"")</f>
        <v/>
      </c>
      <c r="AW156" s="75" t="str">
        <f>IFERROR(LARGE('M 60-69'!$AL$300:$AL$306,AW$42),"")</f>
        <v/>
      </c>
      <c r="AX156" s="75" t="str">
        <f>IFERROR(LARGE('M 60-69'!$AL$300:$AL$306,AX$42),"")</f>
        <v/>
      </c>
      <c r="AY156" s="75" t="str">
        <f>IFERROR(LARGE('M 60-69'!$AL$300:$AL$306,AY$42),"")</f>
        <v/>
      </c>
      <c r="AZ156" s="75" t="str">
        <f>IFERROR(LARGE('M 60-69'!$AL$300:$AL$306,AZ$42),"")</f>
        <v/>
      </c>
      <c r="BA156" s="75" t="str">
        <f>IFERROR(LARGE('M 60-69'!$AL$300:$AL$306,BA$42),"")</f>
        <v/>
      </c>
      <c r="BG156" s="16"/>
      <c r="BH156" s="16"/>
    </row>
    <row r="157" spans="1:60" hidden="1" x14ac:dyDescent="0.2">
      <c r="B157" s="77" t="s">
        <v>106</v>
      </c>
      <c r="D157" s="75">
        <f>IFERROR(LARGE('M 70-79'!$AL$300:$AL$400,D$42),"")</f>
        <v>15.002000000000001</v>
      </c>
      <c r="E157" s="75">
        <f>IFERROR(LARGE('M 70-79'!$AL$300:$AL$400,E$42),"")</f>
        <v>10.002000000000001</v>
      </c>
      <c r="F157" s="75" t="str">
        <f>IFERROR(LARGE('M 70-79'!$AL$300:$AL$400,F$42),"")</f>
        <v/>
      </c>
      <c r="G157" s="75" t="str">
        <f>IFERROR(LARGE('M 70-79'!$AL$300:$AL$400,G$42),"")</f>
        <v/>
      </c>
      <c r="H157" s="75" t="str">
        <f>IFERROR(LARGE('M 70-79'!$AL$300:$AL$400,H$42),"")</f>
        <v/>
      </c>
      <c r="I157" s="75" t="str">
        <f>IFERROR(LARGE('M 70-79'!$AL$300:$AL$400,I$42),"")</f>
        <v/>
      </c>
      <c r="J157" s="75" t="str">
        <f>IFERROR(LARGE('M 70-79'!$AL$300:$AL$400,J$42),"")</f>
        <v/>
      </c>
      <c r="K157" s="75" t="str">
        <f>IFERROR(LARGE('M 70-79'!$AL$300:$AL$400,K$42),"")</f>
        <v/>
      </c>
      <c r="L157" s="75" t="str">
        <f>IFERROR(LARGE('M 70-79'!$AL$300:$AL$400,L$42),"")</f>
        <v/>
      </c>
      <c r="M157" s="75" t="str">
        <f>IFERROR(LARGE('M 70-79'!$AL$300:$AL$400,M$42),"")</f>
        <v/>
      </c>
      <c r="N157" s="75" t="str">
        <f>IFERROR(LARGE('M 70-79'!$AL$300:$AL$400,N$42),"")</f>
        <v/>
      </c>
      <c r="O157" s="75" t="str">
        <f>IFERROR(LARGE('M 70-79'!$AL$300:$AL$400,O$42),"")</f>
        <v/>
      </c>
      <c r="P157" s="75" t="str">
        <f>IFERROR(LARGE('M 70-79'!$AL$300:$AL$400,P$42),"")</f>
        <v/>
      </c>
      <c r="Q157" s="75" t="str">
        <f>IFERROR(LARGE('M 70-79'!$AL$300:$AL$400,Q$42),"")</f>
        <v/>
      </c>
      <c r="R157" s="75" t="str">
        <f>IFERROR(LARGE('M 70-79'!$AL$300:$AL$400,R$42),"")</f>
        <v/>
      </c>
      <c r="S157" s="75" t="str">
        <f>IFERROR(LARGE('M 70-79'!$AL$300:$AL$400,S$42),"")</f>
        <v/>
      </c>
      <c r="T157" s="75" t="str">
        <f>IFERROR(LARGE('M 70-79'!$AL$300:$AL$400,T$42),"")</f>
        <v/>
      </c>
      <c r="U157" s="75" t="str">
        <f>IFERROR(LARGE('M 70-79'!$AL$300:$AL$400,U$42),"")</f>
        <v/>
      </c>
      <c r="V157" s="75" t="str">
        <f>IFERROR(LARGE('M 70-79'!$AL$300:$AL$400,V$42),"")</f>
        <v/>
      </c>
      <c r="W157" s="75" t="str">
        <f>IFERROR(LARGE('M 70-79'!$AL$300:$AL$400,W$42),"")</f>
        <v/>
      </c>
      <c r="X157" s="75" t="str">
        <f>IFERROR(LARGE('M 70-79'!$AL$300:$AL$400,X$42),"")</f>
        <v/>
      </c>
      <c r="Y157" s="75" t="str">
        <f>IFERROR(LARGE('M 70-79'!$AL$300:$AL$400,Y$42),"")</f>
        <v/>
      </c>
      <c r="Z157" s="75" t="str">
        <f>IFERROR(LARGE('M 70-79'!$AL$300:$AL$400,Z$42),"")</f>
        <v/>
      </c>
      <c r="AA157" s="75" t="str">
        <f>IFERROR(LARGE('M 70-79'!$AL$300:$AL$400,AA$42),"")</f>
        <v/>
      </c>
      <c r="AB157" s="75" t="str">
        <f>IFERROR(LARGE('M 70-79'!$AL$300:$AL$400,AB$42),"")</f>
        <v/>
      </c>
      <c r="AC157" s="75" t="str">
        <f>IFERROR(LARGE('M 70-79'!$AL$300:$AL$400,AC$42),"")</f>
        <v/>
      </c>
      <c r="AD157" s="75" t="str">
        <f>IFERROR(LARGE('M 70-79'!$AL$300:$AL$400,AD$42),"")</f>
        <v/>
      </c>
      <c r="AE157" s="75" t="str">
        <f>IFERROR(LARGE('M 70-79'!$AL$300:$AL$400,AE$42),"")</f>
        <v/>
      </c>
      <c r="AF157" s="75" t="str">
        <f>IFERROR(LARGE('M 70-79'!$AL$300:$AL$400,AF$42),"")</f>
        <v/>
      </c>
      <c r="AG157" s="75" t="str">
        <f>IFERROR(LARGE('M 70-79'!$AL$300:$AL$309,AG$42),"")</f>
        <v/>
      </c>
      <c r="AH157" s="75" t="str">
        <f>IFERROR(LARGE('M 70-79'!$AL$300:$AL$309,AH$42),"")</f>
        <v/>
      </c>
      <c r="AI157" s="75" t="str">
        <f>IFERROR(LARGE('M 70-79'!$AL$300:$AL$309,AI$42),"")</f>
        <v/>
      </c>
      <c r="AJ157" s="75" t="str">
        <f>IFERROR(LARGE('M 70-79'!$AL$300:$AL$309,AJ$42),"")</f>
        <v/>
      </c>
      <c r="AK157" s="75" t="str">
        <f>IFERROR(LARGE('M 70-79'!$AL$300:$AL$309,AK$42),"")</f>
        <v/>
      </c>
      <c r="AL157" s="75" t="str">
        <f>IFERROR(LARGE('M 70-79'!$AL$300:$AL$309,AL$42),"")</f>
        <v/>
      </c>
      <c r="AM157" s="75" t="str">
        <f>IFERROR(LARGE('M 70-79'!$AL$300:$AL$309,AM$42),"")</f>
        <v/>
      </c>
      <c r="AN157" s="75" t="str">
        <f>IFERROR(LARGE('M 70-79'!$AL$300:$AL$309,AN$42),"")</f>
        <v/>
      </c>
      <c r="AO157" s="75" t="str">
        <f>IFERROR(LARGE('M 70-79'!$AL$300:$AL$309,AO$42),"")</f>
        <v/>
      </c>
      <c r="AP157" s="75" t="str">
        <f>IFERROR(LARGE('M 70-79'!$AL$300:$AL$309,AP$42),"")</f>
        <v/>
      </c>
      <c r="AQ157" s="75" t="str">
        <f>IFERROR(LARGE('M 70-79'!$AL$300:$AL$309,AQ$42),"")</f>
        <v/>
      </c>
      <c r="AR157" s="75" t="str">
        <f>IFERROR(LARGE('M 70-79'!$AL$300:$AL$309,AR$42),"")</f>
        <v/>
      </c>
      <c r="AS157" s="75" t="str">
        <f>IFERROR(LARGE('M 70-79'!$AL$300:$AL$309,AS$42),"")</f>
        <v/>
      </c>
      <c r="AT157" s="75" t="str">
        <f>IFERROR(LARGE('M 70-79'!$AL$300:$AL$309,AT$42),"")</f>
        <v/>
      </c>
      <c r="AU157" s="75" t="str">
        <f>IFERROR(LARGE('M 70-79'!$AL$300:$AL$309,AU$42),"")</f>
        <v/>
      </c>
      <c r="AV157" s="75" t="str">
        <f>IFERROR(LARGE('M 70-79'!$AL$300:$AL$309,AV$42),"")</f>
        <v/>
      </c>
      <c r="AW157" s="75" t="str">
        <f>IFERROR(LARGE('M 70-79'!$AL$300:$AL$309,AW$42),"")</f>
        <v/>
      </c>
      <c r="AX157" s="75" t="str">
        <f>IFERROR(LARGE('M 70-79'!$AL$300:$AL$309,AX$42),"")</f>
        <v/>
      </c>
      <c r="AY157" s="75" t="str">
        <f>IFERROR(LARGE('M 70-79'!$AL$300:$AL$309,AY$42),"")</f>
        <v/>
      </c>
      <c r="AZ157" s="75" t="str">
        <f>IFERROR(LARGE('M 70-79'!$AL$300:$AL$309,AZ$42),"")</f>
        <v/>
      </c>
      <c r="BA157" s="75" t="str">
        <f>IFERROR(LARGE('M 70-79'!$AL$300:$AL$309,BA$42),"")</f>
        <v/>
      </c>
      <c r="BG157" s="16"/>
      <c r="BH157" s="16"/>
    </row>
    <row r="158" spans="1:60" s="61" customFormat="1" hidden="1" x14ac:dyDescent="0.2">
      <c r="B158" s="77" t="s">
        <v>107</v>
      </c>
      <c r="D158" s="75">
        <f>IFERROR(LARGE('M 80+'!$AL$300:$AL$399,D$42),"")</f>
        <v>17.001000000000001</v>
      </c>
      <c r="E158" s="75" t="str">
        <f>IFERROR(LARGE('M 80+'!$AL$300:$AL$399,E$42),"")</f>
        <v/>
      </c>
      <c r="F158" s="75" t="str">
        <f>IFERROR(LARGE('M 80+'!$AL$300:$AL$399,F$42),"")</f>
        <v/>
      </c>
      <c r="G158" s="75" t="str">
        <f>IFERROR(LARGE('M 80+'!$AL$300:$AL$399,G$42),"")</f>
        <v/>
      </c>
      <c r="H158" s="75" t="str">
        <f>IFERROR(LARGE('M 80+'!$AL$300:$AL$399,H$42),"")</f>
        <v/>
      </c>
      <c r="I158" s="75" t="str">
        <f>IFERROR(LARGE('M 80+'!$AL$300:$AL$399,I$42),"")</f>
        <v/>
      </c>
      <c r="J158" s="75" t="str">
        <f>IFERROR(LARGE('M 80+'!$AL$300:$AL$399,J$42),"")</f>
        <v/>
      </c>
      <c r="K158" s="75" t="str">
        <f>IFERROR(LARGE('M 80+'!$AL$300:$AL$399,K$42),"")</f>
        <v/>
      </c>
      <c r="L158" s="75" t="str">
        <f>IFERROR(LARGE('M 80+'!$AL$300:$AL$399,L$42),"")</f>
        <v/>
      </c>
      <c r="M158" s="75" t="str">
        <f>IFERROR(LARGE('M 80+'!$AL$300:$AL$399,M$42),"")</f>
        <v/>
      </c>
      <c r="N158" s="75" t="str">
        <f>IFERROR(LARGE('M 80+'!$AL$300:$AL$399,N$42),"")</f>
        <v/>
      </c>
      <c r="O158" s="75" t="str">
        <f>IFERROR(LARGE('M 80+'!$AL$300:$AL$399,O$42),"")</f>
        <v/>
      </c>
      <c r="P158" s="75" t="str">
        <f>IFERROR(LARGE('M 80+'!$AL$300:$AL$399,P$42),"")</f>
        <v/>
      </c>
      <c r="Q158" s="75" t="str">
        <f>IFERROR(LARGE('M 80+'!$AL$300:$AL$399,Q$42),"")</f>
        <v/>
      </c>
      <c r="R158" s="75" t="str">
        <f>IFERROR(LARGE('M 80+'!$AL$300:$AL$399,R$42),"")</f>
        <v/>
      </c>
      <c r="S158" s="75" t="str">
        <f>IFERROR(LARGE('M 80+'!$AL$300:$AL$399,S$42),"")</f>
        <v/>
      </c>
      <c r="T158" s="75" t="str">
        <f>IFERROR(LARGE('M 80+'!$AL$300:$AL$399,T$42),"")</f>
        <v/>
      </c>
      <c r="U158" s="75" t="str">
        <f>IFERROR(LARGE('M 80+'!$AL$300:$AL$399,U$42),"")</f>
        <v/>
      </c>
      <c r="V158" s="75" t="str">
        <f>IFERROR(LARGE('M 80+'!$AL$300:$AL$399,V$42),"")</f>
        <v/>
      </c>
      <c r="W158" s="75" t="str">
        <f>IFERROR(LARGE('M 80+'!$AL$300:$AL$399,W$42),"")</f>
        <v/>
      </c>
      <c r="X158" s="75" t="str">
        <f>IFERROR(LARGE('M 80+'!$AL$300:$AL$399,X$42),"")</f>
        <v/>
      </c>
      <c r="Y158" s="75" t="str">
        <f>IFERROR(LARGE('M 80+'!$AL$300:$AL$399,Y$42),"")</f>
        <v/>
      </c>
      <c r="Z158" s="75" t="str">
        <f>IFERROR(LARGE('M 80+'!$AL$300:$AL$399,Z$42),"")</f>
        <v/>
      </c>
      <c r="AA158" s="75" t="str">
        <f>IFERROR(LARGE('M 80+'!$AL$300:$AL$399,AA$42),"")</f>
        <v/>
      </c>
      <c r="AB158" s="75" t="str">
        <f>IFERROR(LARGE('M 80+'!$AL$300:$AL$399,AB$42),"")</f>
        <v/>
      </c>
      <c r="AC158" s="75" t="str">
        <f>IFERROR(LARGE('M 80+'!$AL$300:$AL$399,AC$42),"")</f>
        <v/>
      </c>
      <c r="AD158" s="75" t="str">
        <f>IFERROR(LARGE('M 80+'!$AL$300:$AL$399,AD$42),"")</f>
        <v/>
      </c>
      <c r="AE158" s="75" t="str">
        <f>IFERROR(LARGE('M 80+'!$AL$300:$AL$399,AE$42),"")</f>
        <v/>
      </c>
      <c r="AF158" s="75" t="str">
        <f>IFERROR(LARGE('M 80+'!$AL$300:$AL$399,AF$42),"")</f>
        <v/>
      </c>
      <c r="AG158" s="75" t="str">
        <f>IFERROR(LARGE('M 80+'!$AL$300:$AL$304,AG$42),"")</f>
        <v/>
      </c>
      <c r="AH158" s="75" t="str">
        <f>IFERROR(LARGE('M 80+'!$AL$300:$AL$304,AH$42),"")</f>
        <v/>
      </c>
      <c r="AI158" s="75" t="str">
        <f>IFERROR(LARGE('M 80+'!$AL$300:$AL$304,AI$42),"")</f>
        <v/>
      </c>
      <c r="AJ158" s="75" t="str">
        <f>IFERROR(LARGE('M 80+'!$AL$300:$AL$304,AJ$42),"")</f>
        <v/>
      </c>
      <c r="AK158" s="75" t="str">
        <f>IFERROR(LARGE('M 80+'!$AL$300:$AL$304,AK$42),"")</f>
        <v/>
      </c>
      <c r="AL158" s="75" t="str">
        <f>IFERROR(LARGE('M 80+'!$AL$300:$AL$304,AL$42),"")</f>
        <v/>
      </c>
      <c r="AM158" s="75" t="str">
        <f>IFERROR(LARGE('M 80+'!$AL$300:$AL$304,AM$42),"")</f>
        <v/>
      </c>
      <c r="AN158" s="75" t="str">
        <f>IFERROR(LARGE('M 80+'!$AL$300:$AL$304,AN$42),"")</f>
        <v/>
      </c>
      <c r="AO158" s="75" t="str">
        <f>IFERROR(LARGE('M 80+'!$AL$300:$AL$304,AO$42),"")</f>
        <v/>
      </c>
      <c r="AP158" s="75" t="str">
        <f>IFERROR(LARGE('M 80+'!$AL$300:$AL$304,AP$42),"")</f>
        <v/>
      </c>
      <c r="AQ158" s="75" t="str">
        <f>IFERROR(LARGE('M 80+'!$AL$300:$AL$304,AQ$42),"")</f>
        <v/>
      </c>
      <c r="AR158" s="75" t="str">
        <f>IFERROR(LARGE('M 80+'!$AL$300:$AL$304,AR$42),"")</f>
        <v/>
      </c>
      <c r="AS158" s="75" t="str">
        <f>IFERROR(LARGE('M 80+'!$AL$300:$AL$304,AS$42),"")</f>
        <v/>
      </c>
      <c r="AT158" s="75" t="str">
        <f>IFERROR(LARGE('M 80+'!$AL$300:$AL$304,AT$42),"")</f>
        <v/>
      </c>
      <c r="AU158" s="75" t="str">
        <f>IFERROR(LARGE('M 80+'!$AL$300:$AL$304,AU$42),"")</f>
        <v/>
      </c>
      <c r="AV158" s="75" t="str">
        <f>IFERROR(LARGE('M 80+'!$AL$300:$AL$304,AV$42),"")</f>
        <v/>
      </c>
      <c r="AW158" s="75" t="str">
        <f>IFERROR(LARGE('M 80+'!$AL$300:$AL$304,AW$42),"")</f>
        <v/>
      </c>
      <c r="AX158" s="75" t="str">
        <f>IFERROR(LARGE('M 80+'!$AL$300:$AL$304,AX$42),"")</f>
        <v/>
      </c>
      <c r="AY158" s="75" t="str">
        <f>IFERROR(LARGE('M 80+'!$AL$300:$AL$304,AY$42),"")</f>
        <v/>
      </c>
      <c r="AZ158" s="75" t="str">
        <f>IFERROR(LARGE('M 80+'!$AL$300:$AL$304,AZ$42),"")</f>
        <v/>
      </c>
      <c r="BA158" s="75" t="str">
        <f>IFERROR(LARGE('M 80+'!$AL$300:$AL$304,BA$42),"")</f>
        <v/>
      </c>
    </row>
    <row r="159" spans="1:60" hidden="1" x14ac:dyDescent="0.2">
      <c r="B159" s="76" t="s">
        <v>110</v>
      </c>
      <c r="D159" s="75">
        <f>IFERROR(LARGE('N 35-49'!$AL$300:$AL$400,D$42),"")</f>
        <v>16.000050000000002</v>
      </c>
      <c r="E159" s="75" t="str">
        <f>IFERROR(LARGE('N 35-49'!$AL$300:$AL$400,E$42),"")</f>
        <v/>
      </c>
      <c r="F159" s="75" t="str">
        <f>IFERROR(LARGE('N 35-49'!$AL$300:$AL$400,F$42),"")</f>
        <v/>
      </c>
      <c r="G159" s="75" t="str">
        <f>IFERROR(LARGE('N 35-49'!$AL$300:$AL$400,G$42),"")</f>
        <v/>
      </c>
      <c r="H159" s="75" t="str">
        <f>IFERROR(LARGE('N 35-49'!$AL$300:$AL$400,H$42),"")</f>
        <v/>
      </c>
      <c r="I159" s="75" t="str">
        <f>IFERROR(LARGE('N 35-49'!$AL$300:$AL$400,I$42),"")</f>
        <v/>
      </c>
      <c r="J159" s="75" t="str">
        <f>IFERROR(LARGE('N 35-49'!$AL$300:$AL$400,J$42),"")</f>
        <v/>
      </c>
      <c r="K159" s="75" t="str">
        <f>IFERROR(LARGE('N 35-49'!$AL$300:$AL$400,K$42),"")</f>
        <v/>
      </c>
      <c r="L159" s="75" t="str">
        <f>IFERROR(LARGE('N 35-49'!$AL$300:$AL$400,L$42),"")</f>
        <v/>
      </c>
      <c r="M159" s="75" t="str">
        <f>IFERROR(LARGE('N 35-49'!$AL$300:$AL$400,M$42),"")</f>
        <v/>
      </c>
      <c r="N159" s="75" t="str">
        <f>IFERROR(LARGE('N 35-49'!$AL$300:$AL$400,N$42),"")</f>
        <v/>
      </c>
      <c r="O159" s="75" t="str">
        <f>IFERROR(LARGE('N 35-49'!$AL$300:$AL$400,O$42),"")</f>
        <v/>
      </c>
      <c r="P159" s="75" t="str">
        <f>IFERROR(LARGE('N 35-49'!$AL$300:$AL$400,P$42),"")</f>
        <v/>
      </c>
      <c r="Q159" s="75" t="str">
        <f>IFERROR(LARGE('N 35-49'!$AL$300:$AL$400,Q$42),"")</f>
        <v/>
      </c>
      <c r="R159" s="75" t="str">
        <f>IFERROR(LARGE('N 35-49'!$AL$300:$AL$400,R$42),"")</f>
        <v/>
      </c>
      <c r="S159" s="75" t="str">
        <f>IFERROR(LARGE('N 35-49'!$AL$300:$AL$400,S$42),"")</f>
        <v/>
      </c>
      <c r="T159" s="75" t="str">
        <f>IFERROR(LARGE('N 35-49'!$AL$300:$AL$400,T$42),"")</f>
        <v/>
      </c>
      <c r="U159" s="75" t="str">
        <f>IFERROR(LARGE('N 35-49'!$AL$300:$AL$400,U$42),"")</f>
        <v/>
      </c>
      <c r="V159" s="75" t="str">
        <f>IFERROR(LARGE('N 35-49'!$AL$300:$AL$400,V$42),"")</f>
        <v/>
      </c>
      <c r="W159" s="75" t="str">
        <f>IFERROR(LARGE('N 35-49'!$AL$300:$AL$400,W$42),"")</f>
        <v/>
      </c>
      <c r="X159" s="75" t="str">
        <f>IFERROR(LARGE('N 35-49'!$AL$300:$AL$400,X$42),"")</f>
        <v/>
      </c>
      <c r="Y159" s="75" t="str">
        <f>IFERROR(LARGE('N 35-49'!$AL$300:$AL$400,Y$42),"")</f>
        <v/>
      </c>
      <c r="Z159" s="75" t="str">
        <f>IFERROR(LARGE('N 35-49'!$AL$300:$AL$400,Z$42),"")</f>
        <v/>
      </c>
      <c r="AA159" s="75" t="str">
        <f>IFERROR(LARGE('N 35-49'!$AL$300:$AL$400,AA$42),"")</f>
        <v/>
      </c>
      <c r="AB159" s="75" t="str">
        <f>IFERROR(LARGE('N 35-49'!$AL$300:$AL$400,AB$42),"")</f>
        <v/>
      </c>
      <c r="AC159" s="75" t="str">
        <f>IFERROR(LARGE('N 35-49'!$AL$300:$AL$400,AC$42),"")</f>
        <v/>
      </c>
      <c r="AD159" s="75" t="str">
        <f>IFERROR(LARGE('N 35-49'!$AL$300:$AL$400,AD$42),"")</f>
        <v/>
      </c>
      <c r="AE159" s="75" t="str">
        <f>IFERROR(LARGE('N 35-49'!$AL$300:$AL$400,AE$42),"")</f>
        <v/>
      </c>
      <c r="AF159" s="75" t="str">
        <f>IFERROR(LARGE('N 35-49'!$AL$300:$AL$400,AF$42),"")</f>
        <v/>
      </c>
      <c r="AG159" s="75" t="str">
        <f>IFERROR(LARGE('N 35-49'!$AL$300:$AL$304,AG$42),"")</f>
        <v/>
      </c>
      <c r="AH159" s="75" t="str">
        <f>IFERROR(LARGE('N 35-49'!$AL$300:$AL$304,AH$42),"")</f>
        <v/>
      </c>
      <c r="AI159" s="75" t="str">
        <f>IFERROR(LARGE('N 35-49'!$AL$300:$AL$304,AI$42),"")</f>
        <v/>
      </c>
      <c r="AJ159" s="75" t="str">
        <f>IFERROR(LARGE('N 35-49'!$AL$300:$AL$304,AJ$42),"")</f>
        <v/>
      </c>
      <c r="AK159" s="75" t="str">
        <f>IFERROR(LARGE('N 35-49'!$AL$300:$AL$304,AK$42),"")</f>
        <v/>
      </c>
      <c r="AL159" s="75" t="str">
        <f>IFERROR(LARGE('N 35-49'!$AL$300:$AL$304,AL$42),"")</f>
        <v/>
      </c>
      <c r="AM159" s="75" t="str">
        <f>IFERROR(LARGE('N 35-49'!$AL$300:$AL$304,AM$42),"")</f>
        <v/>
      </c>
      <c r="AN159" s="75" t="str">
        <f>IFERROR(LARGE('N 35-49'!$AL$300:$AL$304,AN$42),"")</f>
        <v/>
      </c>
      <c r="AO159" s="75" t="str">
        <f>IFERROR(LARGE('N 35-49'!$AL$300:$AL$304,AO$42),"")</f>
        <v/>
      </c>
      <c r="AP159" s="75" t="str">
        <f>IFERROR(LARGE('N 35-49'!$AL$300:$AL$304,AP$42),"")</f>
        <v/>
      </c>
      <c r="AQ159" s="75" t="str">
        <f>IFERROR(LARGE('N 35-49'!$AL$300:$AL$304,AQ$42),"")</f>
        <v/>
      </c>
      <c r="AR159" s="75" t="str">
        <f>IFERROR(LARGE('N 35-49'!$AL$300:$AL$304,AR$42),"")</f>
        <v/>
      </c>
      <c r="AS159" s="75" t="str">
        <f>IFERROR(LARGE('N 35-49'!$AL$300:$AL$304,AS$42),"")</f>
        <v/>
      </c>
      <c r="AT159" s="75" t="str">
        <f>IFERROR(LARGE('N 35-49'!$AL$300:$AL$304,AT$42),"")</f>
        <v/>
      </c>
      <c r="AU159" s="75" t="str">
        <f>IFERROR(LARGE('N 35-49'!$AL$300:$AL$304,AU$42),"")</f>
        <v/>
      </c>
      <c r="AV159" s="75" t="str">
        <f>IFERROR(LARGE('N 35-49'!$AL$300:$AL$304,AV$42),"")</f>
        <v/>
      </c>
      <c r="AW159" s="75" t="str">
        <f>IFERROR(LARGE('N 35-49'!$AL$300:$AL$304,AW$42),"")</f>
        <v/>
      </c>
      <c r="AX159" s="75" t="str">
        <f>IFERROR(LARGE('N 35-49'!$AL$300:$AL$304,AX$42),"")</f>
        <v/>
      </c>
      <c r="AY159" s="75" t="str">
        <f>IFERROR(LARGE('N 35-49'!$AL$300:$AL$304,AY$42),"")</f>
        <v/>
      </c>
      <c r="AZ159" s="75" t="str">
        <f>IFERROR(LARGE('N 35-49'!$AL$300:$AL$304,AZ$42),"")</f>
        <v/>
      </c>
      <c r="BA159" s="75" t="str">
        <f>IFERROR(LARGE('N 35-49'!$AL$300:$AL$304,BA$42),"")</f>
        <v/>
      </c>
      <c r="BG159" s="16"/>
      <c r="BH159" s="16"/>
    </row>
    <row r="160" spans="1:60" hidden="1" x14ac:dyDescent="0.2">
      <c r="B160" s="76" t="s">
        <v>111</v>
      </c>
      <c r="D160" s="75">
        <f>IFERROR(LARGE('N 50-59'!$AL$300:$AL$400,D$42),"")</f>
        <v>19.000039999999998</v>
      </c>
      <c r="E160" s="75">
        <f>IFERROR(LARGE('N 50-59'!$AL$300:$AL$400,E$42),"")</f>
        <v>10.00004</v>
      </c>
      <c r="F160" s="75" t="str">
        <f>IFERROR(LARGE('N 50-59'!$AL$300:$AL$400,F$42),"")</f>
        <v/>
      </c>
      <c r="G160" s="75" t="str">
        <f>IFERROR(LARGE('N 50-59'!$AL$300:$AL$400,G$42),"")</f>
        <v/>
      </c>
      <c r="H160" s="75" t="str">
        <f>IFERROR(LARGE('N 50-59'!$AL$300:$AL$400,H$42),"")</f>
        <v/>
      </c>
      <c r="I160" s="75" t="str">
        <f>IFERROR(LARGE('N 50-59'!$AL$300:$AL$400,I$42),"")</f>
        <v/>
      </c>
      <c r="J160" s="75" t="str">
        <f>IFERROR(LARGE('N 50-59'!$AL$300:$AL$400,J$42),"")</f>
        <v/>
      </c>
      <c r="K160" s="75" t="str">
        <f>IFERROR(LARGE('N 50-59'!$AL$300:$AL$400,K$42),"")</f>
        <v/>
      </c>
      <c r="L160" s="75" t="str">
        <f>IFERROR(LARGE('N 50-59'!$AL$300:$AL$400,L$42),"")</f>
        <v/>
      </c>
      <c r="M160" s="75" t="str">
        <f>IFERROR(LARGE('N 50-59'!$AL$300:$AL$400,M$42),"")</f>
        <v/>
      </c>
      <c r="N160" s="75" t="str">
        <f>IFERROR(LARGE('N 50-59'!$AL$300:$AL$400,N$42),"")</f>
        <v/>
      </c>
      <c r="O160" s="75" t="str">
        <f>IFERROR(LARGE('N 50-59'!$AL$300:$AL$400,O$42),"")</f>
        <v/>
      </c>
      <c r="P160" s="75" t="str">
        <f>IFERROR(LARGE('N 50-59'!$AL$300:$AL$400,P$42),"")</f>
        <v/>
      </c>
      <c r="Q160" s="75" t="str">
        <f>IFERROR(LARGE('N 50-59'!$AL$300:$AL$400,Q$42),"")</f>
        <v/>
      </c>
      <c r="R160" s="75" t="str">
        <f>IFERROR(LARGE('N 50-59'!$AL$300:$AL$400,R$42),"")</f>
        <v/>
      </c>
      <c r="S160" s="75" t="str">
        <f>IFERROR(LARGE('N 50-59'!$AL$300:$AL$400,S$42),"")</f>
        <v/>
      </c>
      <c r="T160" s="75" t="str">
        <f>IFERROR(LARGE('N 50-59'!$AL$300:$AL$400,T$42),"")</f>
        <v/>
      </c>
      <c r="U160" s="75" t="str">
        <f>IFERROR(LARGE('N 50-59'!$AL$300:$AL$400,U$42),"")</f>
        <v/>
      </c>
      <c r="V160" s="75" t="str">
        <f>IFERROR(LARGE('N 50-59'!$AL$300:$AL$400,V$42),"")</f>
        <v/>
      </c>
      <c r="W160" s="75" t="str">
        <f>IFERROR(LARGE('N 50-59'!$AL$300:$AL$400,W$42),"")</f>
        <v/>
      </c>
      <c r="X160" s="75" t="str">
        <f>IFERROR(LARGE('N 50-59'!$AL$300:$AL$400,X$42),"")</f>
        <v/>
      </c>
      <c r="Y160" s="75" t="str">
        <f>IFERROR(LARGE('N 50-59'!$AL$300:$AL$400,Y$42),"")</f>
        <v/>
      </c>
      <c r="Z160" s="75" t="str">
        <f>IFERROR(LARGE('N 50-59'!$AL$300:$AL$400,Z$42),"")</f>
        <v/>
      </c>
      <c r="AA160" s="75" t="str">
        <f>IFERROR(LARGE('N 50-59'!$AL$300:$AL$400,AA$42),"")</f>
        <v/>
      </c>
      <c r="AB160" s="75" t="str">
        <f>IFERROR(LARGE('N 50-59'!$AL$300:$AL$400,AB$42),"")</f>
        <v/>
      </c>
      <c r="AC160" s="75" t="str">
        <f>IFERROR(LARGE('N 50-59'!$AL$300:$AL$400,AC$42),"")</f>
        <v/>
      </c>
      <c r="AD160" s="75" t="str">
        <f>IFERROR(LARGE('N 50-59'!$AL$300:$AL$400,AD$42),"")</f>
        <v/>
      </c>
      <c r="AE160" s="75" t="str">
        <f>IFERROR(LARGE('N 50-59'!$AL$300:$AL$400,AE$42),"")</f>
        <v/>
      </c>
      <c r="AF160" s="75" t="str">
        <f>IFERROR(LARGE('N 50-59'!$AL$300:$AL$400,AF$42),"")</f>
        <v/>
      </c>
      <c r="AG160" s="75" t="str">
        <f>IFERROR(LARGE('N 50-59'!$AL$300:$AL$303,AG$42),"")</f>
        <v/>
      </c>
      <c r="AH160" s="75" t="str">
        <f>IFERROR(LARGE('N 50-59'!$AL$300:$AL$303,AH$42),"")</f>
        <v/>
      </c>
      <c r="AI160" s="75" t="str">
        <f>IFERROR(LARGE('N 50-59'!$AL$300:$AL$303,AI$42),"")</f>
        <v/>
      </c>
      <c r="AJ160" s="75" t="str">
        <f>IFERROR(LARGE('N 50-59'!$AL$300:$AL$303,AJ$42),"")</f>
        <v/>
      </c>
      <c r="AK160" s="75" t="str">
        <f>IFERROR(LARGE('N 50-59'!$AL$300:$AL$303,AK$42),"")</f>
        <v/>
      </c>
      <c r="AL160" s="75" t="str">
        <f>IFERROR(LARGE('N 50-59'!$AL$300:$AL$303,AL$42),"")</f>
        <v/>
      </c>
      <c r="AM160" s="75" t="str">
        <f>IFERROR(LARGE('N 50-59'!$AL$300:$AL$303,AM$42),"")</f>
        <v/>
      </c>
      <c r="AN160" s="75" t="str">
        <f>IFERROR(LARGE('N 50-59'!$AL$300:$AL$303,AN$42),"")</f>
        <v/>
      </c>
      <c r="AO160" s="75" t="str">
        <f>IFERROR(LARGE('N 50-59'!$AL$300:$AL$303,AO$42),"")</f>
        <v/>
      </c>
      <c r="AP160" s="75" t="str">
        <f>IFERROR(LARGE('N 50-59'!$AL$300:$AL$303,AP$42),"")</f>
        <v/>
      </c>
      <c r="AQ160" s="75" t="str">
        <f>IFERROR(LARGE('N 50-59'!$AL$300:$AL$303,AQ$42),"")</f>
        <v/>
      </c>
      <c r="AR160" s="75" t="str">
        <f>IFERROR(LARGE('N 50-59'!$AL$300:$AL$303,AR$42),"")</f>
        <v/>
      </c>
      <c r="AS160" s="75" t="str">
        <f>IFERROR(LARGE('N 50-59'!$AL$300:$AL$303,AS$42),"")</f>
        <v/>
      </c>
      <c r="AT160" s="75" t="str">
        <f>IFERROR(LARGE('N 50-59'!$AL$300:$AL$303,AT$42),"")</f>
        <v/>
      </c>
      <c r="AU160" s="75" t="str">
        <f>IFERROR(LARGE('N 50-59'!$AL$300:$AL$303,AU$42),"")</f>
        <v/>
      </c>
      <c r="AV160" s="75" t="str">
        <f>IFERROR(LARGE('N 50-59'!$AL$300:$AL$303,AV$42),"")</f>
        <v/>
      </c>
      <c r="AW160" s="75" t="str">
        <f>IFERROR(LARGE('N 50-59'!$AL$300:$AL$303,AW$42),"")</f>
        <v/>
      </c>
      <c r="AX160" s="75" t="str">
        <f>IFERROR(LARGE('N 50-59'!$AL$300:$AL$303,AX$42),"")</f>
        <v/>
      </c>
      <c r="AY160" s="75" t="str">
        <f>IFERROR(LARGE('N 50-59'!$AL$300:$AL$303,AY$42),"")</f>
        <v/>
      </c>
      <c r="AZ160" s="75" t="str">
        <f>IFERROR(LARGE('N 50-59'!$AL$300:$AL$303,AZ$42),"")</f>
        <v/>
      </c>
      <c r="BA160" s="75" t="str">
        <f>IFERROR(LARGE('N 50-59'!$AL$300:$AL$303,BA$42),"")</f>
        <v/>
      </c>
      <c r="BG160" s="16"/>
      <c r="BH160" s="16"/>
    </row>
    <row r="161" spans="1:60" hidden="1" x14ac:dyDescent="0.2">
      <c r="B161" s="76" t="s">
        <v>79</v>
      </c>
      <c r="D161" s="75" t="str">
        <f>IFERROR(LARGE('N 60-69'!$AL$300:$AL$400,D$42),"")</f>
        <v/>
      </c>
      <c r="E161" s="75" t="str">
        <f>IFERROR(LARGE('N 60-69'!$AL$300:$AL$400,E$42),"")</f>
        <v/>
      </c>
      <c r="F161" s="75" t="str">
        <f>IFERROR(LARGE('N 60-69'!$AL$300:$AL$400,F$42),"")</f>
        <v/>
      </c>
      <c r="G161" s="75" t="str">
        <f>IFERROR(LARGE('N 60-69'!$AL$300:$AL$400,G$42),"")</f>
        <v/>
      </c>
      <c r="H161" s="75" t="str">
        <f>IFERROR(LARGE('N 60-69'!$AL$300:$AL$400,H$42),"")</f>
        <v/>
      </c>
      <c r="I161" s="75" t="str">
        <f>IFERROR(LARGE('N 60-69'!$AL$300:$AL$400,I$42),"")</f>
        <v/>
      </c>
      <c r="J161" s="75" t="str">
        <f>IFERROR(LARGE('N 60-69'!$AL$300:$AL$400,J$42),"")</f>
        <v/>
      </c>
      <c r="K161" s="75" t="str">
        <f>IFERROR(LARGE('N 60-69'!$AL$300:$AL$400,K$42),"")</f>
        <v/>
      </c>
      <c r="L161" s="75" t="str">
        <f>IFERROR(LARGE('N 60-69'!$AL$300:$AL$400,L$42),"")</f>
        <v/>
      </c>
      <c r="M161" s="75" t="str">
        <f>IFERROR(LARGE('N 60-69'!$AL$300:$AL$400,M$42),"")</f>
        <v/>
      </c>
      <c r="N161" s="75" t="str">
        <f>IFERROR(LARGE('N 60-69'!$AL$300:$AL$400,N$42),"")</f>
        <v/>
      </c>
      <c r="O161" s="75" t="str">
        <f>IFERROR(LARGE('N 60-69'!$AL$300:$AL$400,O$42),"")</f>
        <v/>
      </c>
      <c r="P161" s="75" t="str">
        <f>IFERROR(LARGE('N 60-69'!$AL$300:$AL$400,P$42),"")</f>
        <v/>
      </c>
      <c r="Q161" s="75" t="str">
        <f>IFERROR(LARGE('N 60-69'!$AL$300:$AL$400,Q$42),"")</f>
        <v/>
      </c>
      <c r="R161" s="75" t="str">
        <f>IFERROR(LARGE('N 60-69'!$AL$300:$AL$400,R$42),"")</f>
        <v/>
      </c>
      <c r="S161" s="75" t="str">
        <f>IFERROR(LARGE('N 60-69'!$AL$300:$AL$400,S$42),"")</f>
        <v/>
      </c>
      <c r="T161" s="75" t="str">
        <f>IFERROR(LARGE('N 60-69'!$AL$300:$AL$400,T$42),"")</f>
        <v/>
      </c>
      <c r="U161" s="75" t="str">
        <f>IFERROR(LARGE('N 60-69'!$AL$300:$AL$400,U$42),"")</f>
        <v/>
      </c>
      <c r="V161" s="75" t="str">
        <f>IFERROR(LARGE('N 60-69'!$AL$300:$AL$400,V$42),"")</f>
        <v/>
      </c>
      <c r="W161" s="75" t="str">
        <f>IFERROR(LARGE('N 60-69'!$AL$300:$AL$400,W$42),"")</f>
        <v/>
      </c>
      <c r="X161" s="75" t="str">
        <f>IFERROR(LARGE('N 60-69'!$AL$300:$AL$400,X$42),"")</f>
        <v/>
      </c>
      <c r="Y161" s="75" t="str">
        <f>IFERROR(LARGE('N 60-69'!$AL$300:$AL$400,Y$42),"")</f>
        <v/>
      </c>
      <c r="Z161" s="75" t="str">
        <f>IFERROR(LARGE('N 60-69'!$AL$300:$AL$400,Z$42),"")</f>
        <v/>
      </c>
      <c r="AA161" s="75" t="str">
        <f>IFERROR(LARGE('N 60-69'!$AL$300:$AL$400,AA$42),"")</f>
        <v/>
      </c>
      <c r="AB161" s="75" t="str">
        <f>IFERROR(LARGE('N 60-69'!$AL$300:$AL$400,AB$42),"")</f>
        <v/>
      </c>
      <c r="AC161" s="75" t="str">
        <f>IFERROR(LARGE('N 60-69'!$AL$300:$AL$400,AC$42),"")</f>
        <v/>
      </c>
      <c r="AD161" s="75" t="str">
        <f>IFERROR(LARGE('N 60-69'!$AL$300:$AL$400,AD$42),"")</f>
        <v/>
      </c>
      <c r="AE161" s="75" t="str">
        <f>IFERROR(LARGE('N 60-69'!$AL$300:$AL$400,AE$42),"")</f>
        <v/>
      </c>
      <c r="AF161" s="75" t="str">
        <f>IFERROR(LARGE('N 60-69'!$AL$300:$AL$400,AF$42),"")</f>
        <v/>
      </c>
      <c r="AG161" s="75" t="str">
        <f>IFERROR(LARGE('N 60-69'!$AL$300:$AL$305,AG$42),"")</f>
        <v/>
      </c>
      <c r="AH161" s="75" t="str">
        <f>IFERROR(LARGE('N 60-69'!$AL$300:$AL$305,AH$42),"")</f>
        <v/>
      </c>
      <c r="AI161" s="75" t="str">
        <f>IFERROR(LARGE('N 60-69'!$AL$300:$AL$305,AI$42),"")</f>
        <v/>
      </c>
      <c r="AJ161" s="75" t="str">
        <f>IFERROR(LARGE('N 60-69'!$AL$300:$AL$305,AJ$42),"")</f>
        <v/>
      </c>
      <c r="AK161" s="75" t="str">
        <f>IFERROR(LARGE('N 60-69'!$AL$300:$AL$305,AK$42),"")</f>
        <v/>
      </c>
      <c r="AL161" s="75" t="str">
        <f>IFERROR(LARGE('N 60-69'!$AL$300:$AL$305,AL$42),"")</f>
        <v/>
      </c>
      <c r="AM161" s="75" t="str">
        <f>IFERROR(LARGE('N 60-69'!$AL$300:$AL$305,AM$42),"")</f>
        <v/>
      </c>
      <c r="AN161" s="75" t="str">
        <f>IFERROR(LARGE('N 60-69'!$AL$300:$AL$305,AN$42),"")</f>
        <v/>
      </c>
      <c r="AO161" s="75" t="str">
        <f>IFERROR(LARGE('N 60-69'!$AL$300:$AL$305,AO$42),"")</f>
        <v/>
      </c>
      <c r="AP161" s="75" t="str">
        <f>IFERROR(LARGE('N 60-69'!$AL$300:$AL$305,AP$42),"")</f>
        <v/>
      </c>
      <c r="AQ161" s="75" t="str">
        <f>IFERROR(LARGE('N 60-69'!$AL$300:$AL$305,AQ$42),"")</f>
        <v/>
      </c>
      <c r="AR161" s="75" t="str">
        <f>IFERROR(LARGE('N 60-69'!$AL$300:$AL$305,AR$42),"")</f>
        <v/>
      </c>
      <c r="AS161" s="75" t="str">
        <f>IFERROR(LARGE('N 60-69'!$AL$300:$AL$305,AS$42),"")</f>
        <v/>
      </c>
      <c r="AT161" s="75" t="str">
        <f>IFERROR(LARGE('N 60-69'!$AL$300:$AL$305,AT$42),"")</f>
        <v/>
      </c>
      <c r="AU161" s="75" t="str">
        <f>IFERROR(LARGE('N 60-69'!$AL$300:$AL$305,AU$42),"")</f>
        <v/>
      </c>
      <c r="AV161" s="75" t="str">
        <f>IFERROR(LARGE('N 60-69'!$AL$300:$AL$305,AV$42),"")</f>
        <v/>
      </c>
      <c r="AW161" s="75" t="str">
        <f>IFERROR(LARGE('N 60-69'!$AL$300:$AL$305,AW$42),"")</f>
        <v/>
      </c>
      <c r="AX161" s="75" t="str">
        <f>IFERROR(LARGE('N 60-69'!$AL$300:$AL$305,AX$42),"")</f>
        <v/>
      </c>
      <c r="AY161" s="75" t="str">
        <f>IFERROR(LARGE('N 60-69'!$AL$300:$AL$305,AY$42),"")</f>
        <v/>
      </c>
      <c r="AZ161" s="75" t="str">
        <f>IFERROR(LARGE('N 60-69'!$AL$300:$AL$305,AZ$42),"")</f>
        <v/>
      </c>
      <c r="BA161" s="75" t="str">
        <f>IFERROR(LARGE('N 60-69'!$AL$300:$AL$305,BA$42),"")</f>
        <v/>
      </c>
      <c r="BG161" s="16"/>
      <c r="BH161" s="16"/>
    </row>
    <row r="162" spans="1:60" hidden="1" x14ac:dyDescent="0.2">
      <c r="B162" s="76" t="s">
        <v>108</v>
      </c>
      <c r="D162" s="75">
        <f>IFERROR(LARGE('N 70-79'!$AL$300:$AL$400,D$42),"")</f>
        <v>19.000019999999999</v>
      </c>
      <c r="E162" s="75">
        <f>IFERROR(LARGE('N 70-79'!$AL$300:$AL$400,E$42),"")</f>
        <v>15.000019999999999</v>
      </c>
      <c r="F162" s="75" t="str">
        <f>IFERROR(LARGE('N 70-79'!$AL$300:$AL$400,F$42),"")</f>
        <v/>
      </c>
      <c r="G162" s="75" t="str">
        <f>IFERROR(LARGE('N 70-79'!$AL$300:$AL$400,G$42),"")</f>
        <v/>
      </c>
      <c r="H162" s="75" t="str">
        <f>IFERROR(LARGE('N 70-79'!$AL$300:$AL$400,H$42),"")</f>
        <v/>
      </c>
      <c r="I162" s="75" t="str">
        <f>IFERROR(LARGE('N 70-79'!$AL$300:$AL$400,I$42),"")</f>
        <v/>
      </c>
      <c r="J162" s="75" t="str">
        <f>IFERROR(LARGE('N 70-79'!$AL$300:$AL$400,J$42),"")</f>
        <v/>
      </c>
      <c r="K162" s="75" t="str">
        <f>IFERROR(LARGE('N 70-79'!$AL$300:$AL$400,K$42),"")</f>
        <v/>
      </c>
      <c r="L162" s="75" t="str">
        <f>IFERROR(LARGE('N 70-79'!$AL$300:$AL$400,L$42),"")</f>
        <v/>
      </c>
      <c r="M162" s="75" t="str">
        <f>IFERROR(LARGE('N 70-79'!$AL$300:$AL$400,M$42),"")</f>
        <v/>
      </c>
      <c r="N162" s="75" t="str">
        <f>IFERROR(LARGE('N 70-79'!$AL$300:$AL$400,N$42),"")</f>
        <v/>
      </c>
      <c r="O162" s="75" t="str">
        <f>IFERROR(LARGE('N 70-79'!$AL$300:$AL$400,O$42),"")</f>
        <v/>
      </c>
      <c r="P162" s="75" t="str">
        <f>IFERROR(LARGE('N 70-79'!$AL$300:$AL$400,P$42),"")</f>
        <v/>
      </c>
      <c r="Q162" s="75" t="str">
        <f>IFERROR(LARGE('N 70-79'!$AL$300:$AL$400,Q$42),"")</f>
        <v/>
      </c>
      <c r="R162" s="75" t="str">
        <f>IFERROR(LARGE('N 70-79'!$AL$300:$AL$400,R$42),"")</f>
        <v/>
      </c>
      <c r="S162" s="75" t="str">
        <f>IFERROR(LARGE('N 70-79'!$AL$300:$AL$400,S$42),"")</f>
        <v/>
      </c>
      <c r="T162" s="75" t="str">
        <f>IFERROR(LARGE('N 70-79'!$AL$300:$AL$400,T$42),"")</f>
        <v/>
      </c>
      <c r="U162" s="75" t="str">
        <f>IFERROR(LARGE('N 70-79'!$AL$300:$AL$400,U$42),"")</f>
        <v/>
      </c>
      <c r="V162" s="75" t="str">
        <f>IFERROR(LARGE('N 70-79'!$AL$300:$AL$400,V$42),"")</f>
        <v/>
      </c>
      <c r="W162" s="75" t="str">
        <f>IFERROR(LARGE('N 70-79'!$AL$300:$AL$400,W$42),"")</f>
        <v/>
      </c>
      <c r="X162" s="75" t="str">
        <f>IFERROR(LARGE('N 70-79'!$AL$300:$AL$400,X$42),"")</f>
        <v/>
      </c>
      <c r="Y162" s="75" t="str">
        <f>IFERROR(LARGE('N 70-79'!$AL$300:$AL$400,Y$42),"")</f>
        <v/>
      </c>
      <c r="Z162" s="75" t="str">
        <f>IFERROR(LARGE('N 70-79'!$AL$300:$AL$400,Z$42),"")</f>
        <v/>
      </c>
      <c r="AA162" s="75" t="str">
        <f>IFERROR(LARGE('N 70-79'!$AL$300:$AL$400,AA$42),"")</f>
        <v/>
      </c>
      <c r="AB162" s="75" t="str">
        <f>IFERROR(LARGE('N 70-79'!$AL$300:$AL$400,AB$42),"")</f>
        <v/>
      </c>
      <c r="AC162" s="75" t="str">
        <f>IFERROR(LARGE('N 70-79'!$AL$300:$AL$400,AC$42),"")</f>
        <v/>
      </c>
      <c r="AD162" s="75" t="str">
        <f>IFERROR(LARGE('N 70-79'!$AL$300:$AL$400,AD$42),"")</f>
        <v/>
      </c>
      <c r="AE162" s="75" t="str">
        <f>IFERROR(LARGE('N 70-79'!$AL$300:$AL$400,AE$42),"")</f>
        <v/>
      </c>
      <c r="AF162" s="75" t="str">
        <f>IFERROR(LARGE('N 70-79'!$AL$300:$AL$400,AF$42),"")</f>
        <v/>
      </c>
      <c r="AG162" s="75" t="str">
        <f>IFERROR(LARGE('N 70-79'!$AL$300:$AL$304,AG$42),"")</f>
        <v/>
      </c>
      <c r="AH162" s="75" t="str">
        <f>IFERROR(LARGE('N 70-79'!$AL$300:$AL$304,AH$42),"")</f>
        <v/>
      </c>
      <c r="AI162" s="75" t="str">
        <f>IFERROR(LARGE('N 70-79'!$AL$300:$AL$304,AI$42),"")</f>
        <v/>
      </c>
      <c r="AJ162" s="75" t="str">
        <f>IFERROR(LARGE('N 70-79'!$AL$300:$AL$304,AJ$42),"")</f>
        <v/>
      </c>
      <c r="AK162" s="75" t="str">
        <f>IFERROR(LARGE('N 70-79'!$AL$300:$AL$304,AK$42),"")</f>
        <v/>
      </c>
      <c r="AL162" s="75" t="str">
        <f>IFERROR(LARGE('N 70-79'!$AL$300:$AL$304,AL$42),"")</f>
        <v/>
      </c>
      <c r="AM162" s="75" t="str">
        <f>IFERROR(LARGE('N 70-79'!$AL$300:$AL$304,AM$42),"")</f>
        <v/>
      </c>
      <c r="AN162" s="75" t="str">
        <f>IFERROR(LARGE('N 70-79'!$AL$300:$AL$304,AN$42),"")</f>
        <v/>
      </c>
      <c r="AO162" s="75" t="str">
        <f>IFERROR(LARGE('N 70-79'!$AL$300:$AL$304,AO$42),"")</f>
        <v/>
      </c>
      <c r="AP162" s="75" t="str">
        <f>IFERROR(LARGE('N 70-79'!$AL$300:$AL$304,AP$42),"")</f>
        <v/>
      </c>
      <c r="AQ162" s="75" t="str">
        <f>IFERROR(LARGE('N 70-79'!$AL$300:$AL$304,AQ$42),"")</f>
        <v/>
      </c>
      <c r="AR162" s="75" t="str">
        <f>IFERROR(LARGE('N 70-79'!$AL$300:$AL$304,AR$42),"")</f>
        <v/>
      </c>
      <c r="AS162" s="75" t="str">
        <f>IFERROR(LARGE('N 70-79'!$AL$300:$AL$304,AS$42),"")</f>
        <v/>
      </c>
      <c r="AT162" s="75" t="str">
        <f>IFERROR(LARGE('N 70-79'!$AL$300:$AL$304,AT$42),"")</f>
        <v/>
      </c>
      <c r="AU162" s="75" t="str">
        <f>IFERROR(LARGE('N 70-79'!$AL$300:$AL$304,AU$42),"")</f>
        <v/>
      </c>
      <c r="AV162" s="75" t="str">
        <f>IFERROR(LARGE('N 70-79'!$AL$300:$AL$304,AV$42),"")</f>
        <v/>
      </c>
      <c r="AW162" s="75" t="str">
        <f>IFERROR(LARGE('N 70-79'!$AL$300:$AL$304,AW$42),"")</f>
        <v/>
      </c>
      <c r="AX162" s="75" t="str">
        <f>IFERROR(LARGE('N 70-79'!$AL$300:$AL$304,AX$42),"")</f>
        <v/>
      </c>
      <c r="AY162" s="75" t="str">
        <f>IFERROR(LARGE('N 70-79'!$AL$300:$AL$304,AY$42),"")</f>
        <v/>
      </c>
      <c r="AZ162" s="75" t="str">
        <f>IFERROR(LARGE('N 70-79'!$AL$300:$AL$304,AZ$42),"")</f>
        <v/>
      </c>
      <c r="BA162" s="75" t="str">
        <f>IFERROR(LARGE('N 70-79'!$AL$300:$AL$304,BA$42),"")</f>
        <v/>
      </c>
      <c r="BG162" s="16"/>
      <c r="BH162" s="16"/>
    </row>
    <row r="163" spans="1:60" s="61" customFormat="1" hidden="1" x14ac:dyDescent="0.2">
      <c r="B163" s="76" t="s">
        <v>109</v>
      </c>
      <c r="D163" s="75">
        <f>IFERROR(LARGE('N 80+'!$AL$300:$AL$400,D$42),"")</f>
        <v>17.00001</v>
      </c>
      <c r="E163" s="75" t="str">
        <f>IFERROR(LARGE('N 80+'!$AL$300:$AL$400,E$42),"")</f>
        <v/>
      </c>
      <c r="F163" s="75" t="str">
        <f>IFERROR(LARGE('N 80+'!$AL$300:$AL$400,F$42),"")</f>
        <v/>
      </c>
      <c r="G163" s="75" t="str">
        <f>IFERROR(LARGE('N 80+'!$AL$300:$AL$400,G$42),"")</f>
        <v/>
      </c>
      <c r="H163" s="75" t="str">
        <f>IFERROR(LARGE('N 80+'!$AL$300:$AL$400,H$42),"")</f>
        <v/>
      </c>
      <c r="I163" s="75" t="str">
        <f>IFERROR(LARGE('N 80+'!$AL$300:$AL$400,I$42),"")</f>
        <v/>
      </c>
      <c r="J163" s="75" t="str">
        <f>IFERROR(LARGE('N 80+'!$AL$300:$AL$400,J$42),"")</f>
        <v/>
      </c>
      <c r="K163" s="75" t="str">
        <f>IFERROR(LARGE('N 80+'!$AL$300:$AL$400,K$42),"")</f>
        <v/>
      </c>
      <c r="L163" s="75" t="str">
        <f>IFERROR(LARGE('N 80+'!$AL$300:$AL$400,L$42),"")</f>
        <v/>
      </c>
      <c r="M163" s="75" t="str">
        <f>IFERROR(LARGE('N 80+'!$AL$300:$AL$400,M$42),"")</f>
        <v/>
      </c>
      <c r="N163" s="75" t="str">
        <f>IFERROR(LARGE('N 80+'!$AL$300:$AL$400,N$42),"")</f>
        <v/>
      </c>
      <c r="O163" s="75" t="str">
        <f>IFERROR(LARGE('N 80+'!$AL$300:$AL$400,O$42),"")</f>
        <v/>
      </c>
      <c r="P163" s="75" t="str">
        <f>IFERROR(LARGE('N 80+'!$AL$300:$AL$400,P$42),"")</f>
        <v/>
      </c>
      <c r="Q163" s="75" t="str">
        <f>IFERROR(LARGE('N 80+'!$AL$300:$AL$400,Q$42),"")</f>
        <v/>
      </c>
      <c r="R163" s="75" t="str">
        <f>IFERROR(LARGE('N 80+'!$AL$300:$AL$400,R$42),"")</f>
        <v/>
      </c>
      <c r="S163" s="75" t="str">
        <f>IFERROR(LARGE('N 80+'!$AL$300:$AL$400,S$42),"")</f>
        <v/>
      </c>
      <c r="T163" s="75" t="str">
        <f>IFERROR(LARGE('N 80+'!$AL$300:$AL$400,T$42),"")</f>
        <v/>
      </c>
      <c r="U163" s="75" t="str">
        <f>IFERROR(LARGE('N 80+'!$AL$300:$AL$400,U$42),"")</f>
        <v/>
      </c>
      <c r="V163" s="75" t="str">
        <f>IFERROR(LARGE('N 80+'!$AL$300:$AL$400,V$42),"")</f>
        <v/>
      </c>
      <c r="W163" s="75" t="str">
        <f>IFERROR(LARGE('N 80+'!$AL$300:$AL$400,W$42),"")</f>
        <v/>
      </c>
      <c r="X163" s="75" t="str">
        <f>IFERROR(LARGE('N 80+'!$AL$300:$AL$400,X$42),"")</f>
        <v/>
      </c>
      <c r="Y163" s="75" t="str">
        <f>IFERROR(LARGE('N 80+'!$AL$300:$AL$400,Y$42),"")</f>
        <v/>
      </c>
      <c r="Z163" s="75" t="str">
        <f>IFERROR(LARGE('N 80+'!$AL$300:$AL$400,Z$42),"")</f>
        <v/>
      </c>
      <c r="AA163" s="75" t="str">
        <f>IFERROR(LARGE('N 80+'!$AL$300:$AL$400,AA$42),"")</f>
        <v/>
      </c>
      <c r="AB163" s="75" t="str">
        <f>IFERROR(LARGE('N 80+'!$AL$300:$AL$400,AB$42),"")</f>
        <v/>
      </c>
      <c r="AC163" s="75" t="str">
        <f>IFERROR(LARGE('N 80+'!$AL$300:$AL$400,AC$42),"")</f>
        <v/>
      </c>
      <c r="AD163" s="75" t="str">
        <f>IFERROR(LARGE('N 80+'!$AL$300:$AL$400,AD$42),"")</f>
        <v/>
      </c>
      <c r="AE163" s="75" t="str">
        <f>IFERROR(LARGE('N 80+'!$AL$300:$AL$400,AE$42),"")</f>
        <v/>
      </c>
      <c r="AF163" s="75" t="str">
        <f>IFERROR(LARGE('N 80+'!$AL$300:$AL$400,AF$42),"")</f>
        <v/>
      </c>
      <c r="AG163" s="75" t="str">
        <f>IFERROR(LARGE('N 80+'!$AL$300:$AL$303,AG$42),"")</f>
        <v/>
      </c>
      <c r="AH163" s="75" t="str">
        <f>IFERROR(LARGE('N 80+'!$AL$300:$AL$303,AH$42),"")</f>
        <v/>
      </c>
      <c r="AI163" s="75" t="str">
        <f>IFERROR(LARGE('N 80+'!$AL$300:$AL$303,AI$42),"")</f>
        <v/>
      </c>
      <c r="AJ163" s="75" t="str">
        <f>IFERROR(LARGE('N 80+'!$AL$300:$AL$303,AJ$42),"")</f>
        <v/>
      </c>
      <c r="AK163" s="75" t="str">
        <f>IFERROR(LARGE('N 80+'!$AL$300:$AL$303,AK$42),"")</f>
        <v/>
      </c>
      <c r="AL163" s="75" t="str">
        <f>IFERROR(LARGE('N 80+'!$AL$300:$AL$303,AL$42),"")</f>
        <v/>
      </c>
      <c r="AM163" s="75" t="str">
        <f>IFERROR(LARGE('N 80+'!$AL$300:$AL$303,AM$42),"")</f>
        <v/>
      </c>
      <c r="AN163" s="75" t="str">
        <f>IFERROR(LARGE('N 80+'!$AL$300:$AL$303,AN$42),"")</f>
        <v/>
      </c>
      <c r="AO163" s="75" t="str">
        <f>IFERROR(LARGE('N 80+'!$AL$300:$AL$303,AO$42),"")</f>
        <v/>
      </c>
      <c r="AP163" s="75" t="str">
        <f>IFERROR(LARGE('N 80+'!$AL$300:$AL$303,AP$42),"")</f>
        <v/>
      </c>
      <c r="AQ163" s="75" t="str">
        <f>IFERROR(LARGE('N 80+'!$AL$300:$AL$303,AQ$42),"")</f>
        <v/>
      </c>
      <c r="AR163" s="75" t="str">
        <f>IFERROR(LARGE('N 80+'!$AL$300:$AL$303,AR$42),"")</f>
        <v/>
      </c>
      <c r="AS163" s="75" t="str">
        <f>IFERROR(LARGE('N 80+'!$AL$300:$AL$303,AS$42),"")</f>
        <v/>
      </c>
      <c r="AT163" s="75" t="str">
        <f>IFERROR(LARGE('N 80+'!$AL$300:$AL$303,AT$42),"")</f>
        <v/>
      </c>
      <c r="AU163" s="75" t="str">
        <f>IFERROR(LARGE('N 80+'!$AL$300:$AL$303,AU$42),"")</f>
        <v/>
      </c>
      <c r="AV163" s="75" t="str">
        <f>IFERROR(LARGE('N 80+'!$AL$300:$AL$303,AV$42),"")</f>
        <v/>
      </c>
      <c r="AW163" s="75" t="str">
        <f>IFERROR(LARGE('N 80+'!$AL$300:$AL$303,AW$42),"")</f>
        <v/>
      </c>
      <c r="AX163" s="75" t="str">
        <f>IFERROR(LARGE('N 80+'!$AL$300:$AL$303,AX$42),"")</f>
        <v/>
      </c>
      <c r="AY163" s="75" t="str">
        <f>IFERROR(LARGE('N 80+'!$AL$300:$AL$303,AY$42),"")</f>
        <v/>
      </c>
      <c r="AZ163" s="75" t="str">
        <f>IFERROR(LARGE('N 80+'!$AL$300:$AL$303,AZ$42),"")</f>
        <v/>
      </c>
      <c r="BA163" s="75" t="str">
        <f>IFERROR(LARGE('N 80+'!$AL$300:$AL$303,BA$42),"")</f>
        <v/>
      </c>
    </row>
    <row r="164" spans="1:60" hidden="1" x14ac:dyDescent="0.2">
      <c r="A164" s="123" t="s">
        <v>66</v>
      </c>
      <c r="B164" s="77" t="s">
        <v>76</v>
      </c>
      <c r="D164" s="75">
        <f>IFERROR(LARGE('M 35-49'!$AM$300:$AM$397,D$42),"")</f>
        <v>17.004000000000001</v>
      </c>
      <c r="E164" s="75">
        <f>IFERROR(LARGE('M 35-49'!$AM$300:$AM$397,E$42),"")</f>
        <v>10.004</v>
      </c>
      <c r="F164" s="75" t="str">
        <f>IFERROR(LARGE('M 35-49'!$AM$300:$AM$397,F$42),"")</f>
        <v/>
      </c>
      <c r="G164" s="75" t="str">
        <f>IFERROR(LARGE('M 35-49'!$AM$300:$AM$397,G$42),"")</f>
        <v/>
      </c>
      <c r="H164" s="75" t="str">
        <f>IFERROR(LARGE('M 35-49'!$AM$300:$AM$397,H$42),"")</f>
        <v/>
      </c>
      <c r="I164" s="75" t="str">
        <f>IFERROR(LARGE('M 35-49'!$AM$300:$AM$397,I$42),"")</f>
        <v/>
      </c>
      <c r="J164" s="75" t="str">
        <f>IFERROR(LARGE('M 35-49'!$AM$300:$AM$397,J$42),"")</f>
        <v/>
      </c>
      <c r="K164" s="75" t="str">
        <f>IFERROR(LARGE('M 35-49'!$AM$300:$AM$397,K$42),"")</f>
        <v/>
      </c>
      <c r="L164" s="75" t="str">
        <f>IFERROR(LARGE('M 35-49'!$AM$300:$AM$397,L$42),"")</f>
        <v/>
      </c>
      <c r="M164" s="75" t="str">
        <f>IFERROR(LARGE('M 35-49'!$AM$300:$AM$397,M$42),"")</f>
        <v/>
      </c>
      <c r="N164" s="75" t="str">
        <f>IFERROR(LARGE('M 35-49'!$AM$300:$AM$397,N$42),"")</f>
        <v/>
      </c>
      <c r="O164" s="75" t="str">
        <f>IFERROR(LARGE('M 35-49'!$AM$300:$AM$397,O$42),"")</f>
        <v/>
      </c>
      <c r="P164" s="75" t="str">
        <f>IFERROR(LARGE('M 35-49'!$AM$300:$AM$397,P$42),"")</f>
        <v/>
      </c>
      <c r="Q164" s="75" t="str">
        <f>IFERROR(LARGE('M 35-49'!$AM$300:$AM$397,Q$42),"")</f>
        <v/>
      </c>
      <c r="R164" s="75" t="str">
        <f>IFERROR(LARGE('M 35-49'!$AM$300:$AM$397,R$42),"")</f>
        <v/>
      </c>
      <c r="S164" s="75" t="str">
        <f>IFERROR(LARGE('M 35-49'!$AM$300:$AM$397,S$42),"")</f>
        <v/>
      </c>
      <c r="T164" s="75" t="str">
        <f>IFERROR(LARGE('M 35-49'!$AM$300:$AM$397,T$42),"")</f>
        <v/>
      </c>
      <c r="U164" s="75" t="str">
        <f>IFERROR(LARGE('M 35-49'!$AM$300:$AM$397,U$42),"")</f>
        <v/>
      </c>
      <c r="V164" s="75" t="str">
        <f>IFERROR(LARGE('M 35-49'!$AM$300:$AM$397,V$42),"")</f>
        <v/>
      </c>
      <c r="W164" s="75" t="str">
        <f>IFERROR(LARGE('M 35-49'!$AM$300:$AM$397,W$42),"")</f>
        <v/>
      </c>
      <c r="X164" s="75" t="str">
        <f>IFERROR(LARGE('M 35-49'!$AM$300:$AM$397,X$42),"")</f>
        <v/>
      </c>
      <c r="Y164" s="75" t="str">
        <f>IFERROR(LARGE('M 35-49'!$AM$300:$AM$397,Y$42),"")</f>
        <v/>
      </c>
      <c r="Z164" s="75" t="str">
        <f>IFERROR(LARGE('M 35-49'!$AM$300:$AM$397,Z$42),"")</f>
        <v/>
      </c>
      <c r="AA164" s="75" t="str">
        <f>IFERROR(LARGE('M 35-49'!$AM$300:$AM$397,AA$42),"")</f>
        <v/>
      </c>
      <c r="AB164" s="75" t="str">
        <f>IFERROR(LARGE('M 35-49'!$AM$300:$AM$397,AB$42),"")</f>
        <v/>
      </c>
      <c r="AC164" s="75" t="str">
        <f>IFERROR(LARGE('M 35-49'!$AM$300:$AM$397,AC$42),"")</f>
        <v/>
      </c>
      <c r="AD164" s="75" t="str">
        <f>IFERROR(LARGE('M 35-49'!$AM$300:$AM$397,AD$42),"")</f>
        <v/>
      </c>
      <c r="AE164" s="75" t="str">
        <f>IFERROR(LARGE('M 35-49'!$AM$300:$AM$397,AE$42),"")</f>
        <v/>
      </c>
      <c r="AF164" s="75" t="str">
        <f>IFERROR(LARGE('M 35-49'!$AM$300:$AM$397,AF$42),"")</f>
        <v/>
      </c>
      <c r="AG164" s="75" t="str">
        <f>IFERROR(LARGE('M 35-49'!$AM$300:$AM$312,AG$42),"")</f>
        <v/>
      </c>
      <c r="AH164" s="75" t="str">
        <f>IFERROR(LARGE('M 35-49'!$AM$300:$AM$312,AH$42),"")</f>
        <v/>
      </c>
      <c r="AI164" s="75" t="str">
        <f>IFERROR(LARGE('M 35-49'!$AM$300:$AM$312,AI$42),"")</f>
        <v/>
      </c>
      <c r="AJ164" s="75" t="str">
        <f>IFERROR(LARGE('M 35-49'!$AM$300:$AM$312,AJ$42),"")</f>
        <v/>
      </c>
      <c r="AK164" s="75" t="str">
        <f>IFERROR(LARGE('M 35-49'!$AM$300:$AM$312,AK$42),"")</f>
        <v/>
      </c>
      <c r="AL164" s="75" t="str">
        <f>IFERROR(LARGE('M 35-49'!$AM$300:$AM$312,AL$42),"")</f>
        <v/>
      </c>
      <c r="AM164" s="75" t="str">
        <f>IFERROR(LARGE('M 35-49'!$AM$300:$AM$312,AM$42),"")</f>
        <v/>
      </c>
      <c r="AN164" s="75" t="str">
        <f>IFERROR(LARGE('M 35-49'!$AM$300:$AM$312,AN$42),"")</f>
        <v/>
      </c>
      <c r="AO164" s="75" t="str">
        <f>IFERROR(LARGE('M 35-49'!$AM$300:$AM$312,AO$42),"")</f>
        <v/>
      </c>
      <c r="AP164" s="75" t="str">
        <f>IFERROR(LARGE('M 35-49'!$AM$300:$AM$312,AP$42),"")</f>
        <v/>
      </c>
      <c r="AQ164" s="75" t="str">
        <f>IFERROR(LARGE('M 35-49'!$AM$300:$AM$312,AQ$42),"")</f>
        <v/>
      </c>
      <c r="AR164" s="75" t="str">
        <f>IFERROR(LARGE('M 35-49'!$AM$300:$AM$312,AR$42),"")</f>
        <v/>
      </c>
      <c r="AS164" s="75" t="str">
        <f>IFERROR(LARGE('M 35-49'!$AM$300:$AM$312,AS$42),"")</f>
        <v/>
      </c>
      <c r="AT164" s="75" t="str">
        <f>IFERROR(LARGE('M 35-49'!$AM$300:$AM$312,AT$42),"")</f>
        <v/>
      </c>
      <c r="AU164" s="75" t="str">
        <f>IFERROR(LARGE('M 35-49'!$AM$300:$AM$312,AU$42),"")</f>
        <v/>
      </c>
      <c r="AV164" s="75" t="str">
        <f>IFERROR(LARGE('M 35-49'!$AM$300:$AM$312,AV$42),"")</f>
        <v/>
      </c>
      <c r="AW164" s="75" t="str">
        <f>IFERROR(LARGE('M 35-49'!$AM$300:$AM$312,AW$42),"")</f>
        <v/>
      </c>
      <c r="AX164" s="75" t="str">
        <f>IFERROR(LARGE('M 35-49'!$AM$300:$AM$312,AX$42),"")</f>
        <v/>
      </c>
      <c r="AY164" s="75" t="str">
        <f>IFERROR(LARGE('M 35-49'!$AM$300:$AM$312,AY$42),"")</f>
        <v/>
      </c>
      <c r="AZ164" s="75" t="str">
        <f>IFERROR(LARGE('M 35-49'!$AM$300:$AM$312,AZ$42),"")</f>
        <v/>
      </c>
      <c r="BA164" s="75" t="str">
        <f>IFERROR(LARGE('M 35-49'!$AM$300:$AM$312,BA$42),"")</f>
        <v/>
      </c>
      <c r="BG164" s="16"/>
      <c r="BH164" s="16"/>
    </row>
    <row r="165" spans="1:60" hidden="1" x14ac:dyDescent="0.2">
      <c r="B165" s="77" t="s">
        <v>77</v>
      </c>
      <c r="D165" s="75">
        <f>IFERROR(LARGE('M 50-59'!$AM$300:$AM$396,D$42),"")</f>
        <v>17.004000000000001</v>
      </c>
      <c r="E165" s="75">
        <f>IFERROR(LARGE('M 50-59'!$AM$300:$AM$396,E$42),"")</f>
        <v>4.0039999999999996</v>
      </c>
      <c r="F165" s="75" t="str">
        <f>IFERROR(LARGE('M 50-59'!$AM$300:$AM$396,F$42),"")</f>
        <v/>
      </c>
      <c r="G165" s="75" t="str">
        <f>IFERROR(LARGE('M 50-59'!$AM$300:$AM$396,G$42),"")</f>
        <v/>
      </c>
      <c r="H165" s="75" t="str">
        <f>IFERROR(LARGE('M 50-59'!$AM$300:$AM$396,H$42),"")</f>
        <v/>
      </c>
      <c r="I165" s="75" t="str">
        <f>IFERROR(LARGE('M 50-59'!$AM$300:$AM$396,I$42),"")</f>
        <v/>
      </c>
      <c r="J165" s="75" t="str">
        <f>IFERROR(LARGE('M 50-59'!$AM$300:$AM$396,J$42),"")</f>
        <v/>
      </c>
      <c r="K165" s="75" t="str">
        <f>IFERROR(LARGE('M 50-59'!$AM$300:$AM$396,K$42),"")</f>
        <v/>
      </c>
      <c r="L165" s="75" t="str">
        <f>IFERROR(LARGE('M 50-59'!$AM$300:$AM$396,L$42),"")</f>
        <v/>
      </c>
      <c r="M165" s="75" t="str">
        <f>IFERROR(LARGE('M 50-59'!$AM$300:$AM$396,M$42),"")</f>
        <v/>
      </c>
      <c r="N165" s="75" t="str">
        <f>IFERROR(LARGE('M 50-59'!$AM$300:$AM$396,N$42),"")</f>
        <v/>
      </c>
      <c r="O165" s="75" t="str">
        <f>IFERROR(LARGE('M 50-59'!$AM$300:$AM$396,O$42),"")</f>
        <v/>
      </c>
      <c r="P165" s="75" t="str">
        <f>IFERROR(LARGE('M 50-59'!$AM$300:$AM$396,P$42),"")</f>
        <v/>
      </c>
      <c r="Q165" s="75" t="str">
        <f>IFERROR(LARGE('M 50-59'!$AM$300:$AM$396,Q$42),"")</f>
        <v/>
      </c>
      <c r="R165" s="75" t="str">
        <f>IFERROR(LARGE('M 50-59'!$AM$300:$AM$396,R$42),"")</f>
        <v/>
      </c>
      <c r="S165" s="75" t="str">
        <f>IFERROR(LARGE('M 50-59'!$AM$300:$AM$396,S$42),"")</f>
        <v/>
      </c>
      <c r="T165" s="75" t="str">
        <f>IFERROR(LARGE('M 50-59'!$AM$300:$AM$396,T$42),"")</f>
        <v/>
      </c>
      <c r="U165" s="75" t="str">
        <f>IFERROR(LARGE('M 50-59'!$AM$300:$AM$396,U$42),"")</f>
        <v/>
      </c>
      <c r="V165" s="75" t="str">
        <f>IFERROR(LARGE('M 50-59'!$AM$300:$AM$396,V$42),"")</f>
        <v/>
      </c>
      <c r="W165" s="75" t="str">
        <f>IFERROR(LARGE('M 50-59'!$AM$300:$AM$396,W$42),"")</f>
        <v/>
      </c>
      <c r="X165" s="75" t="str">
        <f>IFERROR(LARGE('M 50-59'!$AM$300:$AM$396,X$42),"")</f>
        <v/>
      </c>
      <c r="Y165" s="75" t="str">
        <f>IFERROR(LARGE('M 50-59'!$AM$300:$AM$396,Y$42),"")</f>
        <v/>
      </c>
      <c r="Z165" s="75" t="str">
        <f>IFERROR(LARGE('M 50-59'!$AM$300:$AM$396,Z$42),"")</f>
        <v/>
      </c>
      <c r="AA165" s="75" t="str">
        <f>IFERROR(LARGE('M 50-59'!$AM$300:$AM$396,AA$42),"")</f>
        <v/>
      </c>
      <c r="AB165" s="75" t="str">
        <f>IFERROR(LARGE('M 50-59'!$AM$300:$AM$396,AB$42),"")</f>
        <v/>
      </c>
      <c r="AC165" s="75" t="str">
        <f>IFERROR(LARGE('M 50-59'!$AM$300:$AM$396,AC$42),"")</f>
        <v/>
      </c>
      <c r="AD165" s="75" t="str">
        <f>IFERROR(LARGE('M 50-59'!$AM$300:$AM$396,AD$42),"")</f>
        <v/>
      </c>
      <c r="AE165" s="75" t="str">
        <f>IFERROR(LARGE('M 50-59'!$AM$300:$AM$396,AE$42),"")</f>
        <v/>
      </c>
      <c r="AF165" s="75" t="str">
        <f>IFERROR(LARGE('M 50-59'!$AM$300:$AM$396,AF$42),"")</f>
        <v/>
      </c>
      <c r="AG165" s="75" t="str">
        <f>IFERROR(LARGE('M 50-59'!$AM$300:$AM$312,AG$42),"")</f>
        <v/>
      </c>
      <c r="AH165" s="75" t="str">
        <f>IFERROR(LARGE('M 50-59'!$AM$300:$AM$312,AH$42),"")</f>
        <v/>
      </c>
      <c r="AI165" s="75" t="str">
        <f>IFERROR(LARGE('M 50-59'!$AM$300:$AM$312,AI$42),"")</f>
        <v/>
      </c>
      <c r="AJ165" s="75" t="str">
        <f>IFERROR(LARGE('M 50-59'!$AM$300:$AM$312,AJ$42),"")</f>
        <v/>
      </c>
      <c r="AK165" s="75" t="str">
        <f>IFERROR(LARGE('M 50-59'!$AM$300:$AM$312,AK$42),"")</f>
        <v/>
      </c>
      <c r="AL165" s="75" t="str">
        <f>IFERROR(LARGE('M 50-59'!$AM$300:$AM$312,AL$42),"")</f>
        <v/>
      </c>
      <c r="AM165" s="75" t="str">
        <f>IFERROR(LARGE('M 50-59'!$AM$300:$AM$312,AM$42),"")</f>
        <v/>
      </c>
      <c r="AN165" s="75" t="str">
        <f>IFERROR(LARGE('M 50-59'!$AM$300:$AM$312,AN$42),"")</f>
        <v/>
      </c>
      <c r="AO165" s="75" t="str">
        <f>IFERROR(LARGE('M 50-59'!$AM$300:$AM$312,AO$42),"")</f>
        <v/>
      </c>
      <c r="AP165" s="75" t="str">
        <f>IFERROR(LARGE('M 50-59'!$AM$300:$AM$312,AP$42),"")</f>
        <v/>
      </c>
      <c r="AQ165" s="75" t="str">
        <f>IFERROR(LARGE('M 50-59'!$AM$300:$AM$312,AQ$42),"")</f>
        <v/>
      </c>
      <c r="AR165" s="75" t="str">
        <f>IFERROR(LARGE('M 50-59'!$AM$300:$AM$312,AR$42),"")</f>
        <v/>
      </c>
      <c r="AS165" s="75" t="str">
        <f>IFERROR(LARGE('M 50-59'!$AM$300:$AM$312,AS$42),"")</f>
        <v/>
      </c>
      <c r="AT165" s="75" t="str">
        <f>IFERROR(LARGE('M 50-59'!$AM$300:$AM$312,AT$42),"")</f>
        <v/>
      </c>
      <c r="AU165" s="75" t="str">
        <f>IFERROR(LARGE('M 50-59'!$AM$300:$AM$312,AU$42),"")</f>
        <v/>
      </c>
      <c r="AV165" s="75" t="str">
        <f>IFERROR(LARGE('M 50-59'!$AM$300:$AM$312,AV$42),"")</f>
        <v/>
      </c>
      <c r="AW165" s="75" t="str">
        <f>IFERROR(LARGE('M 50-59'!$AM$300:$AM$312,AW$42),"")</f>
        <v/>
      </c>
      <c r="AX165" s="75" t="str">
        <f>IFERROR(LARGE('M 50-59'!$AM$300:$AM$312,AX$42),"")</f>
        <v/>
      </c>
      <c r="AY165" s="75" t="str">
        <f>IFERROR(LARGE('M 50-59'!$AM$300:$AM$312,AY$42),"")</f>
        <v/>
      </c>
      <c r="AZ165" s="75" t="str">
        <f>IFERROR(LARGE('M 50-59'!$AM$300:$AM$312,AZ$42),"")</f>
        <v/>
      </c>
      <c r="BA165" s="75" t="str">
        <f>IFERROR(LARGE('M 50-59'!$AM$300:$AM$312,BA$42),"")</f>
        <v/>
      </c>
      <c r="BG165" s="16"/>
      <c r="BH165" s="16"/>
    </row>
    <row r="166" spans="1:60" hidden="1" x14ac:dyDescent="0.2">
      <c r="B166" s="77" t="s">
        <v>78</v>
      </c>
      <c r="D166" s="75">
        <f>IFERROR(LARGE('M 60-69'!$AM$300:$AM$397,D$42),"")</f>
        <v>5.0030000000000001</v>
      </c>
      <c r="E166" s="75" t="str">
        <f>IFERROR(LARGE('M 60-69'!$AM$300:$AM$397,E$42),"")</f>
        <v/>
      </c>
      <c r="F166" s="75" t="str">
        <f>IFERROR(LARGE('M 60-69'!$AM$300:$AM$397,F$42),"")</f>
        <v/>
      </c>
      <c r="G166" s="75" t="str">
        <f>IFERROR(LARGE('M 60-69'!$AM$300:$AM$397,G$42),"")</f>
        <v/>
      </c>
      <c r="H166" s="75" t="str">
        <f>IFERROR(LARGE('M 60-69'!$AM$300:$AM$397,H$42),"")</f>
        <v/>
      </c>
      <c r="I166" s="75" t="str">
        <f>IFERROR(LARGE('M 60-69'!$AM$300:$AM$397,I$42),"")</f>
        <v/>
      </c>
      <c r="J166" s="75" t="str">
        <f>IFERROR(LARGE('M 60-69'!$AM$300:$AM$397,J$42),"")</f>
        <v/>
      </c>
      <c r="K166" s="75" t="str">
        <f>IFERROR(LARGE('M 60-69'!$AM$300:$AM$397,K$42),"")</f>
        <v/>
      </c>
      <c r="L166" s="75" t="str">
        <f>IFERROR(LARGE('M 60-69'!$AM$300:$AM$397,L$42),"")</f>
        <v/>
      </c>
      <c r="M166" s="75" t="str">
        <f>IFERROR(LARGE('M 60-69'!$AM$300:$AM$397,M$42),"")</f>
        <v/>
      </c>
      <c r="N166" s="75" t="str">
        <f>IFERROR(LARGE('M 60-69'!$AM$300:$AM$397,N$42),"")</f>
        <v/>
      </c>
      <c r="O166" s="75" t="str">
        <f>IFERROR(LARGE('M 60-69'!$AM$300:$AM$397,O$42),"")</f>
        <v/>
      </c>
      <c r="P166" s="75" t="str">
        <f>IFERROR(LARGE('M 60-69'!$AM$300:$AM$397,P$42),"")</f>
        <v/>
      </c>
      <c r="Q166" s="75" t="str">
        <f>IFERROR(LARGE('M 60-69'!$AM$300:$AM$397,Q$42),"")</f>
        <v/>
      </c>
      <c r="R166" s="75" t="str">
        <f>IFERROR(LARGE('M 60-69'!$AM$300:$AM$397,R$42),"")</f>
        <v/>
      </c>
      <c r="S166" s="75" t="str">
        <f>IFERROR(LARGE('M 60-69'!$AM$300:$AM$397,S$42),"")</f>
        <v/>
      </c>
      <c r="T166" s="75" t="str">
        <f>IFERROR(LARGE('M 60-69'!$AM$300:$AM$397,T$42),"")</f>
        <v/>
      </c>
      <c r="U166" s="75" t="str">
        <f>IFERROR(LARGE('M 60-69'!$AM$300:$AM$397,U$42),"")</f>
        <v/>
      </c>
      <c r="V166" s="75" t="str">
        <f>IFERROR(LARGE('M 60-69'!$AM$300:$AM$397,V$42),"")</f>
        <v/>
      </c>
      <c r="W166" s="75" t="str">
        <f>IFERROR(LARGE('M 60-69'!$AM$300:$AM$397,W$42),"")</f>
        <v/>
      </c>
      <c r="X166" s="75" t="str">
        <f>IFERROR(LARGE('M 60-69'!$AM$300:$AM$397,X$42),"")</f>
        <v/>
      </c>
      <c r="Y166" s="75" t="str">
        <f>IFERROR(LARGE('M 60-69'!$AM$300:$AM$397,Y$42),"")</f>
        <v/>
      </c>
      <c r="Z166" s="75" t="str">
        <f>IFERROR(LARGE('M 60-69'!$AM$300:$AM$397,Z$42),"")</f>
        <v/>
      </c>
      <c r="AA166" s="75" t="str">
        <f>IFERROR(LARGE('M 60-69'!$AM$300:$AM$397,AA$42),"")</f>
        <v/>
      </c>
      <c r="AB166" s="75" t="str">
        <f>IFERROR(LARGE('M 60-69'!$AM$300:$AM$397,AB$42),"")</f>
        <v/>
      </c>
      <c r="AC166" s="75" t="str">
        <f>IFERROR(LARGE('M 60-69'!$AM$300:$AM$397,AC$42),"")</f>
        <v/>
      </c>
      <c r="AD166" s="75" t="str">
        <f>IFERROR(LARGE('M 60-69'!$AM$300:$AM$397,AD$42),"")</f>
        <v/>
      </c>
      <c r="AE166" s="75" t="str">
        <f>IFERROR(LARGE('M 60-69'!$AM$300:$AM$397,AE$42),"")</f>
        <v/>
      </c>
      <c r="AF166" s="75" t="str">
        <f>IFERROR(LARGE('M 60-69'!$AM$300:$AM$397,AF$42),"")</f>
        <v/>
      </c>
      <c r="AG166" s="75" t="str">
        <f>IFERROR(LARGE('M 60-69'!$AM$300:$AM$306,AG$42),"")</f>
        <v/>
      </c>
      <c r="AH166" s="75" t="str">
        <f>IFERROR(LARGE('M 60-69'!$AM$300:$AM$306,AH$42),"")</f>
        <v/>
      </c>
      <c r="AI166" s="75" t="str">
        <f>IFERROR(LARGE('M 60-69'!$AM$300:$AM$306,AI$42),"")</f>
        <v/>
      </c>
      <c r="AJ166" s="75" t="str">
        <f>IFERROR(LARGE('M 60-69'!$AM$300:$AM$306,AJ$42),"")</f>
        <v/>
      </c>
      <c r="AK166" s="75" t="str">
        <f>IFERROR(LARGE('M 60-69'!$AM$300:$AM$306,AK$42),"")</f>
        <v/>
      </c>
      <c r="AL166" s="75" t="str">
        <f>IFERROR(LARGE('M 60-69'!$AM$300:$AM$306,AL$42),"")</f>
        <v/>
      </c>
      <c r="AM166" s="75" t="str">
        <f>IFERROR(LARGE('M 60-69'!$AM$300:$AM$306,AM$42),"")</f>
        <v/>
      </c>
      <c r="AN166" s="75" t="str">
        <f>IFERROR(LARGE('M 60-69'!$AM$300:$AM$306,AN$42),"")</f>
        <v/>
      </c>
      <c r="AO166" s="75" t="str">
        <f>IFERROR(LARGE('M 60-69'!$AM$300:$AM$306,AO$42),"")</f>
        <v/>
      </c>
      <c r="AP166" s="75" t="str">
        <f>IFERROR(LARGE('M 60-69'!$AM$300:$AM$306,AP$42),"")</f>
        <v/>
      </c>
      <c r="AQ166" s="75" t="str">
        <f>IFERROR(LARGE('M 60-69'!$AM$300:$AM$306,AQ$42),"")</f>
        <v/>
      </c>
      <c r="AR166" s="75" t="str">
        <f>IFERROR(LARGE('M 60-69'!$AM$300:$AM$306,AR$42),"")</f>
        <v/>
      </c>
      <c r="AS166" s="75" t="str">
        <f>IFERROR(LARGE('M 60-69'!$AM$300:$AM$306,AS$42),"")</f>
        <v/>
      </c>
      <c r="AT166" s="75" t="str">
        <f>IFERROR(LARGE('M 60-69'!$AM$300:$AM$306,AT$42),"")</f>
        <v/>
      </c>
      <c r="AU166" s="75" t="str">
        <f>IFERROR(LARGE('M 60-69'!$AM$300:$AM$306,AU$42),"")</f>
        <v/>
      </c>
      <c r="AV166" s="75" t="str">
        <f>IFERROR(LARGE('M 60-69'!$AM$300:$AM$306,AV$42),"")</f>
        <v/>
      </c>
      <c r="AW166" s="75" t="str">
        <f>IFERROR(LARGE('M 60-69'!$AM$300:$AM$306,AW$42),"")</f>
        <v/>
      </c>
      <c r="AX166" s="75" t="str">
        <f>IFERROR(LARGE('M 60-69'!$AM$300:$AM$306,AX$42),"")</f>
        <v/>
      </c>
      <c r="AY166" s="75" t="str">
        <f>IFERROR(LARGE('M 60-69'!$AM$300:$AM$306,AY$42),"")</f>
        <v/>
      </c>
      <c r="AZ166" s="75" t="str">
        <f>IFERROR(LARGE('M 60-69'!$AM$300:$AM$306,AZ$42),"")</f>
        <v/>
      </c>
      <c r="BA166" s="75" t="str">
        <f>IFERROR(LARGE('M 60-69'!$AM$300:$AM$306,BA$42),"")</f>
        <v/>
      </c>
      <c r="BG166" s="16"/>
      <c r="BH166" s="16"/>
    </row>
    <row r="167" spans="1:60" hidden="1" x14ac:dyDescent="0.2">
      <c r="B167" s="77" t="s">
        <v>106</v>
      </c>
      <c r="D167" s="75">
        <f>IFERROR(LARGE('M 70-79'!$AM$300:$AM$400,D$42),"")</f>
        <v>17.001999999999999</v>
      </c>
      <c r="E167" s="75" t="str">
        <f>IFERROR(LARGE('M 70-79'!$AM$300:$AM$400,E$42),"")</f>
        <v/>
      </c>
      <c r="F167" s="75" t="str">
        <f>IFERROR(LARGE('M 70-79'!$AM$300:$AM$400,F$42),"")</f>
        <v/>
      </c>
      <c r="G167" s="75" t="str">
        <f>IFERROR(LARGE('M 70-79'!$AM$300:$AM$400,G$42),"")</f>
        <v/>
      </c>
      <c r="H167" s="75" t="str">
        <f>IFERROR(LARGE('M 70-79'!$AM$300:$AM$400,H$42),"")</f>
        <v/>
      </c>
      <c r="I167" s="75" t="str">
        <f>IFERROR(LARGE('M 70-79'!$AM$300:$AM$400,I$42),"")</f>
        <v/>
      </c>
      <c r="J167" s="75" t="str">
        <f>IFERROR(LARGE('M 70-79'!$AM$300:$AM$400,J$42),"")</f>
        <v/>
      </c>
      <c r="K167" s="75" t="str">
        <f>IFERROR(LARGE('M 70-79'!$AM$300:$AM$400,K$42),"")</f>
        <v/>
      </c>
      <c r="L167" s="75" t="str">
        <f>IFERROR(LARGE('M 70-79'!$AM$300:$AM$400,L$42),"")</f>
        <v/>
      </c>
      <c r="M167" s="75" t="str">
        <f>IFERROR(LARGE('M 70-79'!$AM$300:$AM$400,M$42),"")</f>
        <v/>
      </c>
      <c r="N167" s="75" t="str">
        <f>IFERROR(LARGE('M 70-79'!$AM$300:$AM$400,N$42),"")</f>
        <v/>
      </c>
      <c r="O167" s="75" t="str">
        <f>IFERROR(LARGE('M 70-79'!$AM$300:$AM$400,O$42),"")</f>
        <v/>
      </c>
      <c r="P167" s="75" t="str">
        <f>IFERROR(LARGE('M 70-79'!$AM$300:$AM$400,P$42),"")</f>
        <v/>
      </c>
      <c r="Q167" s="75" t="str">
        <f>IFERROR(LARGE('M 70-79'!$AM$300:$AM$400,Q$42),"")</f>
        <v/>
      </c>
      <c r="R167" s="75" t="str">
        <f>IFERROR(LARGE('M 70-79'!$AM$300:$AM$400,R$42),"")</f>
        <v/>
      </c>
      <c r="S167" s="75" t="str">
        <f>IFERROR(LARGE('M 70-79'!$AM$300:$AM$400,S$42),"")</f>
        <v/>
      </c>
      <c r="T167" s="75" t="str">
        <f>IFERROR(LARGE('M 70-79'!$AM$300:$AM$400,T$42),"")</f>
        <v/>
      </c>
      <c r="U167" s="75" t="str">
        <f>IFERROR(LARGE('M 70-79'!$AM$300:$AM$400,U$42),"")</f>
        <v/>
      </c>
      <c r="V167" s="75" t="str">
        <f>IFERROR(LARGE('M 70-79'!$AM$300:$AM$400,V$42),"")</f>
        <v/>
      </c>
      <c r="W167" s="75" t="str">
        <f>IFERROR(LARGE('M 70-79'!$AM$300:$AM$400,W$42),"")</f>
        <v/>
      </c>
      <c r="X167" s="75" t="str">
        <f>IFERROR(LARGE('M 70-79'!$AM$300:$AM$400,X$42),"")</f>
        <v/>
      </c>
      <c r="Y167" s="75" t="str">
        <f>IFERROR(LARGE('M 70-79'!$AM$300:$AM$400,Y$42),"")</f>
        <v/>
      </c>
      <c r="Z167" s="75" t="str">
        <f>IFERROR(LARGE('M 70-79'!$AM$300:$AM$400,Z$42),"")</f>
        <v/>
      </c>
      <c r="AA167" s="75" t="str">
        <f>IFERROR(LARGE('M 70-79'!$AM$300:$AM$400,AA$42),"")</f>
        <v/>
      </c>
      <c r="AB167" s="75" t="str">
        <f>IFERROR(LARGE('M 70-79'!$AM$300:$AM$400,AB$42),"")</f>
        <v/>
      </c>
      <c r="AC167" s="75" t="str">
        <f>IFERROR(LARGE('M 70-79'!$AM$300:$AM$400,AC$42),"")</f>
        <v/>
      </c>
      <c r="AD167" s="75" t="str">
        <f>IFERROR(LARGE('M 70-79'!$AM$300:$AM$400,AD$42),"")</f>
        <v/>
      </c>
      <c r="AE167" s="75" t="str">
        <f>IFERROR(LARGE('M 70-79'!$AM$300:$AM$400,AE$42),"")</f>
        <v/>
      </c>
      <c r="AF167" s="75" t="str">
        <f>IFERROR(LARGE('M 70-79'!$AM$300:$AM$400,AF$42),"")</f>
        <v/>
      </c>
      <c r="AG167" s="75" t="str">
        <f>IFERROR(LARGE('M 70-79'!$AM$300:$AM$309,AG$42),"")</f>
        <v/>
      </c>
      <c r="AH167" s="75" t="str">
        <f>IFERROR(LARGE('M 70-79'!$AM$300:$AM$309,AH$42),"")</f>
        <v/>
      </c>
      <c r="AI167" s="75" t="str">
        <f>IFERROR(LARGE('M 70-79'!$AM$300:$AM$309,AI$42),"")</f>
        <v/>
      </c>
      <c r="AJ167" s="75" t="str">
        <f>IFERROR(LARGE('M 70-79'!$AM$300:$AM$309,AJ$42),"")</f>
        <v/>
      </c>
      <c r="AK167" s="75" t="str">
        <f>IFERROR(LARGE('M 70-79'!$AM$300:$AM$309,AK$42),"")</f>
        <v/>
      </c>
      <c r="AL167" s="75" t="str">
        <f>IFERROR(LARGE('M 70-79'!$AM$300:$AM$309,AL$42),"")</f>
        <v/>
      </c>
      <c r="AM167" s="75" t="str">
        <f>IFERROR(LARGE('M 70-79'!$AM$300:$AM$309,AM$42),"")</f>
        <v/>
      </c>
      <c r="AN167" s="75" t="str">
        <f>IFERROR(LARGE('M 70-79'!$AM$300:$AM$309,AN$42),"")</f>
        <v/>
      </c>
      <c r="AO167" s="75" t="str">
        <f>IFERROR(LARGE('M 70-79'!$AM$300:$AM$309,AO$42),"")</f>
        <v/>
      </c>
      <c r="AP167" s="75" t="str">
        <f>IFERROR(LARGE('M 70-79'!$AM$300:$AM$309,AP$42),"")</f>
        <v/>
      </c>
      <c r="AQ167" s="75" t="str">
        <f>IFERROR(LARGE('M 70-79'!$AM$300:$AM$309,AQ$42),"")</f>
        <v/>
      </c>
      <c r="AR167" s="75" t="str">
        <f>IFERROR(LARGE('M 70-79'!$AM$300:$AM$309,AR$42),"")</f>
        <v/>
      </c>
      <c r="AS167" s="75" t="str">
        <f>IFERROR(LARGE('M 70-79'!$AM$300:$AM$309,AS$42),"")</f>
        <v/>
      </c>
      <c r="AT167" s="75" t="str">
        <f>IFERROR(LARGE('M 70-79'!$AM$300:$AM$309,AT$42),"")</f>
        <v/>
      </c>
      <c r="AU167" s="75" t="str">
        <f>IFERROR(LARGE('M 70-79'!$AM$300:$AM$309,AU$42),"")</f>
        <v/>
      </c>
      <c r="AV167" s="75" t="str">
        <f>IFERROR(LARGE('M 70-79'!$AM$300:$AM$309,AV$42),"")</f>
        <v/>
      </c>
      <c r="AW167" s="75" t="str">
        <f>IFERROR(LARGE('M 70-79'!$AM$300:$AM$309,AW$42),"")</f>
        <v/>
      </c>
      <c r="AX167" s="75" t="str">
        <f>IFERROR(LARGE('M 70-79'!$AM$300:$AM$309,AX$42),"")</f>
        <v/>
      </c>
      <c r="AY167" s="75" t="str">
        <f>IFERROR(LARGE('M 70-79'!$AM$300:$AM$309,AY$42),"")</f>
        <v/>
      </c>
      <c r="AZ167" s="75" t="str">
        <f>IFERROR(LARGE('M 70-79'!$AM$300:$AM$309,AZ$42),"")</f>
        <v/>
      </c>
      <c r="BA167" s="75" t="str">
        <f>IFERROR(LARGE('M 70-79'!$AM$300:$AM$309,BA$42),"")</f>
        <v/>
      </c>
      <c r="BG167" s="16"/>
      <c r="BH167" s="16"/>
    </row>
    <row r="168" spans="1:60" s="61" customFormat="1" hidden="1" x14ac:dyDescent="0.2">
      <c r="B168" s="77" t="s">
        <v>107</v>
      </c>
      <c r="D168" s="75">
        <f>IFERROR(LARGE('M 80+'!$AM$300:$AM$399,D$42),"")</f>
        <v>19.001000000000001</v>
      </c>
      <c r="E168" s="75" t="str">
        <f>IFERROR(LARGE('M 80+'!$AM$300:$AM$399,E$42),"")</f>
        <v/>
      </c>
      <c r="F168" s="75" t="str">
        <f>IFERROR(LARGE('M 80+'!$AM$300:$AM$399,F$42),"")</f>
        <v/>
      </c>
      <c r="G168" s="75" t="str">
        <f>IFERROR(LARGE('M 80+'!$AM$300:$AM$399,G$42),"")</f>
        <v/>
      </c>
      <c r="H168" s="75" t="str">
        <f>IFERROR(LARGE('M 80+'!$AM$300:$AM$399,H$42),"")</f>
        <v/>
      </c>
      <c r="I168" s="75" t="str">
        <f>IFERROR(LARGE('M 80+'!$AM$300:$AM$399,I$42),"")</f>
        <v/>
      </c>
      <c r="J168" s="75" t="str">
        <f>IFERROR(LARGE('M 80+'!$AM$300:$AM$399,J$42),"")</f>
        <v/>
      </c>
      <c r="K168" s="75" t="str">
        <f>IFERROR(LARGE('M 80+'!$AM$300:$AM$399,K$42),"")</f>
        <v/>
      </c>
      <c r="L168" s="75" t="str">
        <f>IFERROR(LARGE('M 80+'!$AM$300:$AM$399,L$42),"")</f>
        <v/>
      </c>
      <c r="M168" s="75" t="str">
        <f>IFERROR(LARGE('M 80+'!$AM$300:$AM$399,M$42),"")</f>
        <v/>
      </c>
      <c r="N168" s="75" t="str">
        <f>IFERROR(LARGE('M 80+'!$AM$300:$AM$399,N$42),"")</f>
        <v/>
      </c>
      <c r="O168" s="75" t="str">
        <f>IFERROR(LARGE('M 80+'!$AM$300:$AM$399,O$42),"")</f>
        <v/>
      </c>
      <c r="P168" s="75" t="str">
        <f>IFERROR(LARGE('M 80+'!$AM$300:$AM$399,P$42),"")</f>
        <v/>
      </c>
      <c r="Q168" s="75" t="str">
        <f>IFERROR(LARGE('M 80+'!$AM$300:$AM$399,Q$42),"")</f>
        <v/>
      </c>
      <c r="R168" s="75" t="str">
        <f>IFERROR(LARGE('M 80+'!$AM$300:$AM$399,R$42),"")</f>
        <v/>
      </c>
      <c r="S168" s="75" t="str">
        <f>IFERROR(LARGE('M 80+'!$AM$300:$AM$399,S$42),"")</f>
        <v/>
      </c>
      <c r="T168" s="75" t="str">
        <f>IFERROR(LARGE('M 80+'!$AM$300:$AM$399,T$42),"")</f>
        <v/>
      </c>
      <c r="U168" s="75" t="str">
        <f>IFERROR(LARGE('M 80+'!$AM$300:$AM$399,U$42),"")</f>
        <v/>
      </c>
      <c r="V168" s="75" t="str">
        <f>IFERROR(LARGE('M 80+'!$AM$300:$AM$399,V$42),"")</f>
        <v/>
      </c>
      <c r="W168" s="75" t="str">
        <f>IFERROR(LARGE('M 80+'!$AM$300:$AM$399,W$42),"")</f>
        <v/>
      </c>
      <c r="X168" s="75" t="str">
        <f>IFERROR(LARGE('M 80+'!$AM$300:$AM$399,X$42),"")</f>
        <v/>
      </c>
      <c r="Y168" s="75" t="str">
        <f>IFERROR(LARGE('M 80+'!$AM$300:$AM$399,Y$42),"")</f>
        <v/>
      </c>
      <c r="Z168" s="75" t="str">
        <f>IFERROR(LARGE('M 80+'!$AM$300:$AM$399,Z$42),"")</f>
        <v/>
      </c>
      <c r="AA168" s="75" t="str">
        <f>IFERROR(LARGE('M 80+'!$AM$300:$AM$399,AA$42),"")</f>
        <v/>
      </c>
      <c r="AB168" s="75" t="str">
        <f>IFERROR(LARGE('M 80+'!$AM$300:$AM$399,AB$42),"")</f>
        <v/>
      </c>
      <c r="AC168" s="75" t="str">
        <f>IFERROR(LARGE('M 80+'!$AM$300:$AM$399,AC$42),"")</f>
        <v/>
      </c>
      <c r="AD168" s="75" t="str">
        <f>IFERROR(LARGE('M 80+'!$AM$300:$AM$399,AD$42),"")</f>
        <v/>
      </c>
      <c r="AE168" s="75" t="str">
        <f>IFERROR(LARGE('M 80+'!$AM$300:$AM$399,AE$42),"")</f>
        <v/>
      </c>
      <c r="AF168" s="75" t="str">
        <f>IFERROR(LARGE('M 80+'!$AM$300:$AM$399,AF$42),"")</f>
        <v/>
      </c>
      <c r="AG168" s="75" t="str">
        <f>IFERROR(LARGE('M 80+'!$AM$300:$AM$304,AG$42),"")</f>
        <v/>
      </c>
      <c r="AH168" s="75" t="str">
        <f>IFERROR(LARGE('M 80+'!$AM$300:$AM$304,AH$42),"")</f>
        <v/>
      </c>
      <c r="AI168" s="75" t="str">
        <f>IFERROR(LARGE('M 80+'!$AM$300:$AM$304,AI$42),"")</f>
        <v/>
      </c>
      <c r="AJ168" s="75" t="str">
        <f>IFERROR(LARGE('M 80+'!$AM$300:$AM$304,AJ$42),"")</f>
        <v/>
      </c>
      <c r="AK168" s="75" t="str">
        <f>IFERROR(LARGE('M 80+'!$AM$300:$AM$304,AK$42),"")</f>
        <v/>
      </c>
      <c r="AL168" s="75" t="str">
        <f>IFERROR(LARGE('M 80+'!$AM$300:$AM$304,AL$42),"")</f>
        <v/>
      </c>
      <c r="AM168" s="75" t="str">
        <f>IFERROR(LARGE('M 80+'!$AM$300:$AM$304,AM$42),"")</f>
        <v/>
      </c>
      <c r="AN168" s="75" t="str">
        <f>IFERROR(LARGE('M 80+'!$AM$300:$AM$304,AN$42),"")</f>
        <v/>
      </c>
      <c r="AO168" s="75" t="str">
        <f>IFERROR(LARGE('M 80+'!$AM$300:$AM$304,AO$42),"")</f>
        <v/>
      </c>
      <c r="AP168" s="75" t="str">
        <f>IFERROR(LARGE('M 80+'!$AM$300:$AM$304,AP$42),"")</f>
        <v/>
      </c>
      <c r="AQ168" s="75" t="str">
        <f>IFERROR(LARGE('M 80+'!$AM$300:$AM$304,AQ$42),"")</f>
        <v/>
      </c>
      <c r="AR168" s="75" t="str">
        <f>IFERROR(LARGE('M 80+'!$AM$300:$AM$304,AR$42),"")</f>
        <v/>
      </c>
      <c r="AS168" s="75" t="str">
        <f>IFERROR(LARGE('M 80+'!$AM$300:$AM$304,AS$42),"")</f>
        <v/>
      </c>
      <c r="AT168" s="75" t="str">
        <f>IFERROR(LARGE('M 80+'!$AM$300:$AM$304,AT$42),"")</f>
        <v/>
      </c>
      <c r="AU168" s="75" t="str">
        <f>IFERROR(LARGE('M 80+'!$AM$300:$AM$304,AU$42),"")</f>
        <v/>
      </c>
      <c r="AV168" s="75" t="str">
        <f>IFERROR(LARGE('M 80+'!$AM$300:$AM$304,AV$42),"")</f>
        <v/>
      </c>
      <c r="AW168" s="75" t="str">
        <f>IFERROR(LARGE('M 80+'!$AM$300:$AM$304,AW$42),"")</f>
        <v/>
      </c>
      <c r="AX168" s="75" t="str">
        <f>IFERROR(LARGE('M 80+'!$AM$300:$AM$304,AX$42),"")</f>
        <v/>
      </c>
      <c r="AY168" s="75" t="str">
        <f>IFERROR(LARGE('M 80+'!$AM$300:$AM$304,AY$42),"")</f>
        <v/>
      </c>
      <c r="AZ168" s="75" t="str">
        <f>IFERROR(LARGE('M 80+'!$AM$300:$AM$304,AZ$42),"")</f>
        <v/>
      </c>
      <c r="BA168" s="75" t="str">
        <f>IFERROR(LARGE('M 80+'!$AM$300:$AM$304,BA$42),"")</f>
        <v/>
      </c>
    </row>
    <row r="169" spans="1:60" hidden="1" x14ac:dyDescent="0.2">
      <c r="B169" s="76" t="s">
        <v>110</v>
      </c>
      <c r="D169" s="75" t="str">
        <f>IFERROR(LARGE('N 35-49'!$AM$300:$AM$400,D$42),"")</f>
        <v/>
      </c>
      <c r="E169" s="75" t="str">
        <f>IFERROR(LARGE('N 35-49'!$AM$300:$AM$400,E$42),"")</f>
        <v/>
      </c>
      <c r="F169" s="75" t="str">
        <f>IFERROR(LARGE('N 35-49'!$AM$300:$AM$400,F$42),"")</f>
        <v/>
      </c>
      <c r="G169" s="75" t="str">
        <f>IFERROR(LARGE('N 35-49'!$AM$300:$AM$400,G$42),"")</f>
        <v/>
      </c>
      <c r="H169" s="75" t="str">
        <f>IFERROR(LARGE('N 35-49'!$AM$300:$AM$400,H$42),"")</f>
        <v/>
      </c>
      <c r="I169" s="75" t="str">
        <f>IFERROR(LARGE('N 35-49'!$AM$300:$AM$400,I$42),"")</f>
        <v/>
      </c>
      <c r="J169" s="75" t="str">
        <f>IFERROR(LARGE('N 35-49'!$AM$300:$AM$400,J$42),"")</f>
        <v/>
      </c>
      <c r="K169" s="75" t="str">
        <f>IFERROR(LARGE('N 35-49'!$AM$300:$AM$400,K$42),"")</f>
        <v/>
      </c>
      <c r="L169" s="75" t="str">
        <f>IFERROR(LARGE('N 35-49'!$AM$300:$AM$400,L$42),"")</f>
        <v/>
      </c>
      <c r="M169" s="75" t="str">
        <f>IFERROR(LARGE('N 35-49'!$AM$300:$AM$400,M$42),"")</f>
        <v/>
      </c>
      <c r="N169" s="75" t="str">
        <f>IFERROR(LARGE('N 35-49'!$AM$300:$AM$400,N$42),"")</f>
        <v/>
      </c>
      <c r="O169" s="75" t="str">
        <f>IFERROR(LARGE('N 35-49'!$AM$300:$AM$400,O$42),"")</f>
        <v/>
      </c>
      <c r="P169" s="75" t="str">
        <f>IFERROR(LARGE('N 35-49'!$AM$300:$AM$400,P$42),"")</f>
        <v/>
      </c>
      <c r="Q169" s="75" t="str">
        <f>IFERROR(LARGE('N 35-49'!$AM$300:$AM$400,Q$42),"")</f>
        <v/>
      </c>
      <c r="R169" s="75" t="str">
        <f>IFERROR(LARGE('N 35-49'!$AM$300:$AM$400,R$42),"")</f>
        <v/>
      </c>
      <c r="S169" s="75" t="str">
        <f>IFERROR(LARGE('N 35-49'!$AM$300:$AM$400,S$42),"")</f>
        <v/>
      </c>
      <c r="T169" s="75" t="str">
        <f>IFERROR(LARGE('N 35-49'!$AM$300:$AM$400,T$42),"")</f>
        <v/>
      </c>
      <c r="U169" s="75" t="str">
        <f>IFERROR(LARGE('N 35-49'!$AM$300:$AM$400,U$42),"")</f>
        <v/>
      </c>
      <c r="V169" s="75" t="str">
        <f>IFERROR(LARGE('N 35-49'!$AM$300:$AM$400,V$42),"")</f>
        <v/>
      </c>
      <c r="W169" s="75" t="str">
        <f>IFERROR(LARGE('N 35-49'!$AM$300:$AM$400,W$42),"")</f>
        <v/>
      </c>
      <c r="X169" s="75" t="str">
        <f>IFERROR(LARGE('N 35-49'!$AM$300:$AM$400,X$42),"")</f>
        <v/>
      </c>
      <c r="Y169" s="75" t="str">
        <f>IFERROR(LARGE('N 35-49'!$AM$300:$AM$400,Y$42),"")</f>
        <v/>
      </c>
      <c r="Z169" s="75" t="str">
        <f>IFERROR(LARGE('N 35-49'!$AM$300:$AM$400,Z$42),"")</f>
        <v/>
      </c>
      <c r="AA169" s="75" t="str">
        <f>IFERROR(LARGE('N 35-49'!$AM$300:$AM$400,AA$42),"")</f>
        <v/>
      </c>
      <c r="AB169" s="75" t="str">
        <f>IFERROR(LARGE('N 35-49'!$AM$300:$AM$400,AB$42),"")</f>
        <v/>
      </c>
      <c r="AC169" s="75" t="str">
        <f>IFERROR(LARGE('N 35-49'!$AM$300:$AM$400,AC$42),"")</f>
        <v/>
      </c>
      <c r="AD169" s="75" t="str">
        <f>IFERROR(LARGE('N 35-49'!$AM$300:$AM$400,AD$42),"")</f>
        <v/>
      </c>
      <c r="AE169" s="75" t="str">
        <f>IFERROR(LARGE('N 35-49'!$AM$300:$AM$400,AE$42),"")</f>
        <v/>
      </c>
      <c r="AF169" s="75" t="str">
        <f>IFERROR(LARGE('N 35-49'!$AM$300:$AM$400,AF$42),"")</f>
        <v/>
      </c>
      <c r="AG169" s="75" t="str">
        <f>IFERROR(LARGE('N 35-49'!$AM$300:$AM$304,AG$42),"")</f>
        <v/>
      </c>
      <c r="AH169" s="75" t="str">
        <f>IFERROR(LARGE('N 35-49'!$AM$300:$AM$304,AH$42),"")</f>
        <v/>
      </c>
      <c r="AI169" s="75" t="str">
        <f>IFERROR(LARGE('N 35-49'!$AM$300:$AM$304,AI$42),"")</f>
        <v/>
      </c>
      <c r="AJ169" s="75" t="str">
        <f>IFERROR(LARGE('N 35-49'!$AM$300:$AM$304,AJ$42),"")</f>
        <v/>
      </c>
      <c r="AK169" s="75" t="str">
        <f>IFERROR(LARGE('N 35-49'!$AM$300:$AM$304,AK$42),"")</f>
        <v/>
      </c>
      <c r="AL169" s="75" t="str">
        <f>IFERROR(LARGE('N 35-49'!$AM$300:$AM$304,AL$42),"")</f>
        <v/>
      </c>
      <c r="AM169" s="75" t="str">
        <f>IFERROR(LARGE('N 35-49'!$AM$300:$AM$304,AM$42),"")</f>
        <v/>
      </c>
      <c r="AN169" s="75" t="str">
        <f>IFERROR(LARGE('N 35-49'!$AM$300:$AM$304,AN$42),"")</f>
        <v/>
      </c>
      <c r="AO169" s="75" t="str">
        <f>IFERROR(LARGE('N 35-49'!$AM$300:$AM$304,AO$42),"")</f>
        <v/>
      </c>
      <c r="AP169" s="75" t="str">
        <f>IFERROR(LARGE('N 35-49'!$AM$300:$AM$304,AP$42),"")</f>
        <v/>
      </c>
      <c r="AQ169" s="75" t="str">
        <f>IFERROR(LARGE('N 35-49'!$AM$300:$AM$304,AQ$42),"")</f>
        <v/>
      </c>
      <c r="AR169" s="75" t="str">
        <f>IFERROR(LARGE('N 35-49'!$AM$300:$AM$304,AR$42),"")</f>
        <v/>
      </c>
      <c r="AS169" s="75" t="str">
        <f>IFERROR(LARGE('N 35-49'!$AM$300:$AM$304,AS$42),"")</f>
        <v/>
      </c>
      <c r="AT169" s="75" t="str">
        <f>IFERROR(LARGE('N 35-49'!$AM$300:$AM$304,AT$42),"")</f>
        <v/>
      </c>
      <c r="AU169" s="75" t="str">
        <f>IFERROR(LARGE('N 35-49'!$AM$300:$AM$304,AU$42),"")</f>
        <v/>
      </c>
      <c r="AV169" s="75" t="str">
        <f>IFERROR(LARGE('N 35-49'!$AM$300:$AM$304,AV$42),"")</f>
        <v/>
      </c>
      <c r="AW169" s="75" t="str">
        <f>IFERROR(LARGE('N 35-49'!$AM$300:$AM$304,AW$42),"")</f>
        <v/>
      </c>
      <c r="AX169" s="75" t="str">
        <f>IFERROR(LARGE('N 35-49'!$AM$300:$AM$304,AX$42),"")</f>
        <v/>
      </c>
      <c r="AY169" s="75" t="str">
        <f>IFERROR(LARGE('N 35-49'!$AM$300:$AM$304,AY$42),"")</f>
        <v/>
      </c>
      <c r="AZ169" s="75" t="str">
        <f>IFERROR(LARGE('N 35-49'!$AM$300:$AM$304,AZ$42),"")</f>
        <v/>
      </c>
      <c r="BA169" s="75" t="str">
        <f>IFERROR(LARGE('N 35-49'!$AM$300:$AM$304,BA$42),"")</f>
        <v/>
      </c>
      <c r="BG169" s="16"/>
      <c r="BH169" s="16"/>
    </row>
    <row r="170" spans="1:60" hidden="1" x14ac:dyDescent="0.2">
      <c r="B170" s="76" t="s">
        <v>111</v>
      </c>
      <c r="D170" s="75">
        <f>IFERROR(LARGE('N 50-59'!$AM$300:$AM$400,D$42),"")</f>
        <v>16.000039999999998</v>
      </c>
      <c r="E170" s="75">
        <f>IFERROR(LARGE('N 50-59'!$AM$300:$AM$400,E$42),"")</f>
        <v>11.00004</v>
      </c>
      <c r="F170" s="75" t="str">
        <f>IFERROR(LARGE('N 50-59'!$AM$300:$AM$400,F$42),"")</f>
        <v/>
      </c>
      <c r="G170" s="75" t="str">
        <f>IFERROR(LARGE('N 50-59'!$AM$300:$AM$400,G$42),"")</f>
        <v/>
      </c>
      <c r="H170" s="75" t="str">
        <f>IFERROR(LARGE('N 50-59'!$AM$300:$AM$400,H$42),"")</f>
        <v/>
      </c>
      <c r="I170" s="75" t="str">
        <f>IFERROR(LARGE('N 50-59'!$AM$300:$AM$400,I$42),"")</f>
        <v/>
      </c>
      <c r="J170" s="75" t="str">
        <f>IFERROR(LARGE('N 50-59'!$AM$300:$AM$400,J$42),"")</f>
        <v/>
      </c>
      <c r="K170" s="75" t="str">
        <f>IFERROR(LARGE('N 50-59'!$AM$300:$AM$400,K$42),"")</f>
        <v/>
      </c>
      <c r="L170" s="75" t="str">
        <f>IFERROR(LARGE('N 50-59'!$AM$300:$AM$400,L$42),"")</f>
        <v/>
      </c>
      <c r="M170" s="75" t="str">
        <f>IFERROR(LARGE('N 50-59'!$AM$300:$AM$400,M$42),"")</f>
        <v/>
      </c>
      <c r="N170" s="75" t="str">
        <f>IFERROR(LARGE('N 50-59'!$AM$300:$AM$400,N$42),"")</f>
        <v/>
      </c>
      <c r="O170" s="75" t="str">
        <f>IFERROR(LARGE('N 50-59'!$AM$300:$AM$400,O$42),"")</f>
        <v/>
      </c>
      <c r="P170" s="75" t="str">
        <f>IFERROR(LARGE('N 50-59'!$AM$300:$AM$400,P$42),"")</f>
        <v/>
      </c>
      <c r="Q170" s="75" t="str">
        <f>IFERROR(LARGE('N 50-59'!$AM$300:$AM$400,Q$42),"")</f>
        <v/>
      </c>
      <c r="R170" s="75" t="str">
        <f>IFERROR(LARGE('N 50-59'!$AM$300:$AM$400,R$42),"")</f>
        <v/>
      </c>
      <c r="S170" s="75" t="str">
        <f>IFERROR(LARGE('N 50-59'!$AM$300:$AM$400,S$42),"")</f>
        <v/>
      </c>
      <c r="T170" s="75" t="str">
        <f>IFERROR(LARGE('N 50-59'!$AM$300:$AM$400,T$42),"")</f>
        <v/>
      </c>
      <c r="U170" s="75" t="str">
        <f>IFERROR(LARGE('N 50-59'!$AM$300:$AM$400,U$42),"")</f>
        <v/>
      </c>
      <c r="V170" s="75" t="str">
        <f>IFERROR(LARGE('N 50-59'!$AM$300:$AM$400,V$42),"")</f>
        <v/>
      </c>
      <c r="W170" s="75" t="str">
        <f>IFERROR(LARGE('N 50-59'!$AM$300:$AM$400,W$42),"")</f>
        <v/>
      </c>
      <c r="X170" s="75" t="str">
        <f>IFERROR(LARGE('N 50-59'!$AM$300:$AM$400,X$42),"")</f>
        <v/>
      </c>
      <c r="Y170" s="75" t="str">
        <f>IFERROR(LARGE('N 50-59'!$AM$300:$AM$400,Y$42),"")</f>
        <v/>
      </c>
      <c r="Z170" s="75" t="str">
        <f>IFERROR(LARGE('N 50-59'!$AM$300:$AM$400,Z$42),"")</f>
        <v/>
      </c>
      <c r="AA170" s="75" t="str">
        <f>IFERROR(LARGE('N 50-59'!$AM$300:$AM$400,AA$42),"")</f>
        <v/>
      </c>
      <c r="AB170" s="75" t="str">
        <f>IFERROR(LARGE('N 50-59'!$AM$300:$AM$400,AB$42),"")</f>
        <v/>
      </c>
      <c r="AC170" s="75" t="str">
        <f>IFERROR(LARGE('N 50-59'!$AM$300:$AM$400,AC$42),"")</f>
        <v/>
      </c>
      <c r="AD170" s="75" t="str">
        <f>IFERROR(LARGE('N 50-59'!$AM$300:$AM$400,AD$42),"")</f>
        <v/>
      </c>
      <c r="AE170" s="75" t="str">
        <f>IFERROR(LARGE('N 50-59'!$AM$300:$AM$400,AE$42),"")</f>
        <v/>
      </c>
      <c r="AF170" s="75" t="str">
        <f>IFERROR(LARGE('N 50-59'!$AM$300:$AM$400,AF$42),"")</f>
        <v/>
      </c>
      <c r="AG170" s="75" t="str">
        <f>IFERROR(LARGE('N 50-59'!$AM$300:$AM$303,AG$42),"")</f>
        <v/>
      </c>
      <c r="AH170" s="75" t="str">
        <f>IFERROR(LARGE('N 50-59'!$AM$300:$AM$303,AH$42),"")</f>
        <v/>
      </c>
      <c r="AI170" s="75" t="str">
        <f>IFERROR(LARGE('N 50-59'!$AM$300:$AM$303,AI$42),"")</f>
        <v/>
      </c>
      <c r="AJ170" s="75" t="str">
        <f>IFERROR(LARGE('N 50-59'!$AM$300:$AM$303,AJ$42),"")</f>
        <v/>
      </c>
      <c r="AK170" s="75" t="str">
        <f>IFERROR(LARGE('N 50-59'!$AM$300:$AM$303,AK$42),"")</f>
        <v/>
      </c>
      <c r="AL170" s="75" t="str">
        <f>IFERROR(LARGE('N 50-59'!$AM$300:$AM$303,AL$42),"")</f>
        <v/>
      </c>
      <c r="AM170" s="75" t="str">
        <f>IFERROR(LARGE('N 50-59'!$AM$300:$AM$303,AM$42),"")</f>
        <v/>
      </c>
      <c r="AN170" s="75" t="str">
        <f>IFERROR(LARGE('N 50-59'!$AM$300:$AM$303,AN$42),"")</f>
        <v/>
      </c>
      <c r="AO170" s="75" t="str">
        <f>IFERROR(LARGE('N 50-59'!$AM$300:$AM$303,AO$42),"")</f>
        <v/>
      </c>
      <c r="AP170" s="75" t="str">
        <f>IFERROR(LARGE('N 50-59'!$AM$300:$AM$303,AP$42),"")</f>
        <v/>
      </c>
      <c r="AQ170" s="75" t="str">
        <f>IFERROR(LARGE('N 50-59'!$AM$300:$AM$303,AQ$42),"")</f>
        <v/>
      </c>
      <c r="AR170" s="75" t="str">
        <f>IFERROR(LARGE('N 50-59'!$AM$300:$AM$303,AR$42),"")</f>
        <v/>
      </c>
      <c r="AS170" s="75" t="str">
        <f>IFERROR(LARGE('N 50-59'!$AM$300:$AM$303,AS$42),"")</f>
        <v/>
      </c>
      <c r="AT170" s="75" t="str">
        <f>IFERROR(LARGE('N 50-59'!$AM$300:$AM$303,AT$42),"")</f>
        <v/>
      </c>
      <c r="AU170" s="75" t="str">
        <f>IFERROR(LARGE('N 50-59'!$AM$300:$AM$303,AU$42),"")</f>
        <v/>
      </c>
      <c r="AV170" s="75" t="str">
        <f>IFERROR(LARGE('N 50-59'!$AM$300:$AM$303,AV$42),"")</f>
        <v/>
      </c>
      <c r="AW170" s="75" t="str">
        <f>IFERROR(LARGE('N 50-59'!$AM$300:$AM$303,AW$42),"")</f>
        <v/>
      </c>
      <c r="AX170" s="75" t="str">
        <f>IFERROR(LARGE('N 50-59'!$AM$300:$AM$303,AX$42),"")</f>
        <v/>
      </c>
      <c r="AY170" s="75" t="str">
        <f>IFERROR(LARGE('N 50-59'!$AM$300:$AM$303,AY$42),"")</f>
        <v/>
      </c>
      <c r="AZ170" s="75" t="str">
        <f>IFERROR(LARGE('N 50-59'!$AM$300:$AM$303,AZ$42),"")</f>
        <v/>
      </c>
      <c r="BA170" s="75" t="str">
        <f>IFERROR(LARGE('N 50-59'!$AM$300:$AM$303,BA$42),"")</f>
        <v/>
      </c>
      <c r="BG170" s="16"/>
      <c r="BH170" s="16"/>
    </row>
    <row r="171" spans="1:60" hidden="1" x14ac:dyDescent="0.2">
      <c r="B171" s="76" t="s">
        <v>79</v>
      </c>
      <c r="D171" s="75">
        <f>IFERROR(LARGE('N 60-69'!$AM$300:$AM$400,D$42),"")</f>
        <v>12.000030000000001</v>
      </c>
      <c r="E171" s="75" t="str">
        <f>IFERROR(LARGE('N 60-69'!$AM$300:$AM$400,E$42),"")</f>
        <v/>
      </c>
      <c r="F171" s="75" t="str">
        <f>IFERROR(LARGE('N 60-69'!$AM$300:$AM$400,F$42),"")</f>
        <v/>
      </c>
      <c r="G171" s="75" t="str">
        <f>IFERROR(LARGE('N 60-69'!$AM$300:$AM$400,G$42),"")</f>
        <v/>
      </c>
      <c r="H171" s="75" t="str">
        <f>IFERROR(LARGE('N 60-69'!$AM$300:$AM$400,H$42),"")</f>
        <v/>
      </c>
      <c r="I171" s="75" t="str">
        <f>IFERROR(LARGE('N 60-69'!$AM$300:$AM$400,I$42),"")</f>
        <v/>
      </c>
      <c r="J171" s="75" t="str">
        <f>IFERROR(LARGE('N 60-69'!$AM$300:$AM$400,J$42),"")</f>
        <v/>
      </c>
      <c r="K171" s="75" t="str">
        <f>IFERROR(LARGE('N 60-69'!$AM$300:$AM$400,K$42),"")</f>
        <v/>
      </c>
      <c r="L171" s="75" t="str">
        <f>IFERROR(LARGE('N 60-69'!$AM$300:$AM$400,L$42),"")</f>
        <v/>
      </c>
      <c r="M171" s="75" t="str">
        <f>IFERROR(LARGE('N 60-69'!$AM$300:$AM$400,M$42),"")</f>
        <v/>
      </c>
      <c r="N171" s="75" t="str">
        <f>IFERROR(LARGE('N 60-69'!$AM$300:$AM$400,N$42),"")</f>
        <v/>
      </c>
      <c r="O171" s="75" t="str">
        <f>IFERROR(LARGE('N 60-69'!$AM$300:$AM$400,O$42),"")</f>
        <v/>
      </c>
      <c r="P171" s="75" t="str">
        <f>IFERROR(LARGE('N 60-69'!$AM$300:$AM$400,P$42),"")</f>
        <v/>
      </c>
      <c r="Q171" s="75" t="str">
        <f>IFERROR(LARGE('N 60-69'!$AM$300:$AM$400,Q$42),"")</f>
        <v/>
      </c>
      <c r="R171" s="75" t="str">
        <f>IFERROR(LARGE('N 60-69'!$AM$300:$AM$400,R$42),"")</f>
        <v/>
      </c>
      <c r="S171" s="75" t="str">
        <f>IFERROR(LARGE('N 60-69'!$AM$300:$AM$400,S$42),"")</f>
        <v/>
      </c>
      <c r="T171" s="75" t="str">
        <f>IFERROR(LARGE('N 60-69'!$AM$300:$AM$400,T$42),"")</f>
        <v/>
      </c>
      <c r="U171" s="75" t="str">
        <f>IFERROR(LARGE('N 60-69'!$AM$300:$AM$400,U$42),"")</f>
        <v/>
      </c>
      <c r="V171" s="75" t="str">
        <f>IFERROR(LARGE('N 60-69'!$AM$300:$AM$400,V$42),"")</f>
        <v/>
      </c>
      <c r="W171" s="75" t="str">
        <f>IFERROR(LARGE('N 60-69'!$AM$300:$AM$400,W$42),"")</f>
        <v/>
      </c>
      <c r="X171" s="75" t="str">
        <f>IFERROR(LARGE('N 60-69'!$AM$300:$AM$400,X$42),"")</f>
        <v/>
      </c>
      <c r="Y171" s="75" t="str">
        <f>IFERROR(LARGE('N 60-69'!$AM$300:$AM$400,Y$42),"")</f>
        <v/>
      </c>
      <c r="Z171" s="75" t="str">
        <f>IFERROR(LARGE('N 60-69'!$AM$300:$AM$400,Z$42),"")</f>
        <v/>
      </c>
      <c r="AA171" s="75" t="str">
        <f>IFERROR(LARGE('N 60-69'!$AM$300:$AM$400,AA$42),"")</f>
        <v/>
      </c>
      <c r="AB171" s="75" t="str">
        <f>IFERROR(LARGE('N 60-69'!$AM$300:$AM$400,AB$42),"")</f>
        <v/>
      </c>
      <c r="AC171" s="75" t="str">
        <f>IFERROR(LARGE('N 60-69'!$AM$300:$AM$400,AC$42),"")</f>
        <v/>
      </c>
      <c r="AD171" s="75" t="str">
        <f>IFERROR(LARGE('N 60-69'!$AM$300:$AM$400,AD$42),"")</f>
        <v/>
      </c>
      <c r="AE171" s="75" t="str">
        <f>IFERROR(LARGE('N 60-69'!$AM$300:$AM$400,AE$42),"")</f>
        <v/>
      </c>
      <c r="AF171" s="75" t="str">
        <f>IFERROR(LARGE('N 60-69'!$AM$300:$AM$400,AF$42),"")</f>
        <v/>
      </c>
      <c r="AG171" s="75" t="str">
        <f>IFERROR(LARGE('N 60-69'!$AM$300:$AM$305,AG$42),"")</f>
        <v/>
      </c>
      <c r="AH171" s="75" t="str">
        <f>IFERROR(LARGE('N 60-69'!$AM$300:$AM$305,AH$42),"")</f>
        <v/>
      </c>
      <c r="AI171" s="75" t="str">
        <f>IFERROR(LARGE('N 60-69'!$AM$300:$AM$305,AI$42),"")</f>
        <v/>
      </c>
      <c r="AJ171" s="75" t="str">
        <f>IFERROR(LARGE('N 60-69'!$AM$300:$AM$305,AJ$42),"")</f>
        <v/>
      </c>
      <c r="AK171" s="75" t="str">
        <f>IFERROR(LARGE('N 60-69'!$AM$300:$AM$305,AK$42),"")</f>
        <v/>
      </c>
      <c r="AL171" s="75" t="str">
        <f>IFERROR(LARGE('N 60-69'!$AM$300:$AM$305,AL$42),"")</f>
        <v/>
      </c>
      <c r="AM171" s="75" t="str">
        <f>IFERROR(LARGE('N 60-69'!$AM$300:$AM$305,AM$42),"")</f>
        <v/>
      </c>
      <c r="AN171" s="75" t="str">
        <f>IFERROR(LARGE('N 60-69'!$AM$300:$AM$305,AN$42),"")</f>
        <v/>
      </c>
      <c r="AO171" s="75" t="str">
        <f>IFERROR(LARGE('N 60-69'!$AM$300:$AM$305,AO$42),"")</f>
        <v/>
      </c>
      <c r="AP171" s="75" t="str">
        <f>IFERROR(LARGE('N 60-69'!$AM$300:$AM$305,AP$42),"")</f>
        <v/>
      </c>
      <c r="AQ171" s="75" t="str">
        <f>IFERROR(LARGE('N 60-69'!$AM$300:$AM$305,AQ$42),"")</f>
        <v/>
      </c>
      <c r="AR171" s="75" t="str">
        <f>IFERROR(LARGE('N 60-69'!$AM$300:$AM$305,AR$42),"")</f>
        <v/>
      </c>
      <c r="AS171" s="75" t="str">
        <f>IFERROR(LARGE('N 60-69'!$AM$300:$AM$305,AS$42),"")</f>
        <v/>
      </c>
      <c r="AT171" s="75" t="str">
        <f>IFERROR(LARGE('N 60-69'!$AM$300:$AM$305,AT$42),"")</f>
        <v/>
      </c>
      <c r="AU171" s="75" t="str">
        <f>IFERROR(LARGE('N 60-69'!$AM$300:$AM$305,AU$42),"")</f>
        <v/>
      </c>
      <c r="AV171" s="75" t="str">
        <f>IFERROR(LARGE('N 60-69'!$AM$300:$AM$305,AV$42),"")</f>
        <v/>
      </c>
      <c r="AW171" s="75" t="str">
        <f>IFERROR(LARGE('N 60-69'!$AM$300:$AM$305,AW$42),"")</f>
        <v/>
      </c>
      <c r="AX171" s="75" t="str">
        <f>IFERROR(LARGE('N 60-69'!$AM$300:$AM$305,AX$42),"")</f>
        <v/>
      </c>
      <c r="AY171" s="75" t="str">
        <f>IFERROR(LARGE('N 60-69'!$AM$300:$AM$305,AY$42),"")</f>
        <v/>
      </c>
      <c r="AZ171" s="75" t="str">
        <f>IFERROR(LARGE('N 60-69'!$AM$300:$AM$305,AZ$42),"")</f>
        <v/>
      </c>
      <c r="BA171" s="75" t="str">
        <f>IFERROR(LARGE('N 60-69'!$AM$300:$AM$305,BA$42),"")</f>
        <v/>
      </c>
      <c r="BG171" s="16"/>
      <c r="BH171" s="16"/>
    </row>
    <row r="172" spans="1:60" hidden="1" x14ac:dyDescent="0.2">
      <c r="B172" s="76" t="s">
        <v>108</v>
      </c>
      <c r="D172" s="75" t="str">
        <f>IFERROR(LARGE('N 70-79'!$AM$300:$AM$400,D$42),"")</f>
        <v/>
      </c>
      <c r="E172" s="75" t="str">
        <f>IFERROR(LARGE('N 70-79'!$AM$300:$AM$400,E$42),"")</f>
        <v/>
      </c>
      <c r="F172" s="75" t="str">
        <f>IFERROR(LARGE('N 70-79'!$AM$300:$AM$400,F$42),"")</f>
        <v/>
      </c>
      <c r="G172" s="75" t="str">
        <f>IFERROR(LARGE('N 70-79'!$AM$300:$AM$400,G$42),"")</f>
        <v/>
      </c>
      <c r="H172" s="75" t="str">
        <f>IFERROR(LARGE('N 70-79'!$AM$300:$AM$400,H$42),"")</f>
        <v/>
      </c>
      <c r="I172" s="75" t="str">
        <f>IFERROR(LARGE('N 70-79'!$AM$300:$AM$400,I$42),"")</f>
        <v/>
      </c>
      <c r="J172" s="75" t="str">
        <f>IFERROR(LARGE('N 70-79'!$AM$300:$AM$400,J$42),"")</f>
        <v/>
      </c>
      <c r="K172" s="75" t="str">
        <f>IFERROR(LARGE('N 70-79'!$AM$300:$AM$400,K$42),"")</f>
        <v/>
      </c>
      <c r="L172" s="75" t="str">
        <f>IFERROR(LARGE('N 70-79'!$AM$300:$AM$400,L$42),"")</f>
        <v/>
      </c>
      <c r="M172" s="75" t="str">
        <f>IFERROR(LARGE('N 70-79'!$AM$300:$AM$400,M$42),"")</f>
        <v/>
      </c>
      <c r="N172" s="75" t="str">
        <f>IFERROR(LARGE('N 70-79'!$AM$300:$AM$400,N$42),"")</f>
        <v/>
      </c>
      <c r="O172" s="75" t="str">
        <f>IFERROR(LARGE('N 70-79'!$AM$300:$AM$400,O$42),"")</f>
        <v/>
      </c>
      <c r="P172" s="75" t="str">
        <f>IFERROR(LARGE('N 70-79'!$AM$300:$AM$400,P$42),"")</f>
        <v/>
      </c>
      <c r="Q172" s="75" t="str">
        <f>IFERROR(LARGE('N 70-79'!$AM$300:$AM$400,Q$42),"")</f>
        <v/>
      </c>
      <c r="R172" s="75" t="str">
        <f>IFERROR(LARGE('N 70-79'!$AM$300:$AM$400,R$42),"")</f>
        <v/>
      </c>
      <c r="S172" s="75" t="str">
        <f>IFERROR(LARGE('N 70-79'!$AM$300:$AM$400,S$42),"")</f>
        <v/>
      </c>
      <c r="T172" s="75" t="str">
        <f>IFERROR(LARGE('N 70-79'!$AM$300:$AM$400,T$42),"")</f>
        <v/>
      </c>
      <c r="U172" s="75" t="str">
        <f>IFERROR(LARGE('N 70-79'!$AM$300:$AM$400,U$42),"")</f>
        <v/>
      </c>
      <c r="V172" s="75" t="str">
        <f>IFERROR(LARGE('N 70-79'!$AM$300:$AM$400,V$42),"")</f>
        <v/>
      </c>
      <c r="W172" s="75" t="str">
        <f>IFERROR(LARGE('N 70-79'!$AM$300:$AM$400,W$42),"")</f>
        <v/>
      </c>
      <c r="X172" s="75" t="str">
        <f>IFERROR(LARGE('N 70-79'!$AM$300:$AM$400,X$42),"")</f>
        <v/>
      </c>
      <c r="Y172" s="75" t="str">
        <f>IFERROR(LARGE('N 70-79'!$AM$300:$AM$400,Y$42),"")</f>
        <v/>
      </c>
      <c r="Z172" s="75" t="str">
        <f>IFERROR(LARGE('N 70-79'!$AM$300:$AM$400,Z$42),"")</f>
        <v/>
      </c>
      <c r="AA172" s="75" t="str">
        <f>IFERROR(LARGE('N 70-79'!$AM$300:$AM$400,AA$42),"")</f>
        <v/>
      </c>
      <c r="AB172" s="75" t="str">
        <f>IFERROR(LARGE('N 70-79'!$AM$300:$AM$400,AB$42),"")</f>
        <v/>
      </c>
      <c r="AC172" s="75" t="str">
        <f>IFERROR(LARGE('N 70-79'!$AM$300:$AM$400,AC$42),"")</f>
        <v/>
      </c>
      <c r="AD172" s="75" t="str">
        <f>IFERROR(LARGE('N 70-79'!$AM$300:$AM$400,AD$42),"")</f>
        <v/>
      </c>
      <c r="AE172" s="75" t="str">
        <f>IFERROR(LARGE('N 70-79'!$AM$300:$AM$400,AE$42),"")</f>
        <v/>
      </c>
      <c r="AF172" s="75" t="str">
        <f>IFERROR(LARGE('N 70-79'!$AM$300:$AM$400,AF$42),"")</f>
        <v/>
      </c>
      <c r="AG172" s="75" t="str">
        <f>IFERROR(LARGE('N 70-79'!$AM$300:$AM$304,AG$42),"")</f>
        <v/>
      </c>
      <c r="AH172" s="75" t="str">
        <f>IFERROR(LARGE('N 70-79'!$AM$300:$AM$304,AH$42),"")</f>
        <v/>
      </c>
      <c r="AI172" s="75" t="str">
        <f>IFERROR(LARGE('N 70-79'!$AM$300:$AM$304,AI$42),"")</f>
        <v/>
      </c>
      <c r="AJ172" s="75" t="str">
        <f>IFERROR(LARGE('N 70-79'!$AM$300:$AM$304,AJ$42),"")</f>
        <v/>
      </c>
      <c r="AK172" s="75" t="str">
        <f>IFERROR(LARGE('N 70-79'!$AM$300:$AM$304,AK$42),"")</f>
        <v/>
      </c>
      <c r="AL172" s="75" t="str">
        <f>IFERROR(LARGE('N 70-79'!$AM$300:$AM$304,AL$42),"")</f>
        <v/>
      </c>
      <c r="AM172" s="75" t="str">
        <f>IFERROR(LARGE('N 70-79'!$AM$300:$AM$304,AM$42),"")</f>
        <v/>
      </c>
      <c r="AN172" s="75" t="str">
        <f>IFERROR(LARGE('N 70-79'!$AM$300:$AM$304,AN$42),"")</f>
        <v/>
      </c>
      <c r="AO172" s="75" t="str">
        <f>IFERROR(LARGE('N 70-79'!$AM$300:$AM$304,AO$42),"")</f>
        <v/>
      </c>
      <c r="AP172" s="75" t="str">
        <f>IFERROR(LARGE('N 70-79'!$AM$300:$AM$304,AP$42),"")</f>
        <v/>
      </c>
      <c r="AQ172" s="75" t="str">
        <f>IFERROR(LARGE('N 70-79'!$AM$300:$AM$304,AQ$42),"")</f>
        <v/>
      </c>
      <c r="AR172" s="75" t="str">
        <f>IFERROR(LARGE('N 70-79'!$AM$300:$AM$304,AR$42),"")</f>
        <v/>
      </c>
      <c r="AS172" s="75" t="str">
        <f>IFERROR(LARGE('N 70-79'!$AM$300:$AM$304,AS$42),"")</f>
        <v/>
      </c>
      <c r="AT172" s="75" t="str">
        <f>IFERROR(LARGE('N 70-79'!$AM$300:$AM$304,AT$42),"")</f>
        <v/>
      </c>
      <c r="AU172" s="75" t="str">
        <f>IFERROR(LARGE('N 70-79'!$AM$300:$AM$304,AU$42),"")</f>
        <v/>
      </c>
      <c r="AV172" s="75" t="str">
        <f>IFERROR(LARGE('N 70-79'!$AM$300:$AM$304,AV$42),"")</f>
        <v/>
      </c>
      <c r="AW172" s="75" t="str">
        <f>IFERROR(LARGE('N 70-79'!$AM$300:$AM$304,AW$42),"")</f>
        <v/>
      </c>
      <c r="AX172" s="75" t="str">
        <f>IFERROR(LARGE('N 70-79'!$AM$300:$AM$304,AX$42),"")</f>
        <v/>
      </c>
      <c r="AY172" s="75" t="str">
        <f>IFERROR(LARGE('N 70-79'!$AM$300:$AM$304,AY$42),"")</f>
        <v/>
      </c>
      <c r="AZ172" s="75" t="str">
        <f>IFERROR(LARGE('N 70-79'!$AM$300:$AM$304,AZ$42),"")</f>
        <v/>
      </c>
      <c r="BA172" s="75" t="str">
        <f>IFERROR(LARGE('N 70-79'!$AM$300:$AM$304,BA$42),"")</f>
        <v/>
      </c>
      <c r="BG172" s="16"/>
      <c r="BH172" s="16"/>
    </row>
    <row r="173" spans="1:60" s="61" customFormat="1" hidden="1" x14ac:dyDescent="0.2">
      <c r="B173" s="76" t="s">
        <v>109</v>
      </c>
      <c r="D173" s="75">
        <f>IFERROR(LARGE('N 80+'!$AM$300:$AM$400,D$42),"")</f>
        <v>20.00001</v>
      </c>
      <c r="E173" s="75" t="str">
        <f>IFERROR(LARGE('N 80+'!$AM$300:$AM$400,E$42),"")</f>
        <v/>
      </c>
      <c r="F173" s="75" t="str">
        <f>IFERROR(LARGE('N 80+'!$AM$300:$AM$400,F$42),"")</f>
        <v/>
      </c>
      <c r="G173" s="75" t="str">
        <f>IFERROR(LARGE('N 80+'!$AM$300:$AM$400,G$42),"")</f>
        <v/>
      </c>
      <c r="H173" s="75" t="str">
        <f>IFERROR(LARGE('N 80+'!$AM$300:$AM$400,H$42),"")</f>
        <v/>
      </c>
      <c r="I173" s="75" t="str">
        <f>IFERROR(LARGE('N 80+'!$AM$300:$AM$400,I$42),"")</f>
        <v/>
      </c>
      <c r="J173" s="75" t="str">
        <f>IFERROR(LARGE('N 80+'!$AM$300:$AM$400,J$42),"")</f>
        <v/>
      </c>
      <c r="K173" s="75" t="str">
        <f>IFERROR(LARGE('N 80+'!$AM$300:$AM$400,K$42),"")</f>
        <v/>
      </c>
      <c r="L173" s="75" t="str">
        <f>IFERROR(LARGE('N 80+'!$AM$300:$AM$400,L$42),"")</f>
        <v/>
      </c>
      <c r="M173" s="75" t="str">
        <f>IFERROR(LARGE('N 80+'!$AM$300:$AM$400,M$42),"")</f>
        <v/>
      </c>
      <c r="N173" s="75" t="str">
        <f>IFERROR(LARGE('N 80+'!$AM$300:$AM$400,N$42),"")</f>
        <v/>
      </c>
      <c r="O173" s="75" t="str">
        <f>IFERROR(LARGE('N 80+'!$AM$300:$AM$400,O$42),"")</f>
        <v/>
      </c>
      <c r="P173" s="75" t="str">
        <f>IFERROR(LARGE('N 80+'!$AM$300:$AM$400,P$42),"")</f>
        <v/>
      </c>
      <c r="Q173" s="75" t="str">
        <f>IFERROR(LARGE('N 80+'!$AM$300:$AM$400,Q$42),"")</f>
        <v/>
      </c>
      <c r="R173" s="75" t="str">
        <f>IFERROR(LARGE('N 80+'!$AM$300:$AM$400,R$42),"")</f>
        <v/>
      </c>
      <c r="S173" s="75" t="str">
        <f>IFERROR(LARGE('N 80+'!$AM$300:$AM$400,S$42),"")</f>
        <v/>
      </c>
      <c r="T173" s="75" t="str">
        <f>IFERROR(LARGE('N 80+'!$AM$300:$AM$400,T$42),"")</f>
        <v/>
      </c>
      <c r="U173" s="75" t="str">
        <f>IFERROR(LARGE('N 80+'!$AM$300:$AM$400,U$42),"")</f>
        <v/>
      </c>
      <c r="V173" s="75" t="str">
        <f>IFERROR(LARGE('N 80+'!$AM$300:$AM$400,V$42),"")</f>
        <v/>
      </c>
      <c r="W173" s="75" t="str">
        <f>IFERROR(LARGE('N 80+'!$AM$300:$AM$400,W$42),"")</f>
        <v/>
      </c>
      <c r="X173" s="75" t="str">
        <f>IFERROR(LARGE('N 80+'!$AM$300:$AM$400,X$42),"")</f>
        <v/>
      </c>
      <c r="Y173" s="75" t="str">
        <f>IFERROR(LARGE('N 80+'!$AM$300:$AM$400,Y$42),"")</f>
        <v/>
      </c>
      <c r="Z173" s="75" t="str">
        <f>IFERROR(LARGE('N 80+'!$AM$300:$AM$400,Z$42),"")</f>
        <v/>
      </c>
      <c r="AA173" s="75" t="str">
        <f>IFERROR(LARGE('N 80+'!$AM$300:$AM$400,AA$42),"")</f>
        <v/>
      </c>
      <c r="AB173" s="75" t="str">
        <f>IFERROR(LARGE('N 80+'!$AM$300:$AM$400,AB$42),"")</f>
        <v/>
      </c>
      <c r="AC173" s="75" t="str">
        <f>IFERROR(LARGE('N 80+'!$AM$300:$AM$400,AC$42),"")</f>
        <v/>
      </c>
      <c r="AD173" s="75" t="str">
        <f>IFERROR(LARGE('N 80+'!$AM$300:$AM$400,AD$42),"")</f>
        <v/>
      </c>
      <c r="AE173" s="75" t="str">
        <f>IFERROR(LARGE('N 80+'!$AM$300:$AM$400,AE$42),"")</f>
        <v/>
      </c>
      <c r="AF173" s="75" t="str">
        <f>IFERROR(LARGE('N 80+'!$AM$300:$AM$400,AF$42),"")</f>
        <v/>
      </c>
      <c r="AG173" s="75" t="str">
        <f>IFERROR(LARGE('N 80+'!$AM$300:$AM$303,AG$42),"")</f>
        <v/>
      </c>
      <c r="AH173" s="75" t="str">
        <f>IFERROR(LARGE('N 80+'!$AM$300:$AM$303,AH$42),"")</f>
        <v/>
      </c>
      <c r="AI173" s="75" t="str">
        <f>IFERROR(LARGE('N 80+'!$AM$300:$AM$303,AI$42),"")</f>
        <v/>
      </c>
      <c r="AJ173" s="75" t="str">
        <f>IFERROR(LARGE('N 80+'!$AM$300:$AM$303,AJ$42),"")</f>
        <v/>
      </c>
      <c r="AK173" s="75" t="str">
        <f>IFERROR(LARGE('N 80+'!$AM$300:$AM$303,AK$42),"")</f>
        <v/>
      </c>
      <c r="AL173" s="75" t="str">
        <f>IFERROR(LARGE('N 80+'!$AM$300:$AM$303,AL$42),"")</f>
        <v/>
      </c>
      <c r="AM173" s="75" t="str">
        <f>IFERROR(LARGE('N 80+'!$AM$300:$AM$303,AM$42),"")</f>
        <v/>
      </c>
      <c r="AN173" s="75" t="str">
        <f>IFERROR(LARGE('N 80+'!$AM$300:$AM$303,AN$42),"")</f>
        <v/>
      </c>
      <c r="AO173" s="75" t="str">
        <f>IFERROR(LARGE('N 80+'!$AM$300:$AM$303,AO$42),"")</f>
        <v/>
      </c>
      <c r="AP173" s="75" t="str">
        <f>IFERROR(LARGE('N 80+'!$AM$300:$AM$303,AP$42),"")</f>
        <v/>
      </c>
      <c r="AQ173" s="75" t="str">
        <f>IFERROR(LARGE('N 80+'!$AM$300:$AM$303,AQ$42),"")</f>
        <v/>
      </c>
      <c r="AR173" s="75" t="str">
        <f>IFERROR(LARGE('N 80+'!$AM$300:$AM$303,AR$42),"")</f>
        <v/>
      </c>
      <c r="AS173" s="75" t="str">
        <f>IFERROR(LARGE('N 80+'!$AM$300:$AM$303,AS$42),"")</f>
        <v/>
      </c>
      <c r="AT173" s="75" t="str">
        <f>IFERROR(LARGE('N 80+'!$AM$300:$AM$303,AT$42),"")</f>
        <v/>
      </c>
      <c r="AU173" s="75" t="str">
        <f>IFERROR(LARGE('N 80+'!$AM$300:$AM$303,AU$42),"")</f>
        <v/>
      </c>
      <c r="AV173" s="75" t="str">
        <f>IFERROR(LARGE('N 80+'!$AM$300:$AM$303,AV$42),"")</f>
        <v/>
      </c>
      <c r="AW173" s="75" t="str">
        <f>IFERROR(LARGE('N 80+'!$AM$300:$AM$303,AW$42),"")</f>
        <v/>
      </c>
      <c r="AX173" s="75" t="str">
        <f>IFERROR(LARGE('N 80+'!$AM$300:$AM$303,AX$42),"")</f>
        <v/>
      </c>
      <c r="AY173" s="75" t="str">
        <f>IFERROR(LARGE('N 80+'!$AM$300:$AM$303,AY$42),"")</f>
        <v/>
      </c>
      <c r="AZ173" s="75" t="str">
        <f>IFERROR(LARGE('N 80+'!$AM$300:$AM$303,AZ$42),"")</f>
        <v/>
      </c>
      <c r="BA173" s="75" t="str">
        <f>IFERROR(LARGE('N 80+'!$AM$300:$AM$303,BA$42),"")</f>
        <v/>
      </c>
    </row>
    <row r="174" spans="1:60" hidden="1" x14ac:dyDescent="0.2">
      <c r="A174" s="123" t="s">
        <v>71</v>
      </c>
      <c r="B174" s="77" t="s">
        <v>76</v>
      </c>
      <c r="D174" s="75">
        <f>IFERROR(LARGE('M 35-49'!$AN$300:$AN$397,D$42),"")</f>
        <v>20.004000000000001</v>
      </c>
      <c r="E174" s="75">
        <f>IFERROR(LARGE('M 35-49'!$AN$300:$AN$397,E$42),"")</f>
        <v>5.0039999999999996</v>
      </c>
      <c r="F174" s="75" t="str">
        <f>IFERROR(LARGE('M 35-49'!$AN$300:$AN$397,F$42),"")</f>
        <v/>
      </c>
      <c r="G174" s="75" t="str">
        <f>IFERROR(LARGE('M 35-49'!$AN$300:$AN$397,G$42),"")</f>
        <v/>
      </c>
      <c r="H174" s="75" t="str">
        <f>IFERROR(LARGE('M 35-49'!$AN$300:$AN$397,H$42),"")</f>
        <v/>
      </c>
      <c r="I174" s="75" t="str">
        <f>IFERROR(LARGE('M 35-49'!$AN$300:$AN$397,I$42),"")</f>
        <v/>
      </c>
      <c r="J174" s="75" t="str">
        <f>IFERROR(LARGE('M 35-49'!$AN$300:$AN$397,J$42),"")</f>
        <v/>
      </c>
      <c r="K174" s="75" t="str">
        <f>IFERROR(LARGE('M 35-49'!$AN$300:$AN$397,K$42),"")</f>
        <v/>
      </c>
      <c r="L174" s="75" t="str">
        <f>IFERROR(LARGE('M 35-49'!$AN$300:$AN$397,L$42),"")</f>
        <v/>
      </c>
      <c r="M174" s="75" t="str">
        <f>IFERROR(LARGE('M 35-49'!$AN$300:$AN$397,M$42),"")</f>
        <v/>
      </c>
      <c r="N174" s="75" t="str">
        <f>IFERROR(LARGE('M 35-49'!$AN$300:$AN$397,N$42),"")</f>
        <v/>
      </c>
      <c r="O174" s="75" t="str">
        <f>IFERROR(LARGE('M 35-49'!$AN$300:$AN$397,O$42),"")</f>
        <v/>
      </c>
      <c r="P174" s="75" t="str">
        <f>IFERROR(LARGE('M 35-49'!$AN$300:$AN$397,P$42),"")</f>
        <v/>
      </c>
      <c r="Q174" s="75" t="str">
        <f>IFERROR(LARGE('M 35-49'!$AN$300:$AN$397,Q$42),"")</f>
        <v/>
      </c>
      <c r="R174" s="75" t="str">
        <f>IFERROR(LARGE('M 35-49'!$AN$300:$AN$397,R$42),"")</f>
        <v/>
      </c>
      <c r="S174" s="75" t="str">
        <f>IFERROR(LARGE('M 35-49'!$AN$300:$AN$397,S$42),"")</f>
        <v/>
      </c>
      <c r="T174" s="75" t="str">
        <f>IFERROR(LARGE('M 35-49'!$AN$300:$AN$397,T$42),"")</f>
        <v/>
      </c>
      <c r="U174" s="75" t="str">
        <f>IFERROR(LARGE('M 35-49'!$AN$300:$AN$397,U$42),"")</f>
        <v/>
      </c>
      <c r="V174" s="75" t="str">
        <f>IFERROR(LARGE('M 35-49'!$AN$300:$AN$397,V$42),"")</f>
        <v/>
      </c>
      <c r="W174" s="75" t="str">
        <f>IFERROR(LARGE('M 35-49'!$AN$300:$AN$397,W$42),"")</f>
        <v/>
      </c>
      <c r="X174" s="75" t="str">
        <f>IFERROR(LARGE('M 35-49'!$AN$300:$AN$397,X$42),"")</f>
        <v/>
      </c>
      <c r="Y174" s="75" t="str">
        <f>IFERROR(LARGE('M 35-49'!$AN$300:$AN$397,Y$42),"")</f>
        <v/>
      </c>
      <c r="Z174" s="75" t="str">
        <f>IFERROR(LARGE('M 35-49'!$AN$300:$AN$397,Z$42),"")</f>
        <v/>
      </c>
      <c r="AA174" s="75" t="str">
        <f>IFERROR(LARGE('M 35-49'!$AN$300:$AN$397,AA$42),"")</f>
        <v/>
      </c>
      <c r="AB174" s="75" t="str">
        <f>IFERROR(LARGE('M 35-49'!$AN$300:$AN$397,AB$42),"")</f>
        <v/>
      </c>
      <c r="AC174" s="75" t="str">
        <f>IFERROR(LARGE('M 35-49'!$AN$300:$AN$397,AC$42),"")</f>
        <v/>
      </c>
      <c r="AD174" s="75" t="str">
        <f>IFERROR(LARGE('M 35-49'!$AN$300:$AN$397,AD$42),"")</f>
        <v/>
      </c>
      <c r="AE174" s="75" t="str">
        <f>IFERROR(LARGE('M 35-49'!$AN$300:$AN$397,AE$42),"")</f>
        <v/>
      </c>
      <c r="AF174" s="75" t="str">
        <f>IFERROR(LARGE('M 35-49'!$AN$300:$AN$397,AF$42),"")</f>
        <v/>
      </c>
      <c r="AG174" s="75" t="str">
        <f>IFERROR(LARGE('M 35-49'!$AN$300:$AN$312,AG$42),"")</f>
        <v/>
      </c>
      <c r="AH174" s="75" t="str">
        <f>IFERROR(LARGE('M 35-49'!$AN$300:$AN$312,AH$42),"")</f>
        <v/>
      </c>
      <c r="AI174" s="75" t="str">
        <f>IFERROR(LARGE('M 35-49'!$AN$300:$AN$312,AI$42),"")</f>
        <v/>
      </c>
      <c r="AJ174" s="75" t="str">
        <f>IFERROR(LARGE('M 35-49'!$AN$300:$AN$312,AJ$42),"")</f>
        <v/>
      </c>
      <c r="AK174" s="75" t="str">
        <f>IFERROR(LARGE('M 35-49'!$AN$300:$AN$312,AK$42),"")</f>
        <v/>
      </c>
      <c r="AL174" s="75" t="str">
        <f>IFERROR(LARGE('M 35-49'!$AN$300:$AN$312,AL$42),"")</f>
        <v/>
      </c>
      <c r="AM174" s="75" t="str">
        <f>IFERROR(LARGE('M 35-49'!$AN$300:$AN$312,AM$42),"")</f>
        <v/>
      </c>
      <c r="AN174" s="75" t="str">
        <f>IFERROR(LARGE('M 35-49'!$AN$300:$AN$312,AN$42),"")</f>
        <v/>
      </c>
      <c r="AO174" s="75" t="str">
        <f>IFERROR(LARGE('M 35-49'!$AN$300:$AN$312,AO$42),"")</f>
        <v/>
      </c>
      <c r="AP174" s="75" t="str">
        <f>IFERROR(LARGE('M 35-49'!$AN$300:$AN$312,AP$42),"")</f>
        <v/>
      </c>
      <c r="AQ174" s="75" t="str">
        <f>IFERROR(LARGE('M 35-49'!$AN$300:$AN$312,AQ$42),"")</f>
        <v/>
      </c>
      <c r="AR174" s="75" t="str">
        <f>IFERROR(LARGE('M 35-49'!$AN$300:$AN$312,AR$42),"")</f>
        <v/>
      </c>
      <c r="AS174" s="75" t="str">
        <f>IFERROR(LARGE('M 35-49'!$AN$300:$AN$312,AS$42),"")</f>
        <v/>
      </c>
      <c r="AT174" s="75" t="str">
        <f>IFERROR(LARGE('M 35-49'!$AN$300:$AN$312,AT$42),"")</f>
        <v/>
      </c>
      <c r="AU174" s="75" t="str">
        <f>IFERROR(LARGE('M 35-49'!$AN$300:$AN$312,AU$42),"")</f>
        <v/>
      </c>
      <c r="AV174" s="75" t="str">
        <f>IFERROR(LARGE('M 35-49'!$AN$300:$AN$312,AV$42),"")</f>
        <v/>
      </c>
      <c r="AW174" s="75" t="str">
        <f>IFERROR(LARGE('M 35-49'!$AN$300:$AN$312,AW$42),"")</f>
        <v/>
      </c>
      <c r="AX174" s="75" t="str">
        <f>IFERROR(LARGE('M 35-49'!$AN$300:$AN$312,AX$42),"")</f>
        <v/>
      </c>
      <c r="AY174" s="75" t="str">
        <f>IFERROR(LARGE('M 35-49'!$AN$300:$AN$312,AY$42),"")</f>
        <v/>
      </c>
      <c r="AZ174" s="75" t="str">
        <f>IFERROR(LARGE('M 35-49'!$AN$300:$AN$312,AZ$42),"")</f>
        <v/>
      </c>
      <c r="BA174" s="75" t="str">
        <f>IFERROR(LARGE('M 35-49'!$AN$300:$AN$312,BA$42),"")</f>
        <v/>
      </c>
      <c r="BG174" s="16"/>
      <c r="BH174" s="16"/>
    </row>
    <row r="175" spans="1:60" hidden="1" x14ac:dyDescent="0.2">
      <c r="B175" s="77" t="s">
        <v>77</v>
      </c>
      <c r="D175" s="75" t="str">
        <f>IFERROR(LARGE('M 50-59'!$AN$300:$AN$396,D$42),"")</f>
        <v/>
      </c>
      <c r="E175" s="75" t="str">
        <f>IFERROR(LARGE('M 50-59'!$AN$300:$AN$396,E$42),"")</f>
        <v/>
      </c>
      <c r="F175" s="75" t="str">
        <f>IFERROR(LARGE('M 50-59'!$AN$300:$AN$396,F$42),"")</f>
        <v/>
      </c>
      <c r="G175" s="75" t="str">
        <f>IFERROR(LARGE('M 50-59'!$AN$300:$AN$396,G$42),"")</f>
        <v/>
      </c>
      <c r="H175" s="75" t="str">
        <f>IFERROR(LARGE('M 50-59'!$AN$300:$AN$396,H$42),"")</f>
        <v/>
      </c>
      <c r="I175" s="75" t="str">
        <f>IFERROR(LARGE('M 50-59'!$AN$300:$AN$396,I$42),"")</f>
        <v/>
      </c>
      <c r="J175" s="75" t="str">
        <f>IFERROR(LARGE('M 50-59'!$AN$300:$AN$396,J$42),"")</f>
        <v/>
      </c>
      <c r="K175" s="75" t="str">
        <f>IFERROR(LARGE('M 50-59'!$AN$300:$AN$396,K$42),"")</f>
        <v/>
      </c>
      <c r="L175" s="75" t="str">
        <f>IFERROR(LARGE('M 50-59'!$AN$300:$AN$396,L$42),"")</f>
        <v/>
      </c>
      <c r="M175" s="75" t="str">
        <f>IFERROR(LARGE('M 50-59'!$AN$300:$AN$396,M$42),"")</f>
        <v/>
      </c>
      <c r="N175" s="75" t="str">
        <f>IFERROR(LARGE('M 50-59'!$AN$300:$AN$396,N$42),"")</f>
        <v/>
      </c>
      <c r="O175" s="75" t="str">
        <f>IFERROR(LARGE('M 50-59'!$AN$300:$AN$396,O$42),"")</f>
        <v/>
      </c>
      <c r="P175" s="75" t="str">
        <f>IFERROR(LARGE('M 50-59'!$AN$300:$AN$396,P$42),"")</f>
        <v/>
      </c>
      <c r="Q175" s="75" t="str">
        <f>IFERROR(LARGE('M 50-59'!$AN$300:$AN$396,Q$42),"")</f>
        <v/>
      </c>
      <c r="R175" s="75" t="str">
        <f>IFERROR(LARGE('M 50-59'!$AN$300:$AN$396,R$42),"")</f>
        <v/>
      </c>
      <c r="S175" s="75" t="str">
        <f>IFERROR(LARGE('M 50-59'!$AN$300:$AN$396,S$42),"")</f>
        <v/>
      </c>
      <c r="T175" s="75" t="str">
        <f>IFERROR(LARGE('M 50-59'!$AN$300:$AN$396,T$42),"")</f>
        <v/>
      </c>
      <c r="U175" s="75" t="str">
        <f>IFERROR(LARGE('M 50-59'!$AN$300:$AN$396,U$42),"")</f>
        <v/>
      </c>
      <c r="V175" s="75" t="str">
        <f>IFERROR(LARGE('M 50-59'!$AN$300:$AN$396,V$42),"")</f>
        <v/>
      </c>
      <c r="W175" s="75" t="str">
        <f>IFERROR(LARGE('M 50-59'!$AN$300:$AN$396,W$42),"")</f>
        <v/>
      </c>
      <c r="X175" s="75" t="str">
        <f>IFERROR(LARGE('M 50-59'!$AN$300:$AN$396,X$42),"")</f>
        <v/>
      </c>
      <c r="Y175" s="75" t="str">
        <f>IFERROR(LARGE('M 50-59'!$AN$300:$AN$396,Y$42),"")</f>
        <v/>
      </c>
      <c r="Z175" s="75" t="str">
        <f>IFERROR(LARGE('M 50-59'!$AN$300:$AN$396,Z$42),"")</f>
        <v/>
      </c>
      <c r="AA175" s="75" t="str">
        <f>IFERROR(LARGE('M 50-59'!$AN$300:$AN$396,AA$42),"")</f>
        <v/>
      </c>
      <c r="AB175" s="75" t="str">
        <f>IFERROR(LARGE('M 50-59'!$AN$300:$AN$396,AB$42),"")</f>
        <v/>
      </c>
      <c r="AC175" s="75" t="str">
        <f>IFERROR(LARGE('M 50-59'!$AN$300:$AN$396,AC$42),"")</f>
        <v/>
      </c>
      <c r="AD175" s="75" t="str">
        <f>IFERROR(LARGE('M 50-59'!$AN$300:$AN$396,AD$42),"")</f>
        <v/>
      </c>
      <c r="AE175" s="75" t="str">
        <f>IFERROR(LARGE('M 50-59'!$AN$300:$AN$396,AE$42),"")</f>
        <v/>
      </c>
      <c r="AF175" s="75" t="str">
        <f>IFERROR(LARGE('M 50-59'!$AN$300:$AN$396,AF$42),"")</f>
        <v/>
      </c>
      <c r="AG175" s="75" t="str">
        <f>IFERROR(LARGE('M 50-59'!$AN$300:$AN$312,AG$42),"")</f>
        <v/>
      </c>
      <c r="AH175" s="75" t="str">
        <f>IFERROR(LARGE('M 50-59'!$AN$300:$AN$312,AH$42),"")</f>
        <v/>
      </c>
      <c r="AI175" s="75" t="str">
        <f>IFERROR(LARGE('M 50-59'!$AN$300:$AN$312,AI$42),"")</f>
        <v/>
      </c>
      <c r="AJ175" s="75" t="str">
        <f>IFERROR(LARGE('M 50-59'!$AN$300:$AN$312,AJ$42),"")</f>
        <v/>
      </c>
      <c r="AK175" s="75" t="str">
        <f>IFERROR(LARGE('M 50-59'!$AN$300:$AN$312,AK$42),"")</f>
        <v/>
      </c>
      <c r="AL175" s="75" t="str">
        <f>IFERROR(LARGE('M 50-59'!$AN$300:$AN$312,AL$42),"")</f>
        <v/>
      </c>
      <c r="AM175" s="75" t="str">
        <f>IFERROR(LARGE('M 50-59'!$AN$300:$AN$312,AM$42),"")</f>
        <v/>
      </c>
      <c r="AN175" s="75" t="str">
        <f>IFERROR(LARGE('M 50-59'!$AN$300:$AN$312,AN$42),"")</f>
        <v/>
      </c>
      <c r="AO175" s="75" t="str">
        <f>IFERROR(LARGE('M 50-59'!$AN$300:$AN$312,AO$42),"")</f>
        <v/>
      </c>
      <c r="AP175" s="75" t="str">
        <f>IFERROR(LARGE('M 50-59'!$AN$300:$AN$312,AP$42),"")</f>
        <v/>
      </c>
      <c r="AQ175" s="75" t="str">
        <f>IFERROR(LARGE('M 50-59'!$AN$300:$AN$312,AQ$42),"")</f>
        <v/>
      </c>
      <c r="AR175" s="75" t="str">
        <f>IFERROR(LARGE('M 50-59'!$AN$300:$AN$312,AR$42),"")</f>
        <v/>
      </c>
      <c r="AS175" s="75" t="str">
        <f>IFERROR(LARGE('M 50-59'!$AN$300:$AN$312,AS$42),"")</f>
        <v/>
      </c>
      <c r="AT175" s="75" t="str">
        <f>IFERROR(LARGE('M 50-59'!$AN$300:$AN$312,AT$42),"")</f>
        <v/>
      </c>
      <c r="AU175" s="75" t="str">
        <f>IFERROR(LARGE('M 50-59'!$AN$300:$AN$312,AU$42),"")</f>
        <v/>
      </c>
      <c r="AV175" s="75" t="str">
        <f>IFERROR(LARGE('M 50-59'!$AN$300:$AN$312,AV$42),"")</f>
        <v/>
      </c>
      <c r="AW175" s="75" t="str">
        <f>IFERROR(LARGE('M 50-59'!$AN$300:$AN$312,AW$42),"")</f>
        <v/>
      </c>
      <c r="AX175" s="75" t="str">
        <f>IFERROR(LARGE('M 50-59'!$AN$300:$AN$312,AX$42),"")</f>
        <v/>
      </c>
      <c r="AY175" s="75" t="str">
        <f>IFERROR(LARGE('M 50-59'!$AN$300:$AN$312,AY$42),"")</f>
        <v/>
      </c>
      <c r="AZ175" s="75" t="str">
        <f>IFERROR(LARGE('M 50-59'!$AN$300:$AN$312,AZ$42),"")</f>
        <v/>
      </c>
      <c r="BA175" s="75" t="str">
        <f>IFERROR(LARGE('M 50-59'!$AN$300:$AN$312,BA$42),"")</f>
        <v/>
      </c>
      <c r="BG175" s="16"/>
      <c r="BH175" s="16"/>
    </row>
    <row r="176" spans="1:60" hidden="1" x14ac:dyDescent="0.2">
      <c r="B176" s="77" t="s">
        <v>78</v>
      </c>
      <c r="D176" s="75">
        <f>IFERROR(LARGE('M 60-69'!$AN$300:$AN$397,D$42),"")</f>
        <v>15.003</v>
      </c>
      <c r="E176" s="75" t="str">
        <f>IFERROR(LARGE('M 60-69'!$AN$300:$AN$397,E$42),"")</f>
        <v/>
      </c>
      <c r="F176" s="75" t="str">
        <f>IFERROR(LARGE('M 60-69'!$AN$300:$AN$397,F$42),"")</f>
        <v/>
      </c>
      <c r="G176" s="75" t="str">
        <f>IFERROR(LARGE('M 60-69'!$AN$300:$AN$397,G$42),"")</f>
        <v/>
      </c>
      <c r="H176" s="75" t="str">
        <f>IFERROR(LARGE('M 60-69'!$AN$300:$AN$397,H$42),"")</f>
        <v/>
      </c>
      <c r="I176" s="75" t="str">
        <f>IFERROR(LARGE('M 60-69'!$AN$300:$AN$397,I$42),"")</f>
        <v/>
      </c>
      <c r="J176" s="75" t="str">
        <f>IFERROR(LARGE('M 60-69'!$AN$300:$AN$397,J$42),"")</f>
        <v/>
      </c>
      <c r="K176" s="75" t="str">
        <f>IFERROR(LARGE('M 60-69'!$AN$300:$AN$397,K$42),"")</f>
        <v/>
      </c>
      <c r="L176" s="75" t="str">
        <f>IFERROR(LARGE('M 60-69'!$AN$300:$AN$397,L$42),"")</f>
        <v/>
      </c>
      <c r="M176" s="75" t="str">
        <f>IFERROR(LARGE('M 60-69'!$AN$300:$AN$397,M$42),"")</f>
        <v/>
      </c>
      <c r="N176" s="75" t="str">
        <f>IFERROR(LARGE('M 60-69'!$AN$300:$AN$397,N$42),"")</f>
        <v/>
      </c>
      <c r="O176" s="75" t="str">
        <f>IFERROR(LARGE('M 60-69'!$AN$300:$AN$397,O$42),"")</f>
        <v/>
      </c>
      <c r="P176" s="75" t="str">
        <f>IFERROR(LARGE('M 60-69'!$AN$300:$AN$397,P$42),"")</f>
        <v/>
      </c>
      <c r="Q176" s="75" t="str">
        <f>IFERROR(LARGE('M 60-69'!$AN$300:$AN$397,Q$42),"")</f>
        <v/>
      </c>
      <c r="R176" s="75" t="str">
        <f>IFERROR(LARGE('M 60-69'!$AN$300:$AN$397,R$42),"")</f>
        <v/>
      </c>
      <c r="S176" s="75" t="str">
        <f>IFERROR(LARGE('M 60-69'!$AN$300:$AN$397,S$42),"")</f>
        <v/>
      </c>
      <c r="T176" s="75" t="str">
        <f>IFERROR(LARGE('M 60-69'!$AN$300:$AN$397,T$42),"")</f>
        <v/>
      </c>
      <c r="U176" s="75" t="str">
        <f>IFERROR(LARGE('M 60-69'!$AN$300:$AN$397,U$42),"")</f>
        <v/>
      </c>
      <c r="V176" s="75" t="str">
        <f>IFERROR(LARGE('M 60-69'!$AN$300:$AN$397,V$42),"")</f>
        <v/>
      </c>
      <c r="W176" s="75" t="str">
        <f>IFERROR(LARGE('M 60-69'!$AN$300:$AN$397,W$42),"")</f>
        <v/>
      </c>
      <c r="X176" s="75" t="str">
        <f>IFERROR(LARGE('M 60-69'!$AN$300:$AN$397,X$42),"")</f>
        <v/>
      </c>
      <c r="Y176" s="75" t="str">
        <f>IFERROR(LARGE('M 60-69'!$AN$300:$AN$397,Y$42),"")</f>
        <v/>
      </c>
      <c r="Z176" s="75" t="str">
        <f>IFERROR(LARGE('M 60-69'!$AN$300:$AN$397,Z$42),"")</f>
        <v/>
      </c>
      <c r="AA176" s="75" t="str">
        <f>IFERROR(LARGE('M 60-69'!$AN$300:$AN$397,AA$42),"")</f>
        <v/>
      </c>
      <c r="AB176" s="75" t="str">
        <f>IFERROR(LARGE('M 60-69'!$AN$300:$AN$397,AB$42),"")</f>
        <v/>
      </c>
      <c r="AC176" s="75" t="str">
        <f>IFERROR(LARGE('M 60-69'!$AN$300:$AN$397,AC$42),"")</f>
        <v/>
      </c>
      <c r="AD176" s="75" t="str">
        <f>IFERROR(LARGE('M 60-69'!$AN$300:$AN$397,AD$42),"")</f>
        <v/>
      </c>
      <c r="AE176" s="75" t="str">
        <f>IFERROR(LARGE('M 60-69'!$AN$300:$AN$397,AE$42),"")</f>
        <v/>
      </c>
      <c r="AF176" s="75" t="str">
        <f>IFERROR(LARGE('M 60-69'!$AN$300:$AN$397,AF$42),"")</f>
        <v/>
      </c>
      <c r="AG176" s="75" t="str">
        <f>IFERROR(LARGE('M 60-69'!$AN$300:$AN$306,AG$42),"")</f>
        <v/>
      </c>
      <c r="AH176" s="75" t="str">
        <f>IFERROR(LARGE('M 60-69'!$AN$300:$AN$306,AH$42),"")</f>
        <v/>
      </c>
      <c r="AI176" s="75" t="str">
        <f>IFERROR(LARGE('M 60-69'!$AN$300:$AN$306,AI$42),"")</f>
        <v/>
      </c>
      <c r="AJ176" s="75" t="str">
        <f>IFERROR(LARGE('M 60-69'!$AN$300:$AN$306,AJ$42),"")</f>
        <v/>
      </c>
      <c r="AK176" s="75" t="str">
        <f>IFERROR(LARGE('M 60-69'!$AN$300:$AN$306,AK$42),"")</f>
        <v/>
      </c>
      <c r="AL176" s="75" t="str">
        <f>IFERROR(LARGE('M 60-69'!$AN$300:$AN$306,AL$42),"")</f>
        <v/>
      </c>
      <c r="AM176" s="75" t="str">
        <f>IFERROR(LARGE('M 60-69'!$AN$300:$AN$306,AM$42),"")</f>
        <v/>
      </c>
      <c r="AN176" s="75" t="str">
        <f>IFERROR(LARGE('M 60-69'!$AN$300:$AN$306,AN$42),"")</f>
        <v/>
      </c>
      <c r="AO176" s="75" t="str">
        <f>IFERROR(LARGE('M 60-69'!$AN$300:$AN$306,AO$42),"")</f>
        <v/>
      </c>
      <c r="AP176" s="75" t="str">
        <f>IFERROR(LARGE('M 60-69'!$AN$300:$AN$306,AP$42),"")</f>
        <v/>
      </c>
      <c r="AQ176" s="75" t="str">
        <f>IFERROR(LARGE('M 60-69'!$AN$300:$AN$306,AQ$42),"")</f>
        <v/>
      </c>
      <c r="AR176" s="75" t="str">
        <f>IFERROR(LARGE('M 60-69'!$AN$300:$AN$306,AR$42),"")</f>
        <v/>
      </c>
      <c r="AS176" s="75" t="str">
        <f>IFERROR(LARGE('M 60-69'!$AN$300:$AN$306,AS$42),"")</f>
        <v/>
      </c>
      <c r="AT176" s="75" t="str">
        <f>IFERROR(LARGE('M 60-69'!$AN$300:$AN$306,AT$42),"")</f>
        <v/>
      </c>
      <c r="AU176" s="75" t="str">
        <f>IFERROR(LARGE('M 60-69'!$AN$300:$AN$306,AU$42),"")</f>
        <v/>
      </c>
      <c r="AV176" s="75" t="str">
        <f>IFERROR(LARGE('M 60-69'!$AN$300:$AN$306,AV$42),"")</f>
        <v/>
      </c>
      <c r="AW176" s="75" t="str">
        <f>IFERROR(LARGE('M 60-69'!$AN$300:$AN$306,AW$42),"")</f>
        <v/>
      </c>
      <c r="AX176" s="75" t="str">
        <f>IFERROR(LARGE('M 60-69'!$AN$300:$AN$306,AX$42),"")</f>
        <v/>
      </c>
      <c r="AY176" s="75" t="str">
        <f>IFERROR(LARGE('M 60-69'!$AN$300:$AN$306,AY$42),"")</f>
        <v/>
      </c>
      <c r="AZ176" s="75" t="str">
        <f>IFERROR(LARGE('M 60-69'!$AN$300:$AN$306,AZ$42),"")</f>
        <v/>
      </c>
      <c r="BA176" s="75" t="str">
        <f>IFERROR(LARGE('M 60-69'!$AN$300:$AN$306,BA$42),"")</f>
        <v/>
      </c>
      <c r="BG176" s="16"/>
      <c r="BH176" s="16"/>
    </row>
    <row r="177" spans="1:60" hidden="1" x14ac:dyDescent="0.2">
      <c r="B177" s="77" t="s">
        <v>106</v>
      </c>
      <c r="D177" s="75">
        <f>IFERROR(LARGE('M 70-79'!$AN$300:$AN$400,D$42),"")</f>
        <v>20.001999999999999</v>
      </c>
      <c r="E177" s="75">
        <f>IFERROR(LARGE('M 70-79'!$AN$300:$AN$400,E$42),"")</f>
        <v>18.001999999999999</v>
      </c>
      <c r="F177" s="75" t="str">
        <f>IFERROR(LARGE('M 70-79'!$AN$300:$AN$400,F$42),"")</f>
        <v/>
      </c>
      <c r="G177" s="75" t="str">
        <f>IFERROR(LARGE('M 70-79'!$AN$300:$AN$400,G$42),"")</f>
        <v/>
      </c>
      <c r="H177" s="75" t="str">
        <f>IFERROR(LARGE('M 70-79'!$AN$300:$AN$400,H$42),"")</f>
        <v/>
      </c>
      <c r="I177" s="75" t="str">
        <f>IFERROR(LARGE('M 70-79'!$AN$300:$AN$400,I$42),"")</f>
        <v/>
      </c>
      <c r="J177" s="75" t="str">
        <f>IFERROR(LARGE('M 70-79'!$AN$300:$AN$400,J$42),"")</f>
        <v/>
      </c>
      <c r="K177" s="75" t="str">
        <f>IFERROR(LARGE('M 70-79'!$AN$300:$AN$400,K$42),"")</f>
        <v/>
      </c>
      <c r="L177" s="75" t="str">
        <f>IFERROR(LARGE('M 70-79'!$AN$300:$AN$400,L$42),"")</f>
        <v/>
      </c>
      <c r="M177" s="75" t="str">
        <f>IFERROR(LARGE('M 70-79'!$AN$300:$AN$400,M$42),"")</f>
        <v/>
      </c>
      <c r="N177" s="75" t="str">
        <f>IFERROR(LARGE('M 70-79'!$AN$300:$AN$400,N$42),"")</f>
        <v/>
      </c>
      <c r="O177" s="75" t="str">
        <f>IFERROR(LARGE('M 70-79'!$AN$300:$AN$400,O$42),"")</f>
        <v/>
      </c>
      <c r="P177" s="75" t="str">
        <f>IFERROR(LARGE('M 70-79'!$AN$300:$AN$400,P$42),"")</f>
        <v/>
      </c>
      <c r="Q177" s="75" t="str">
        <f>IFERROR(LARGE('M 70-79'!$AN$300:$AN$400,Q$42),"")</f>
        <v/>
      </c>
      <c r="R177" s="75" t="str">
        <f>IFERROR(LARGE('M 70-79'!$AN$300:$AN$400,R$42),"")</f>
        <v/>
      </c>
      <c r="S177" s="75" t="str">
        <f>IFERROR(LARGE('M 70-79'!$AN$300:$AN$400,S$42),"")</f>
        <v/>
      </c>
      <c r="T177" s="75" t="str">
        <f>IFERROR(LARGE('M 70-79'!$AN$300:$AN$400,T$42),"")</f>
        <v/>
      </c>
      <c r="U177" s="75" t="str">
        <f>IFERROR(LARGE('M 70-79'!$AN$300:$AN$400,U$42),"")</f>
        <v/>
      </c>
      <c r="V177" s="75" t="str">
        <f>IFERROR(LARGE('M 70-79'!$AN$300:$AN$400,V$42),"")</f>
        <v/>
      </c>
      <c r="W177" s="75" t="str">
        <f>IFERROR(LARGE('M 70-79'!$AN$300:$AN$400,W$42),"")</f>
        <v/>
      </c>
      <c r="X177" s="75" t="str">
        <f>IFERROR(LARGE('M 70-79'!$AN$300:$AN$400,X$42),"")</f>
        <v/>
      </c>
      <c r="Y177" s="75" t="str">
        <f>IFERROR(LARGE('M 70-79'!$AN$300:$AN$400,Y$42),"")</f>
        <v/>
      </c>
      <c r="Z177" s="75" t="str">
        <f>IFERROR(LARGE('M 70-79'!$AN$300:$AN$400,Z$42),"")</f>
        <v/>
      </c>
      <c r="AA177" s="75" t="str">
        <f>IFERROR(LARGE('M 70-79'!$AN$300:$AN$400,AA$42),"")</f>
        <v/>
      </c>
      <c r="AB177" s="75" t="str">
        <f>IFERROR(LARGE('M 70-79'!$AN$300:$AN$400,AB$42),"")</f>
        <v/>
      </c>
      <c r="AC177" s="75" t="str">
        <f>IFERROR(LARGE('M 70-79'!$AN$300:$AN$400,AC$42),"")</f>
        <v/>
      </c>
      <c r="AD177" s="75" t="str">
        <f>IFERROR(LARGE('M 70-79'!$AN$300:$AN$400,AD$42),"")</f>
        <v/>
      </c>
      <c r="AE177" s="75" t="str">
        <f>IFERROR(LARGE('M 70-79'!$AN$300:$AN$400,AE$42),"")</f>
        <v/>
      </c>
      <c r="AF177" s="75" t="str">
        <f>IFERROR(LARGE('M 70-79'!$AN$300:$AN$400,AF$42),"")</f>
        <v/>
      </c>
      <c r="AG177" s="75" t="str">
        <f>IFERROR(LARGE('M 70-79'!$AN$300:$AN$309,AG$42),"")</f>
        <v/>
      </c>
      <c r="AH177" s="75" t="str">
        <f>IFERROR(LARGE('M 70-79'!$AN$300:$AN$309,AH$42),"")</f>
        <v/>
      </c>
      <c r="AI177" s="75" t="str">
        <f>IFERROR(LARGE('M 70-79'!$AN$300:$AN$309,AI$42),"")</f>
        <v/>
      </c>
      <c r="AJ177" s="75" t="str">
        <f>IFERROR(LARGE('M 70-79'!$AN$300:$AN$309,AJ$42),"")</f>
        <v/>
      </c>
      <c r="AK177" s="75" t="str">
        <f>IFERROR(LARGE('M 70-79'!$AN$300:$AN$309,AK$42),"")</f>
        <v/>
      </c>
      <c r="AL177" s="75" t="str">
        <f>IFERROR(LARGE('M 70-79'!$AN$300:$AN$309,AL$42),"")</f>
        <v/>
      </c>
      <c r="AM177" s="75" t="str">
        <f>IFERROR(LARGE('M 70-79'!$AN$300:$AN$309,AM$42),"")</f>
        <v/>
      </c>
      <c r="AN177" s="75" t="str">
        <f>IFERROR(LARGE('M 70-79'!$AN$300:$AN$309,AN$42),"")</f>
        <v/>
      </c>
      <c r="AO177" s="75" t="str">
        <f>IFERROR(LARGE('M 70-79'!$AN$300:$AN$309,AO$42),"")</f>
        <v/>
      </c>
      <c r="AP177" s="75" t="str">
        <f>IFERROR(LARGE('M 70-79'!$AN$300:$AN$309,AP$42),"")</f>
        <v/>
      </c>
      <c r="AQ177" s="75" t="str">
        <f>IFERROR(LARGE('M 70-79'!$AN$300:$AN$309,AQ$42),"")</f>
        <v/>
      </c>
      <c r="AR177" s="75" t="str">
        <f>IFERROR(LARGE('M 70-79'!$AN$300:$AN$309,AR$42),"")</f>
        <v/>
      </c>
      <c r="AS177" s="75" t="str">
        <f>IFERROR(LARGE('M 70-79'!$AN$300:$AN$309,AS$42),"")</f>
        <v/>
      </c>
      <c r="AT177" s="75" t="str">
        <f>IFERROR(LARGE('M 70-79'!$AN$300:$AN$309,AT$42),"")</f>
        <v/>
      </c>
      <c r="AU177" s="75" t="str">
        <f>IFERROR(LARGE('M 70-79'!$AN$300:$AN$309,AU$42),"")</f>
        <v/>
      </c>
      <c r="AV177" s="75" t="str">
        <f>IFERROR(LARGE('M 70-79'!$AN$300:$AN$309,AV$42),"")</f>
        <v/>
      </c>
      <c r="AW177" s="75" t="str">
        <f>IFERROR(LARGE('M 70-79'!$AN$300:$AN$309,AW$42),"")</f>
        <v/>
      </c>
      <c r="AX177" s="75" t="str">
        <f>IFERROR(LARGE('M 70-79'!$AN$300:$AN$309,AX$42),"")</f>
        <v/>
      </c>
      <c r="AY177" s="75" t="str">
        <f>IFERROR(LARGE('M 70-79'!$AN$300:$AN$309,AY$42),"")</f>
        <v/>
      </c>
      <c r="AZ177" s="75" t="str">
        <f>IFERROR(LARGE('M 70-79'!$AN$300:$AN$309,AZ$42),"")</f>
        <v/>
      </c>
      <c r="BA177" s="75" t="str">
        <f>IFERROR(LARGE('M 70-79'!$AN$300:$AN$309,BA$42),"")</f>
        <v/>
      </c>
      <c r="BG177" s="16"/>
      <c r="BH177" s="16"/>
    </row>
    <row r="178" spans="1:60" s="61" customFormat="1" hidden="1" x14ac:dyDescent="0.2">
      <c r="B178" s="77" t="s">
        <v>107</v>
      </c>
      <c r="D178" s="75" t="str">
        <f>IFERROR(LARGE('M 80+'!$AN$300:$AN$399,D$42),"")</f>
        <v/>
      </c>
      <c r="E178" s="75" t="str">
        <f>IFERROR(LARGE('M 80+'!$AN$300:$AN$399,E$42),"")</f>
        <v/>
      </c>
      <c r="F178" s="75" t="str">
        <f>IFERROR(LARGE('M 80+'!$AN$300:$AN$399,F$42),"")</f>
        <v/>
      </c>
      <c r="G178" s="75" t="str">
        <f>IFERROR(LARGE('M 80+'!$AN$300:$AN$399,G$42),"")</f>
        <v/>
      </c>
      <c r="H178" s="75" t="str">
        <f>IFERROR(LARGE('M 80+'!$AN$300:$AN$399,H$42),"")</f>
        <v/>
      </c>
      <c r="I178" s="75" t="str">
        <f>IFERROR(LARGE('M 80+'!$AN$300:$AN$399,I$42),"")</f>
        <v/>
      </c>
      <c r="J178" s="75" t="str">
        <f>IFERROR(LARGE('M 80+'!$AN$300:$AN$399,J$42),"")</f>
        <v/>
      </c>
      <c r="K178" s="75" t="str">
        <f>IFERROR(LARGE('M 80+'!$AN$300:$AN$399,K$42),"")</f>
        <v/>
      </c>
      <c r="L178" s="75" t="str">
        <f>IFERROR(LARGE('M 80+'!$AN$300:$AN$399,L$42),"")</f>
        <v/>
      </c>
      <c r="M178" s="75" t="str">
        <f>IFERROR(LARGE('M 80+'!$AN$300:$AN$399,M$42),"")</f>
        <v/>
      </c>
      <c r="N178" s="75" t="str">
        <f>IFERROR(LARGE('M 80+'!$AN$300:$AN$399,N$42),"")</f>
        <v/>
      </c>
      <c r="O178" s="75" t="str">
        <f>IFERROR(LARGE('M 80+'!$AN$300:$AN$399,O$42),"")</f>
        <v/>
      </c>
      <c r="P178" s="75" t="str">
        <f>IFERROR(LARGE('M 80+'!$AN$300:$AN$399,P$42),"")</f>
        <v/>
      </c>
      <c r="Q178" s="75" t="str">
        <f>IFERROR(LARGE('M 80+'!$AN$300:$AN$399,Q$42),"")</f>
        <v/>
      </c>
      <c r="R178" s="75" t="str">
        <f>IFERROR(LARGE('M 80+'!$AN$300:$AN$399,R$42),"")</f>
        <v/>
      </c>
      <c r="S178" s="75" t="str">
        <f>IFERROR(LARGE('M 80+'!$AN$300:$AN$399,S$42),"")</f>
        <v/>
      </c>
      <c r="T178" s="75" t="str">
        <f>IFERROR(LARGE('M 80+'!$AN$300:$AN$399,T$42),"")</f>
        <v/>
      </c>
      <c r="U178" s="75" t="str">
        <f>IFERROR(LARGE('M 80+'!$AN$300:$AN$399,U$42),"")</f>
        <v/>
      </c>
      <c r="V178" s="75" t="str">
        <f>IFERROR(LARGE('M 80+'!$AN$300:$AN$399,V$42),"")</f>
        <v/>
      </c>
      <c r="W178" s="75" t="str">
        <f>IFERROR(LARGE('M 80+'!$AN$300:$AN$399,W$42),"")</f>
        <v/>
      </c>
      <c r="X178" s="75" t="str">
        <f>IFERROR(LARGE('M 80+'!$AN$300:$AN$399,X$42),"")</f>
        <v/>
      </c>
      <c r="Y178" s="75" t="str">
        <f>IFERROR(LARGE('M 80+'!$AN$300:$AN$399,Y$42),"")</f>
        <v/>
      </c>
      <c r="Z178" s="75" t="str">
        <f>IFERROR(LARGE('M 80+'!$AN$300:$AN$399,Z$42),"")</f>
        <v/>
      </c>
      <c r="AA178" s="75" t="str">
        <f>IFERROR(LARGE('M 80+'!$AN$300:$AN$399,AA$42),"")</f>
        <v/>
      </c>
      <c r="AB178" s="75" t="str">
        <f>IFERROR(LARGE('M 80+'!$AN$300:$AN$399,AB$42),"")</f>
        <v/>
      </c>
      <c r="AC178" s="75" t="str">
        <f>IFERROR(LARGE('M 80+'!$AN$300:$AN$399,AC$42),"")</f>
        <v/>
      </c>
      <c r="AD178" s="75" t="str">
        <f>IFERROR(LARGE('M 80+'!$AN$300:$AN$399,AD$42),"")</f>
        <v/>
      </c>
      <c r="AE178" s="75" t="str">
        <f>IFERROR(LARGE('M 80+'!$AN$300:$AN$399,AE$42),"")</f>
        <v/>
      </c>
      <c r="AF178" s="75" t="str">
        <f>IFERROR(LARGE('M 80+'!$AN$300:$AN$399,AF$42),"")</f>
        <v/>
      </c>
      <c r="AG178" s="75" t="str">
        <f>IFERROR(LARGE('M 80+'!$AN$300:$AN$304,AG$42),"")</f>
        <v/>
      </c>
      <c r="AH178" s="75" t="str">
        <f>IFERROR(LARGE('M 80+'!$AN$300:$AN$304,AH$42),"")</f>
        <v/>
      </c>
      <c r="AI178" s="75" t="str">
        <f>IFERROR(LARGE('M 80+'!$AN$300:$AN$304,AI$42),"")</f>
        <v/>
      </c>
      <c r="AJ178" s="75" t="str">
        <f>IFERROR(LARGE('M 80+'!$AN$300:$AN$304,AJ$42),"")</f>
        <v/>
      </c>
      <c r="AK178" s="75" t="str">
        <f>IFERROR(LARGE('M 80+'!$AN$300:$AN$304,AK$42),"")</f>
        <v/>
      </c>
      <c r="AL178" s="75" t="str">
        <f>IFERROR(LARGE('M 80+'!$AN$300:$AN$304,AL$42),"")</f>
        <v/>
      </c>
      <c r="AM178" s="75" t="str">
        <f>IFERROR(LARGE('M 80+'!$AN$300:$AN$304,AM$42),"")</f>
        <v/>
      </c>
      <c r="AN178" s="75" t="str">
        <f>IFERROR(LARGE('M 80+'!$AN$300:$AN$304,AN$42),"")</f>
        <v/>
      </c>
      <c r="AO178" s="75" t="str">
        <f>IFERROR(LARGE('M 80+'!$AN$300:$AN$304,AO$42),"")</f>
        <v/>
      </c>
      <c r="AP178" s="75" t="str">
        <f>IFERROR(LARGE('M 80+'!$AN$300:$AN$304,AP$42),"")</f>
        <v/>
      </c>
      <c r="AQ178" s="75" t="str">
        <f>IFERROR(LARGE('M 80+'!$AN$300:$AN$304,AQ$42),"")</f>
        <v/>
      </c>
      <c r="AR178" s="75" t="str">
        <f>IFERROR(LARGE('M 80+'!$AN$300:$AN$304,AR$42),"")</f>
        <v/>
      </c>
      <c r="AS178" s="75" t="str">
        <f>IFERROR(LARGE('M 80+'!$AN$300:$AN$304,AS$42),"")</f>
        <v/>
      </c>
      <c r="AT178" s="75" t="str">
        <f>IFERROR(LARGE('M 80+'!$AN$300:$AN$304,AT$42),"")</f>
        <v/>
      </c>
      <c r="AU178" s="75" t="str">
        <f>IFERROR(LARGE('M 80+'!$AN$300:$AN$304,AU$42),"")</f>
        <v/>
      </c>
      <c r="AV178" s="75" t="str">
        <f>IFERROR(LARGE('M 80+'!$AN$300:$AN$304,AV$42),"")</f>
        <v/>
      </c>
      <c r="AW178" s="75" t="str">
        <f>IFERROR(LARGE('M 80+'!$AN$300:$AN$304,AW$42),"")</f>
        <v/>
      </c>
      <c r="AX178" s="75" t="str">
        <f>IFERROR(LARGE('M 80+'!$AN$300:$AN$304,AX$42),"")</f>
        <v/>
      </c>
      <c r="AY178" s="75" t="str">
        <f>IFERROR(LARGE('M 80+'!$AN$300:$AN$304,AY$42),"")</f>
        <v/>
      </c>
      <c r="AZ178" s="75" t="str">
        <f>IFERROR(LARGE('M 80+'!$AN$300:$AN$304,AZ$42),"")</f>
        <v/>
      </c>
      <c r="BA178" s="75" t="str">
        <f>IFERROR(LARGE('M 80+'!$AN$300:$AN$304,BA$42),"")</f>
        <v/>
      </c>
    </row>
    <row r="179" spans="1:60" hidden="1" x14ac:dyDescent="0.2">
      <c r="B179" s="76" t="s">
        <v>110</v>
      </c>
      <c r="D179" s="75" t="str">
        <f>IFERROR(LARGE('N 35-49'!$AN$300:$AN$400,D$42),"")</f>
        <v/>
      </c>
      <c r="E179" s="75" t="str">
        <f>IFERROR(LARGE('N 35-49'!$AN$300:$AN$400,E$42),"")</f>
        <v/>
      </c>
      <c r="F179" s="75" t="str">
        <f>IFERROR(LARGE('N 35-49'!$AN$300:$AN$400,F$42),"")</f>
        <v/>
      </c>
      <c r="G179" s="75" t="str">
        <f>IFERROR(LARGE('N 35-49'!$AN$300:$AN$400,G$42),"")</f>
        <v/>
      </c>
      <c r="H179" s="75" t="str">
        <f>IFERROR(LARGE('N 35-49'!$AN$300:$AN$400,H$42),"")</f>
        <v/>
      </c>
      <c r="I179" s="75" t="str">
        <f>IFERROR(LARGE('N 35-49'!$AN$300:$AN$400,I$42),"")</f>
        <v/>
      </c>
      <c r="J179" s="75" t="str">
        <f>IFERROR(LARGE('N 35-49'!$AN$300:$AN$400,J$42),"")</f>
        <v/>
      </c>
      <c r="K179" s="75" t="str">
        <f>IFERROR(LARGE('N 35-49'!$AN$300:$AN$400,K$42),"")</f>
        <v/>
      </c>
      <c r="L179" s="75" t="str">
        <f>IFERROR(LARGE('N 35-49'!$AN$300:$AN$400,L$42),"")</f>
        <v/>
      </c>
      <c r="M179" s="75" t="str">
        <f>IFERROR(LARGE('N 35-49'!$AN$300:$AN$400,M$42),"")</f>
        <v/>
      </c>
      <c r="N179" s="75" t="str">
        <f>IFERROR(LARGE('N 35-49'!$AN$300:$AN$400,N$42),"")</f>
        <v/>
      </c>
      <c r="O179" s="75" t="str">
        <f>IFERROR(LARGE('N 35-49'!$AN$300:$AN$400,O$42),"")</f>
        <v/>
      </c>
      <c r="P179" s="75" t="str">
        <f>IFERROR(LARGE('N 35-49'!$AN$300:$AN$400,P$42),"")</f>
        <v/>
      </c>
      <c r="Q179" s="75" t="str">
        <f>IFERROR(LARGE('N 35-49'!$AN$300:$AN$400,Q$42),"")</f>
        <v/>
      </c>
      <c r="R179" s="75" t="str">
        <f>IFERROR(LARGE('N 35-49'!$AN$300:$AN$400,R$42),"")</f>
        <v/>
      </c>
      <c r="S179" s="75" t="str">
        <f>IFERROR(LARGE('N 35-49'!$AN$300:$AN$400,S$42),"")</f>
        <v/>
      </c>
      <c r="T179" s="75" t="str">
        <f>IFERROR(LARGE('N 35-49'!$AN$300:$AN$400,T$42),"")</f>
        <v/>
      </c>
      <c r="U179" s="75" t="str">
        <f>IFERROR(LARGE('N 35-49'!$AN$300:$AN$400,U$42),"")</f>
        <v/>
      </c>
      <c r="V179" s="75" t="str">
        <f>IFERROR(LARGE('N 35-49'!$AN$300:$AN$400,V$42),"")</f>
        <v/>
      </c>
      <c r="W179" s="75" t="str">
        <f>IFERROR(LARGE('N 35-49'!$AN$300:$AN$400,W$42),"")</f>
        <v/>
      </c>
      <c r="X179" s="75" t="str">
        <f>IFERROR(LARGE('N 35-49'!$AN$300:$AN$400,X$42),"")</f>
        <v/>
      </c>
      <c r="Y179" s="75" t="str">
        <f>IFERROR(LARGE('N 35-49'!$AN$300:$AN$400,Y$42),"")</f>
        <v/>
      </c>
      <c r="Z179" s="75" t="str">
        <f>IFERROR(LARGE('N 35-49'!$AN$300:$AN$400,Z$42),"")</f>
        <v/>
      </c>
      <c r="AA179" s="75" t="str">
        <f>IFERROR(LARGE('N 35-49'!$AN$300:$AN$400,AA$42),"")</f>
        <v/>
      </c>
      <c r="AB179" s="75" t="str">
        <f>IFERROR(LARGE('N 35-49'!$AN$300:$AN$400,AB$42),"")</f>
        <v/>
      </c>
      <c r="AC179" s="75" t="str">
        <f>IFERROR(LARGE('N 35-49'!$AN$300:$AN$400,AC$42),"")</f>
        <v/>
      </c>
      <c r="AD179" s="75" t="str">
        <f>IFERROR(LARGE('N 35-49'!$AN$300:$AN$400,AD$42),"")</f>
        <v/>
      </c>
      <c r="AE179" s="75" t="str">
        <f>IFERROR(LARGE('N 35-49'!$AN$300:$AN$400,AE$42),"")</f>
        <v/>
      </c>
      <c r="AF179" s="75" t="str">
        <f>IFERROR(LARGE('N 35-49'!$AN$300:$AN$400,AF$42),"")</f>
        <v/>
      </c>
      <c r="AG179" s="75" t="str">
        <f>IFERROR(LARGE('N 35-49'!$AN$300:$AN$304,AG$42),"")</f>
        <v/>
      </c>
      <c r="AH179" s="75" t="str">
        <f>IFERROR(LARGE('N 35-49'!$AN$300:$AN$304,AH$42),"")</f>
        <v/>
      </c>
      <c r="AI179" s="75" t="str">
        <f>IFERROR(LARGE('N 35-49'!$AN$300:$AN$304,AI$42),"")</f>
        <v/>
      </c>
      <c r="AJ179" s="75" t="str">
        <f>IFERROR(LARGE('N 35-49'!$AN$300:$AN$304,AJ$42),"")</f>
        <v/>
      </c>
      <c r="AK179" s="75" t="str">
        <f>IFERROR(LARGE('N 35-49'!$AN$300:$AN$304,AK$42),"")</f>
        <v/>
      </c>
      <c r="AL179" s="75" t="str">
        <f>IFERROR(LARGE('N 35-49'!$AN$300:$AN$304,AL$42),"")</f>
        <v/>
      </c>
      <c r="AM179" s="75" t="str">
        <f>IFERROR(LARGE('N 35-49'!$AN$300:$AN$304,AM$42),"")</f>
        <v/>
      </c>
      <c r="AN179" s="75" t="str">
        <f>IFERROR(LARGE('N 35-49'!$AN$300:$AN$304,AN$42),"")</f>
        <v/>
      </c>
      <c r="AO179" s="75" t="str">
        <f>IFERROR(LARGE('N 35-49'!$AN$300:$AN$304,AO$42),"")</f>
        <v/>
      </c>
      <c r="AP179" s="75" t="str">
        <f>IFERROR(LARGE('N 35-49'!$AN$300:$AN$304,AP$42),"")</f>
        <v/>
      </c>
      <c r="AQ179" s="75" t="str">
        <f>IFERROR(LARGE('N 35-49'!$AN$300:$AN$304,AQ$42),"")</f>
        <v/>
      </c>
      <c r="AR179" s="75" t="str">
        <f>IFERROR(LARGE('N 35-49'!$AN$300:$AN$304,AR$42),"")</f>
        <v/>
      </c>
      <c r="AS179" s="75" t="str">
        <f>IFERROR(LARGE('N 35-49'!$AN$300:$AN$304,AS$42),"")</f>
        <v/>
      </c>
      <c r="AT179" s="75" t="str">
        <f>IFERROR(LARGE('N 35-49'!$AN$300:$AN$304,AT$42),"")</f>
        <v/>
      </c>
      <c r="AU179" s="75" t="str">
        <f>IFERROR(LARGE('N 35-49'!$AN$300:$AN$304,AU$42),"")</f>
        <v/>
      </c>
      <c r="AV179" s="75" t="str">
        <f>IFERROR(LARGE('N 35-49'!$AN$300:$AN$304,AV$42),"")</f>
        <v/>
      </c>
      <c r="AW179" s="75" t="str">
        <f>IFERROR(LARGE('N 35-49'!$AN$300:$AN$304,AW$42),"")</f>
        <v/>
      </c>
      <c r="AX179" s="75" t="str">
        <f>IFERROR(LARGE('N 35-49'!$AN$300:$AN$304,AX$42),"")</f>
        <v/>
      </c>
      <c r="AY179" s="75" t="str">
        <f>IFERROR(LARGE('N 35-49'!$AN$300:$AN$304,AY$42),"")</f>
        <v/>
      </c>
      <c r="AZ179" s="75" t="str">
        <f>IFERROR(LARGE('N 35-49'!$AN$300:$AN$304,AZ$42),"")</f>
        <v/>
      </c>
      <c r="BA179" s="75" t="str">
        <f>IFERROR(LARGE('N 35-49'!$AN$300:$AN$304,BA$42),"")</f>
        <v/>
      </c>
      <c r="BG179" s="16"/>
      <c r="BH179" s="16"/>
    </row>
    <row r="180" spans="1:60" hidden="1" x14ac:dyDescent="0.2">
      <c r="B180" s="76" t="s">
        <v>111</v>
      </c>
      <c r="D180" s="75" t="str">
        <f>IFERROR(LARGE('N 50-59'!$AN$300:$AN$400,D$42),"")</f>
        <v/>
      </c>
      <c r="E180" s="75" t="str">
        <f>IFERROR(LARGE('N 50-59'!$AN$300:$AN$400,E$42),"")</f>
        <v/>
      </c>
      <c r="F180" s="75" t="str">
        <f>IFERROR(LARGE('N 50-59'!$AN$300:$AN$400,F$42),"")</f>
        <v/>
      </c>
      <c r="G180" s="75" t="str">
        <f>IFERROR(LARGE('N 50-59'!$AN$300:$AN$400,G$42),"")</f>
        <v/>
      </c>
      <c r="H180" s="75" t="str">
        <f>IFERROR(LARGE('N 50-59'!$AN$300:$AN$400,H$42),"")</f>
        <v/>
      </c>
      <c r="I180" s="75" t="str">
        <f>IFERROR(LARGE('N 50-59'!$AN$300:$AN$400,I$42),"")</f>
        <v/>
      </c>
      <c r="J180" s="75" t="str">
        <f>IFERROR(LARGE('N 50-59'!$AN$300:$AN$400,J$42),"")</f>
        <v/>
      </c>
      <c r="K180" s="75" t="str">
        <f>IFERROR(LARGE('N 50-59'!$AN$300:$AN$400,K$42),"")</f>
        <v/>
      </c>
      <c r="L180" s="75" t="str">
        <f>IFERROR(LARGE('N 50-59'!$AN$300:$AN$400,L$42),"")</f>
        <v/>
      </c>
      <c r="M180" s="75" t="str">
        <f>IFERROR(LARGE('N 50-59'!$AN$300:$AN$400,M$42),"")</f>
        <v/>
      </c>
      <c r="N180" s="75" t="str">
        <f>IFERROR(LARGE('N 50-59'!$AN$300:$AN$400,N$42),"")</f>
        <v/>
      </c>
      <c r="O180" s="75" t="str">
        <f>IFERROR(LARGE('N 50-59'!$AN$300:$AN$400,O$42),"")</f>
        <v/>
      </c>
      <c r="P180" s="75" t="str">
        <f>IFERROR(LARGE('N 50-59'!$AN$300:$AN$400,P$42),"")</f>
        <v/>
      </c>
      <c r="Q180" s="75" t="str">
        <f>IFERROR(LARGE('N 50-59'!$AN$300:$AN$400,Q$42),"")</f>
        <v/>
      </c>
      <c r="R180" s="75" t="str">
        <f>IFERROR(LARGE('N 50-59'!$AN$300:$AN$400,R$42),"")</f>
        <v/>
      </c>
      <c r="S180" s="75" t="str">
        <f>IFERROR(LARGE('N 50-59'!$AN$300:$AN$400,S$42),"")</f>
        <v/>
      </c>
      <c r="T180" s="75" t="str">
        <f>IFERROR(LARGE('N 50-59'!$AN$300:$AN$400,T$42),"")</f>
        <v/>
      </c>
      <c r="U180" s="75" t="str">
        <f>IFERROR(LARGE('N 50-59'!$AN$300:$AN$400,U$42),"")</f>
        <v/>
      </c>
      <c r="V180" s="75" t="str">
        <f>IFERROR(LARGE('N 50-59'!$AN$300:$AN$400,V$42),"")</f>
        <v/>
      </c>
      <c r="W180" s="75" t="str">
        <f>IFERROR(LARGE('N 50-59'!$AN$300:$AN$400,W$42),"")</f>
        <v/>
      </c>
      <c r="X180" s="75" t="str">
        <f>IFERROR(LARGE('N 50-59'!$AN$300:$AN$400,X$42),"")</f>
        <v/>
      </c>
      <c r="Y180" s="75" t="str">
        <f>IFERROR(LARGE('N 50-59'!$AN$300:$AN$400,Y$42),"")</f>
        <v/>
      </c>
      <c r="Z180" s="75" t="str">
        <f>IFERROR(LARGE('N 50-59'!$AN$300:$AN$400,Z$42),"")</f>
        <v/>
      </c>
      <c r="AA180" s="75" t="str">
        <f>IFERROR(LARGE('N 50-59'!$AN$300:$AN$400,AA$42),"")</f>
        <v/>
      </c>
      <c r="AB180" s="75" t="str">
        <f>IFERROR(LARGE('N 50-59'!$AN$300:$AN$400,AB$42),"")</f>
        <v/>
      </c>
      <c r="AC180" s="75" t="str">
        <f>IFERROR(LARGE('N 50-59'!$AN$300:$AN$400,AC$42),"")</f>
        <v/>
      </c>
      <c r="AD180" s="75" t="str">
        <f>IFERROR(LARGE('N 50-59'!$AN$300:$AN$400,AD$42),"")</f>
        <v/>
      </c>
      <c r="AE180" s="75" t="str">
        <f>IFERROR(LARGE('N 50-59'!$AN$300:$AN$400,AE$42),"")</f>
        <v/>
      </c>
      <c r="AF180" s="75" t="str">
        <f>IFERROR(LARGE('N 50-59'!$AN$300:$AN$400,AF$42),"")</f>
        <v/>
      </c>
      <c r="AG180" s="75" t="str">
        <f>IFERROR(LARGE('N 50-59'!$AN$300:$AN$303,AG$42),"")</f>
        <v/>
      </c>
      <c r="AH180" s="75" t="str">
        <f>IFERROR(LARGE('N 50-59'!$AN$300:$AN$303,AH$42),"")</f>
        <v/>
      </c>
      <c r="AI180" s="75" t="str">
        <f>IFERROR(LARGE('N 50-59'!$AN$300:$AN$303,AI$42),"")</f>
        <v/>
      </c>
      <c r="AJ180" s="75" t="str">
        <f>IFERROR(LARGE('N 50-59'!$AN$300:$AN$303,AJ$42),"")</f>
        <v/>
      </c>
      <c r="AK180" s="75" t="str">
        <f>IFERROR(LARGE('N 50-59'!$AN$300:$AN$303,AK$42),"")</f>
        <v/>
      </c>
      <c r="AL180" s="75" t="str">
        <f>IFERROR(LARGE('N 50-59'!$AN$300:$AN$303,AL$42),"")</f>
        <v/>
      </c>
      <c r="AM180" s="75" t="str">
        <f>IFERROR(LARGE('N 50-59'!$AN$300:$AN$303,AM$42),"")</f>
        <v/>
      </c>
      <c r="AN180" s="75" t="str">
        <f>IFERROR(LARGE('N 50-59'!$AN$300:$AN$303,AN$42),"")</f>
        <v/>
      </c>
      <c r="AO180" s="75" t="str">
        <f>IFERROR(LARGE('N 50-59'!$AN$300:$AN$303,AO$42),"")</f>
        <v/>
      </c>
      <c r="AP180" s="75" t="str">
        <f>IFERROR(LARGE('N 50-59'!$AN$300:$AN$303,AP$42),"")</f>
        <v/>
      </c>
      <c r="AQ180" s="75" t="str">
        <f>IFERROR(LARGE('N 50-59'!$AN$300:$AN$303,AQ$42),"")</f>
        <v/>
      </c>
      <c r="AR180" s="75" t="str">
        <f>IFERROR(LARGE('N 50-59'!$AN$300:$AN$303,AR$42),"")</f>
        <v/>
      </c>
      <c r="AS180" s="75" t="str">
        <f>IFERROR(LARGE('N 50-59'!$AN$300:$AN$303,AS$42),"")</f>
        <v/>
      </c>
      <c r="AT180" s="75" t="str">
        <f>IFERROR(LARGE('N 50-59'!$AN$300:$AN$303,AT$42),"")</f>
        <v/>
      </c>
      <c r="AU180" s="75" t="str">
        <f>IFERROR(LARGE('N 50-59'!$AN$300:$AN$303,AU$42),"")</f>
        <v/>
      </c>
      <c r="AV180" s="75" t="str">
        <f>IFERROR(LARGE('N 50-59'!$AN$300:$AN$303,AV$42),"")</f>
        <v/>
      </c>
      <c r="AW180" s="75" t="str">
        <f>IFERROR(LARGE('N 50-59'!$AN$300:$AN$303,AW$42),"")</f>
        <v/>
      </c>
      <c r="AX180" s="75" t="str">
        <f>IFERROR(LARGE('N 50-59'!$AN$300:$AN$303,AX$42),"")</f>
        <v/>
      </c>
      <c r="AY180" s="75" t="str">
        <f>IFERROR(LARGE('N 50-59'!$AN$300:$AN$303,AY$42),"")</f>
        <v/>
      </c>
      <c r="AZ180" s="75" t="str">
        <f>IFERROR(LARGE('N 50-59'!$AN$300:$AN$303,AZ$42),"")</f>
        <v/>
      </c>
      <c r="BA180" s="75" t="str">
        <f>IFERROR(LARGE('N 50-59'!$AN$300:$AN$303,BA$42),"")</f>
        <v/>
      </c>
      <c r="BG180" s="16"/>
      <c r="BH180" s="16"/>
    </row>
    <row r="181" spans="1:60" hidden="1" x14ac:dyDescent="0.2">
      <c r="B181" s="76" t="s">
        <v>79</v>
      </c>
      <c r="D181" s="75" t="str">
        <f>IFERROR(LARGE('N 60-69'!$AN$300:$AN$400,D$42),"")</f>
        <v/>
      </c>
      <c r="E181" s="75" t="str">
        <f>IFERROR(LARGE('N 60-69'!$AN$300:$AN$400,E$42),"")</f>
        <v/>
      </c>
      <c r="F181" s="75" t="str">
        <f>IFERROR(LARGE('N 60-69'!$AN$300:$AN$400,F$42),"")</f>
        <v/>
      </c>
      <c r="G181" s="75" t="str">
        <f>IFERROR(LARGE('N 60-69'!$AN$300:$AN$400,G$42),"")</f>
        <v/>
      </c>
      <c r="H181" s="75" t="str">
        <f>IFERROR(LARGE('N 60-69'!$AN$300:$AN$400,H$42),"")</f>
        <v/>
      </c>
      <c r="I181" s="75" t="str">
        <f>IFERROR(LARGE('N 60-69'!$AN$300:$AN$400,I$42),"")</f>
        <v/>
      </c>
      <c r="J181" s="75" t="str">
        <f>IFERROR(LARGE('N 60-69'!$AN$300:$AN$400,J$42),"")</f>
        <v/>
      </c>
      <c r="K181" s="75" t="str">
        <f>IFERROR(LARGE('N 60-69'!$AN$300:$AN$400,K$42),"")</f>
        <v/>
      </c>
      <c r="L181" s="75" t="str">
        <f>IFERROR(LARGE('N 60-69'!$AN$300:$AN$400,L$42),"")</f>
        <v/>
      </c>
      <c r="M181" s="75" t="str">
        <f>IFERROR(LARGE('N 60-69'!$AN$300:$AN$400,M$42),"")</f>
        <v/>
      </c>
      <c r="N181" s="75" t="str">
        <f>IFERROR(LARGE('N 60-69'!$AN$300:$AN$400,N$42),"")</f>
        <v/>
      </c>
      <c r="O181" s="75" t="str">
        <f>IFERROR(LARGE('N 60-69'!$AN$300:$AN$400,O$42),"")</f>
        <v/>
      </c>
      <c r="P181" s="75" t="str">
        <f>IFERROR(LARGE('N 60-69'!$AN$300:$AN$400,P$42),"")</f>
        <v/>
      </c>
      <c r="Q181" s="75" t="str">
        <f>IFERROR(LARGE('N 60-69'!$AN$300:$AN$400,Q$42),"")</f>
        <v/>
      </c>
      <c r="R181" s="75" t="str">
        <f>IFERROR(LARGE('N 60-69'!$AN$300:$AN$400,R$42),"")</f>
        <v/>
      </c>
      <c r="S181" s="75" t="str">
        <f>IFERROR(LARGE('N 60-69'!$AN$300:$AN$400,S$42),"")</f>
        <v/>
      </c>
      <c r="T181" s="75" t="str">
        <f>IFERROR(LARGE('N 60-69'!$AN$300:$AN$400,T$42),"")</f>
        <v/>
      </c>
      <c r="U181" s="75" t="str">
        <f>IFERROR(LARGE('N 60-69'!$AN$300:$AN$400,U$42),"")</f>
        <v/>
      </c>
      <c r="V181" s="75" t="str">
        <f>IFERROR(LARGE('N 60-69'!$AN$300:$AN$400,V$42),"")</f>
        <v/>
      </c>
      <c r="W181" s="75" t="str">
        <f>IFERROR(LARGE('N 60-69'!$AN$300:$AN$400,W$42),"")</f>
        <v/>
      </c>
      <c r="X181" s="75" t="str">
        <f>IFERROR(LARGE('N 60-69'!$AN$300:$AN$400,X$42),"")</f>
        <v/>
      </c>
      <c r="Y181" s="75" t="str">
        <f>IFERROR(LARGE('N 60-69'!$AN$300:$AN$400,Y$42),"")</f>
        <v/>
      </c>
      <c r="Z181" s="75" t="str">
        <f>IFERROR(LARGE('N 60-69'!$AN$300:$AN$400,Z$42),"")</f>
        <v/>
      </c>
      <c r="AA181" s="75" t="str">
        <f>IFERROR(LARGE('N 60-69'!$AN$300:$AN$400,AA$42),"")</f>
        <v/>
      </c>
      <c r="AB181" s="75" t="str">
        <f>IFERROR(LARGE('N 60-69'!$AN$300:$AN$400,AB$42),"")</f>
        <v/>
      </c>
      <c r="AC181" s="75" t="str">
        <f>IFERROR(LARGE('N 60-69'!$AN$300:$AN$400,AC$42),"")</f>
        <v/>
      </c>
      <c r="AD181" s="75" t="str">
        <f>IFERROR(LARGE('N 60-69'!$AN$300:$AN$400,AD$42),"")</f>
        <v/>
      </c>
      <c r="AE181" s="75" t="str">
        <f>IFERROR(LARGE('N 60-69'!$AN$300:$AN$400,AE$42),"")</f>
        <v/>
      </c>
      <c r="AF181" s="75" t="str">
        <f>IFERROR(LARGE('N 60-69'!$AN$300:$AN$400,AF$42),"")</f>
        <v/>
      </c>
      <c r="AG181" s="75" t="str">
        <f>IFERROR(LARGE('N 60-69'!$AN$300:$AN$305,AG$42),"")</f>
        <v/>
      </c>
      <c r="AH181" s="75" t="str">
        <f>IFERROR(LARGE('N 60-69'!$AN$300:$AN$305,AH$42),"")</f>
        <v/>
      </c>
      <c r="AI181" s="75" t="str">
        <f>IFERROR(LARGE('N 60-69'!$AN$300:$AN$305,AI$42),"")</f>
        <v/>
      </c>
      <c r="AJ181" s="75" t="str">
        <f>IFERROR(LARGE('N 60-69'!$AN$300:$AN$305,AJ$42),"")</f>
        <v/>
      </c>
      <c r="AK181" s="75" t="str">
        <f>IFERROR(LARGE('N 60-69'!$AN$300:$AN$305,AK$42),"")</f>
        <v/>
      </c>
      <c r="AL181" s="75" t="str">
        <f>IFERROR(LARGE('N 60-69'!$AN$300:$AN$305,AL$42),"")</f>
        <v/>
      </c>
      <c r="AM181" s="75" t="str">
        <f>IFERROR(LARGE('N 60-69'!$AN$300:$AN$305,AM$42),"")</f>
        <v/>
      </c>
      <c r="AN181" s="75" t="str">
        <f>IFERROR(LARGE('N 60-69'!$AN$300:$AN$305,AN$42),"")</f>
        <v/>
      </c>
      <c r="AO181" s="75" t="str">
        <f>IFERROR(LARGE('N 60-69'!$AN$300:$AN$305,AO$42),"")</f>
        <v/>
      </c>
      <c r="AP181" s="75" t="str">
        <f>IFERROR(LARGE('N 60-69'!$AN$300:$AN$305,AP$42),"")</f>
        <v/>
      </c>
      <c r="AQ181" s="75" t="str">
        <f>IFERROR(LARGE('N 60-69'!$AN$300:$AN$305,AQ$42),"")</f>
        <v/>
      </c>
      <c r="AR181" s="75" t="str">
        <f>IFERROR(LARGE('N 60-69'!$AN$300:$AN$305,AR$42),"")</f>
        <v/>
      </c>
      <c r="AS181" s="75" t="str">
        <f>IFERROR(LARGE('N 60-69'!$AN$300:$AN$305,AS$42),"")</f>
        <v/>
      </c>
      <c r="AT181" s="75" t="str">
        <f>IFERROR(LARGE('N 60-69'!$AN$300:$AN$305,AT$42),"")</f>
        <v/>
      </c>
      <c r="AU181" s="75" t="str">
        <f>IFERROR(LARGE('N 60-69'!$AN$300:$AN$305,AU$42),"")</f>
        <v/>
      </c>
      <c r="AV181" s="75" t="str">
        <f>IFERROR(LARGE('N 60-69'!$AN$300:$AN$305,AV$42),"")</f>
        <v/>
      </c>
      <c r="AW181" s="75" t="str">
        <f>IFERROR(LARGE('N 60-69'!$AN$300:$AN$305,AW$42),"")</f>
        <v/>
      </c>
      <c r="AX181" s="75" t="str">
        <f>IFERROR(LARGE('N 60-69'!$AN$300:$AN$305,AX$42),"")</f>
        <v/>
      </c>
      <c r="AY181" s="75" t="str">
        <f>IFERROR(LARGE('N 60-69'!$AN$300:$AN$305,AY$42),"")</f>
        <v/>
      </c>
      <c r="AZ181" s="75" t="str">
        <f>IFERROR(LARGE('N 60-69'!$AN$300:$AN$305,AZ$42),"")</f>
        <v/>
      </c>
      <c r="BA181" s="75" t="str">
        <f>IFERROR(LARGE('N 60-69'!$AN$300:$AN$305,BA$42),"")</f>
        <v/>
      </c>
      <c r="BG181" s="16"/>
      <c r="BH181" s="16"/>
    </row>
    <row r="182" spans="1:60" hidden="1" x14ac:dyDescent="0.2">
      <c r="B182" s="76" t="s">
        <v>108</v>
      </c>
      <c r="D182" s="75" t="str">
        <f>IFERROR(LARGE('N 70-79'!$AN$300:$AN$400,D$42),"")</f>
        <v/>
      </c>
      <c r="E182" s="75" t="str">
        <f>IFERROR(LARGE('N 70-79'!$AN$300:$AN$400,E$42),"")</f>
        <v/>
      </c>
      <c r="F182" s="75" t="str">
        <f>IFERROR(LARGE('N 70-79'!$AN$300:$AN$400,F$42),"")</f>
        <v/>
      </c>
      <c r="G182" s="75" t="str">
        <f>IFERROR(LARGE('N 70-79'!$AN$300:$AN$400,G$42),"")</f>
        <v/>
      </c>
      <c r="H182" s="75" t="str">
        <f>IFERROR(LARGE('N 70-79'!$AN$300:$AN$400,H$42),"")</f>
        <v/>
      </c>
      <c r="I182" s="75" t="str">
        <f>IFERROR(LARGE('N 70-79'!$AN$300:$AN$400,I$42),"")</f>
        <v/>
      </c>
      <c r="J182" s="75" t="str">
        <f>IFERROR(LARGE('N 70-79'!$AN$300:$AN$400,J$42),"")</f>
        <v/>
      </c>
      <c r="K182" s="75" t="str">
        <f>IFERROR(LARGE('N 70-79'!$AN$300:$AN$400,K$42),"")</f>
        <v/>
      </c>
      <c r="L182" s="75" t="str">
        <f>IFERROR(LARGE('N 70-79'!$AN$300:$AN$400,L$42),"")</f>
        <v/>
      </c>
      <c r="M182" s="75" t="str">
        <f>IFERROR(LARGE('N 70-79'!$AN$300:$AN$400,M$42),"")</f>
        <v/>
      </c>
      <c r="N182" s="75" t="str">
        <f>IFERROR(LARGE('N 70-79'!$AN$300:$AN$400,N$42),"")</f>
        <v/>
      </c>
      <c r="O182" s="75" t="str">
        <f>IFERROR(LARGE('N 70-79'!$AN$300:$AN$400,O$42),"")</f>
        <v/>
      </c>
      <c r="P182" s="75" t="str">
        <f>IFERROR(LARGE('N 70-79'!$AN$300:$AN$400,P$42),"")</f>
        <v/>
      </c>
      <c r="Q182" s="75" t="str">
        <f>IFERROR(LARGE('N 70-79'!$AN$300:$AN$400,Q$42),"")</f>
        <v/>
      </c>
      <c r="R182" s="75" t="str">
        <f>IFERROR(LARGE('N 70-79'!$AN$300:$AN$400,R$42),"")</f>
        <v/>
      </c>
      <c r="S182" s="75" t="str">
        <f>IFERROR(LARGE('N 70-79'!$AN$300:$AN$400,S$42),"")</f>
        <v/>
      </c>
      <c r="T182" s="75" t="str">
        <f>IFERROR(LARGE('N 70-79'!$AN$300:$AN$400,T$42),"")</f>
        <v/>
      </c>
      <c r="U182" s="75" t="str">
        <f>IFERROR(LARGE('N 70-79'!$AN$300:$AN$400,U$42),"")</f>
        <v/>
      </c>
      <c r="V182" s="75" t="str">
        <f>IFERROR(LARGE('N 70-79'!$AN$300:$AN$400,V$42),"")</f>
        <v/>
      </c>
      <c r="W182" s="75" t="str">
        <f>IFERROR(LARGE('N 70-79'!$AN$300:$AN$400,W$42),"")</f>
        <v/>
      </c>
      <c r="X182" s="75" t="str">
        <f>IFERROR(LARGE('N 70-79'!$AN$300:$AN$400,X$42),"")</f>
        <v/>
      </c>
      <c r="Y182" s="75" t="str">
        <f>IFERROR(LARGE('N 70-79'!$AN$300:$AN$400,Y$42),"")</f>
        <v/>
      </c>
      <c r="Z182" s="75" t="str">
        <f>IFERROR(LARGE('N 70-79'!$AN$300:$AN$400,Z$42),"")</f>
        <v/>
      </c>
      <c r="AA182" s="75" t="str">
        <f>IFERROR(LARGE('N 70-79'!$AN$300:$AN$400,AA$42),"")</f>
        <v/>
      </c>
      <c r="AB182" s="75" t="str">
        <f>IFERROR(LARGE('N 70-79'!$AN$300:$AN$400,AB$42),"")</f>
        <v/>
      </c>
      <c r="AC182" s="75" t="str">
        <f>IFERROR(LARGE('N 70-79'!$AN$300:$AN$400,AC$42),"")</f>
        <v/>
      </c>
      <c r="AD182" s="75" t="str">
        <f>IFERROR(LARGE('N 70-79'!$AN$300:$AN$400,AD$42),"")</f>
        <v/>
      </c>
      <c r="AE182" s="75" t="str">
        <f>IFERROR(LARGE('N 70-79'!$AN$300:$AN$400,AE$42),"")</f>
        <v/>
      </c>
      <c r="AF182" s="75" t="str">
        <f>IFERROR(LARGE('N 70-79'!$AN$300:$AN$400,AF$42),"")</f>
        <v/>
      </c>
      <c r="AG182" s="75" t="str">
        <f>IFERROR(LARGE('N 70-79'!$AN$300:$AN$304,AG$42),"")</f>
        <v/>
      </c>
      <c r="AH182" s="75" t="str">
        <f>IFERROR(LARGE('N 70-79'!$AN$300:$AN$304,AH$42),"")</f>
        <v/>
      </c>
      <c r="AI182" s="75" t="str">
        <f>IFERROR(LARGE('N 70-79'!$AN$300:$AN$304,AI$42),"")</f>
        <v/>
      </c>
      <c r="AJ182" s="75" t="str">
        <f>IFERROR(LARGE('N 70-79'!$AN$300:$AN$304,AJ$42),"")</f>
        <v/>
      </c>
      <c r="AK182" s="75" t="str">
        <f>IFERROR(LARGE('N 70-79'!$AN$300:$AN$304,AK$42),"")</f>
        <v/>
      </c>
      <c r="AL182" s="75" t="str">
        <f>IFERROR(LARGE('N 70-79'!$AN$300:$AN$304,AL$42),"")</f>
        <v/>
      </c>
      <c r="AM182" s="75" t="str">
        <f>IFERROR(LARGE('N 70-79'!$AN$300:$AN$304,AM$42),"")</f>
        <v/>
      </c>
      <c r="AN182" s="75" t="str">
        <f>IFERROR(LARGE('N 70-79'!$AN$300:$AN$304,AN$42),"")</f>
        <v/>
      </c>
      <c r="AO182" s="75" t="str">
        <f>IFERROR(LARGE('N 70-79'!$AN$300:$AN$304,AO$42),"")</f>
        <v/>
      </c>
      <c r="AP182" s="75" t="str">
        <f>IFERROR(LARGE('N 70-79'!$AN$300:$AN$304,AP$42),"")</f>
        <v/>
      </c>
      <c r="AQ182" s="75" t="str">
        <f>IFERROR(LARGE('N 70-79'!$AN$300:$AN$304,AQ$42),"")</f>
        <v/>
      </c>
      <c r="AR182" s="75" t="str">
        <f>IFERROR(LARGE('N 70-79'!$AN$300:$AN$304,AR$42),"")</f>
        <v/>
      </c>
      <c r="AS182" s="75" t="str">
        <f>IFERROR(LARGE('N 70-79'!$AN$300:$AN$304,AS$42),"")</f>
        <v/>
      </c>
      <c r="AT182" s="75" t="str">
        <f>IFERROR(LARGE('N 70-79'!$AN$300:$AN$304,AT$42),"")</f>
        <v/>
      </c>
      <c r="AU182" s="75" t="str">
        <f>IFERROR(LARGE('N 70-79'!$AN$300:$AN$304,AU$42),"")</f>
        <v/>
      </c>
      <c r="AV182" s="75" t="str">
        <f>IFERROR(LARGE('N 70-79'!$AN$300:$AN$304,AV$42),"")</f>
        <v/>
      </c>
      <c r="AW182" s="75" t="str">
        <f>IFERROR(LARGE('N 70-79'!$AN$300:$AN$304,AW$42),"")</f>
        <v/>
      </c>
      <c r="AX182" s="75" t="str">
        <f>IFERROR(LARGE('N 70-79'!$AN$300:$AN$304,AX$42),"")</f>
        <v/>
      </c>
      <c r="AY182" s="75" t="str">
        <f>IFERROR(LARGE('N 70-79'!$AN$300:$AN$304,AY$42),"")</f>
        <v/>
      </c>
      <c r="AZ182" s="75" t="str">
        <f>IFERROR(LARGE('N 70-79'!$AN$300:$AN$304,AZ$42),"")</f>
        <v/>
      </c>
      <c r="BA182" s="75" t="str">
        <f>IFERROR(LARGE('N 70-79'!$AN$300:$AN$304,BA$42),"")</f>
        <v/>
      </c>
      <c r="BG182" s="16"/>
      <c r="BH182" s="16"/>
    </row>
    <row r="183" spans="1:60" s="61" customFormat="1" hidden="1" x14ac:dyDescent="0.2">
      <c r="B183" s="76" t="s">
        <v>109</v>
      </c>
      <c r="D183" s="75" t="str">
        <f>IFERROR(LARGE('N 80+'!$AN$300:$AN$400,D$42),"")</f>
        <v/>
      </c>
      <c r="E183" s="75" t="str">
        <f>IFERROR(LARGE('N 80+'!$AN$300:$AN$400,E$42),"")</f>
        <v/>
      </c>
      <c r="F183" s="75" t="str">
        <f>IFERROR(LARGE('N 80+'!$AN$300:$AN$400,F$42),"")</f>
        <v/>
      </c>
      <c r="G183" s="75" t="str">
        <f>IFERROR(LARGE('N 80+'!$AN$300:$AN$400,G$42),"")</f>
        <v/>
      </c>
      <c r="H183" s="75" t="str">
        <f>IFERROR(LARGE('N 80+'!$AN$300:$AN$400,H$42),"")</f>
        <v/>
      </c>
      <c r="I183" s="75" t="str">
        <f>IFERROR(LARGE('N 80+'!$AN$300:$AN$400,I$42),"")</f>
        <v/>
      </c>
      <c r="J183" s="75" t="str">
        <f>IFERROR(LARGE('N 80+'!$AN$300:$AN$400,J$42),"")</f>
        <v/>
      </c>
      <c r="K183" s="75" t="str">
        <f>IFERROR(LARGE('N 80+'!$AN$300:$AN$400,K$42),"")</f>
        <v/>
      </c>
      <c r="L183" s="75" t="str">
        <f>IFERROR(LARGE('N 80+'!$AN$300:$AN$400,L$42),"")</f>
        <v/>
      </c>
      <c r="M183" s="75" t="str">
        <f>IFERROR(LARGE('N 80+'!$AN$300:$AN$400,M$42),"")</f>
        <v/>
      </c>
      <c r="N183" s="75" t="str">
        <f>IFERROR(LARGE('N 80+'!$AN$300:$AN$400,N$42),"")</f>
        <v/>
      </c>
      <c r="O183" s="75" t="str">
        <f>IFERROR(LARGE('N 80+'!$AN$300:$AN$400,O$42),"")</f>
        <v/>
      </c>
      <c r="P183" s="75" t="str">
        <f>IFERROR(LARGE('N 80+'!$AN$300:$AN$400,P$42),"")</f>
        <v/>
      </c>
      <c r="Q183" s="75" t="str">
        <f>IFERROR(LARGE('N 80+'!$AN$300:$AN$400,Q$42),"")</f>
        <v/>
      </c>
      <c r="R183" s="75" t="str">
        <f>IFERROR(LARGE('N 80+'!$AN$300:$AN$400,R$42),"")</f>
        <v/>
      </c>
      <c r="S183" s="75" t="str">
        <f>IFERROR(LARGE('N 80+'!$AN$300:$AN$400,S$42),"")</f>
        <v/>
      </c>
      <c r="T183" s="75" t="str">
        <f>IFERROR(LARGE('N 80+'!$AN$300:$AN$400,T$42),"")</f>
        <v/>
      </c>
      <c r="U183" s="75" t="str">
        <f>IFERROR(LARGE('N 80+'!$AN$300:$AN$400,U$42),"")</f>
        <v/>
      </c>
      <c r="V183" s="75" t="str">
        <f>IFERROR(LARGE('N 80+'!$AN$300:$AN$400,V$42),"")</f>
        <v/>
      </c>
      <c r="W183" s="75" t="str">
        <f>IFERROR(LARGE('N 80+'!$AN$300:$AN$400,W$42),"")</f>
        <v/>
      </c>
      <c r="X183" s="75" t="str">
        <f>IFERROR(LARGE('N 80+'!$AN$300:$AN$400,X$42),"")</f>
        <v/>
      </c>
      <c r="Y183" s="75" t="str">
        <f>IFERROR(LARGE('N 80+'!$AN$300:$AN$400,Y$42),"")</f>
        <v/>
      </c>
      <c r="Z183" s="75" t="str">
        <f>IFERROR(LARGE('N 80+'!$AN$300:$AN$400,Z$42),"")</f>
        <v/>
      </c>
      <c r="AA183" s="75" t="str">
        <f>IFERROR(LARGE('N 80+'!$AN$300:$AN$400,AA$42),"")</f>
        <v/>
      </c>
      <c r="AB183" s="75" t="str">
        <f>IFERROR(LARGE('N 80+'!$AN$300:$AN$400,AB$42),"")</f>
        <v/>
      </c>
      <c r="AC183" s="75" t="str">
        <f>IFERROR(LARGE('N 80+'!$AN$300:$AN$400,AC$42),"")</f>
        <v/>
      </c>
      <c r="AD183" s="75" t="str">
        <f>IFERROR(LARGE('N 80+'!$AN$300:$AN$400,AD$42),"")</f>
        <v/>
      </c>
      <c r="AE183" s="75" t="str">
        <f>IFERROR(LARGE('N 80+'!$AN$300:$AN$400,AE$42),"")</f>
        <v/>
      </c>
      <c r="AF183" s="75" t="str">
        <f>IFERROR(LARGE('N 80+'!$AN$300:$AN$400,AF$42),"")</f>
        <v/>
      </c>
      <c r="AG183" s="75" t="str">
        <f>IFERROR(LARGE('N 80+'!$AN$300:$AN$303,AG$42),"")</f>
        <v/>
      </c>
      <c r="AH183" s="75" t="str">
        <f>IFERROR(LARGE('N 80+'!$AN$300:$AN$303,AH$42),"")</f>
        <v/>
      </c>
      <c r="AI183" s="75" t="str">
        <f>IFERROR(LARGE('N 80+'!$AN$300:$AN$303,AI$42),"")</f>
        <v/>
      </c>
      <c r="AJ183" s="75" t="str">
        <f>IFERROR(LARGE('N 80+'!$AN$300:$AN$303,AJ$42),"")</f>
        <v/>
      </c>
      <c r="AK183" s="75" t="str">
        <f>IFERROR(LARGE('N 80+'!$AN$300:$AN$303,AK$42),"")</f>
        <v/>
      </c>
      <c r="AL183" s="75" t="str">
        <f>IFERROR(LARGE('N 80+'!$AN$300:$AN$303,AL$42),"")</f>
        <v/>
      </c>
      <c r="AM183" s="75" t="str">
        <f>IFERROR(LARGE('N 80+'!$AN$300:$AN$303,AM$42),"")</f>
        <v/>
      </c>
      <c r="AN183" s="75" t="str">
        <f>IFERROR(LARGE('N 80+'!$AN$300:$AN$303,AN$42),"")</f>
        <v/>
      </c>
      <c r="AO183" s="75" t="str">
        <f>IFERROR(LARGE('N 80+'!$AN$300:$AN$303,AO$42),"")</f>
        <v/>
      </c>
      <c r="AP183" s="75" t="str">
        <f>IFERROR(LARGE('N 80+'!$AN$300:$AN$303,AP$42),"")</f>
        <v/>
      </c>
      <c r="AQ183" s="75" t="str">
        <f>IFERROR(LARGE('N 80+'!$AN$300:$AN$303,AQ$42),"")</f>
        <v/>
      </c>
      <c r="AR183" s="75" t="str">
        <f>IFERROR(LARGE('N 80+'!$AN$300:$AN$303,AR$42),"")</f>
        <v/>
      </c>
      <c r="AS183" s="75" t="str">
        <f>IFERROR(LARGE('N 80+'!$AN$300:$AN$303,AS$42),"")</f>
        <v/>
      </c>
      <c r="AT183" s="75" t="str">
        <f>IFERROR(LARGE('N 80+'!$AN$300:$AN$303,AT$42),"")</f>
        <v/>
      </c>
      <c r="AU183" s="75" t="str">
        <f>IFERROR(LARGE('N 80+'!$AN$300:$AN$303,AU$42),"")</f>
        <v/>
      </c>
      <c r="AV183" s="75" t="str">
        <f>IFERROR(LARGE('N 80+'!$AN$300:$AN$303,AV$42),"")</f>
        <v/>
      </c>
      <c r="AW183" s="75" t="str">
        <f>IFERROR(LARGE('N 80+'!$AN$300:$AN$303,AW$42),"")</f>
        <v/>
      </c>
      <c r="AX183" s="75" t="str">
        <f>IFERROR(LARGE('N 80+'!$AN$300:$AN$303,AX$42),"")</f>
        <v/>
      </c>
      <c r="AY183" s="75" t="str">
        <f>IFERROR(LARGE('N 80+'!$AN$300:$AN$303,AY$42),"")</f>
        <v/>
      </c>
      <c r="AZ183" s="75" t="str">
        <f>IFERROR(LARGE('N 80+'!$AN$300:$AN$303,AZ$42),"")</f>
        <v/>
      </c>
      <c r="BA183" s="75" t="str">
        <f>IFERROR(LARGE('N 80+'!$AN$300:$AN$303,BA$42),"")</f>
        <v/>
      </c>
    </row>
    <row r="184" spans="1:60" hidden="1" x14ac:dyDescent="0.2">
      <c r="A184" s="123" t="s">
        <v>68</v>
      </c>
      <c r="B184" s="77" t="s">
        <v>76</v>
      </c>
      <c r="D184" s="75">
        <f>IFERROR(LARGE('M 35-49'!$AO$300:$AO$397,D$42),"")</f>
        <v>18.004000000000001</v>
      </c>
      <c r="E184" s="75" t="str">
        <f>IFERROR(LARGE('M 35-49'!$AO$300:$AO$397,E$42),"")</f>
        <v/>
      </c>
      <c r="F184" s="75" t="str">
        <f>IFERROR(LARGE('M 35-49'!$AO$300:$AO$397,F$42),"")</f>
        <v/>
      </c>
      <c r="G184" s="75" t="str">
        <f>IFERROR(LARGE('M 35-49'!$AO$300:$AO$397,G$42),"")</f>
        <v/>
      </c>
      <c r="H184" s="75" t="str">
        <f>IFERROR(LARGE('M 35-49'!$AO$300:$AO$397,H$42),"")</f>
        <v/>
      </c>
      <c r="I184" s="75" t="str">
        <f>IFERROR(LARGE('M 35-49'!$AO$300:$AO$397,I$42),"")</f>
        <v/>
      </c>
      <c r="J184" s="75" t="str">
        <f>IFERROR(LARGE('M 35-49'!$AO$300:$AO$397,J$42),"")</f>
        <v/>
      </c>
      <c r="K184" s="75" t="str">
        <f>IFERROR(LARGE('M 35-49'!$AO$300:$AO$397,K$42),"")</f>
        <v/>
      </c>
      <c r="L184" s="75" t="str">
        <f>IFERROR(LARGE('M 35-49'!$AO$300:$AO$397,L$42),"")</f>
        <v/>
      </c>
      <c r="M184" s="75" t="str">
        <f>IFERROR(LARGE('M 35-49'!$AO$300:$AO$397,M$42),"")</f>
        <v/>
      </c>
      <c r="N184" s="75" t="str">
        <f>IFERROR(LARGE('M 35-49'!$AO$300:$AO$397,N$42),"")</f>
        <v/>
      </c>
      <c r="O184" s="75" t="str">
        <f>IFERROR(LARGE('M 35-49'!$AO$300:$AO$397,O$42),"")</f>
        <v/>
      </c>
      <c r="P184" s="75" t="str">
        <f>IFERROR(LARGE('M 35-49'!$AO$300:$AO$397,P$42),"")</f>
        <v/>
      </c>
      <c r="Q184" s="75" t="str">
        <f>IFERROR(LARGE('M 35-49'!$AO$300:$AO$397,Q$42),"")</f>
        <v/>
      </c>
      <c r="R184" s="75" t="str">
        <f>IFERROR(LARGE('M 35-49'!$AO$300:$AO$397,R$42),"")</f>
        <v/>
      </c>
      <c r="S184" s="75" t="str">
        <f>IFERROR(LARGE('M 35-49'!$AO$300:$AO$397,S$42),"")</f>
        <v/>
      </c>
      <c r="T184" s="75" t="str">
        <f>IFERROR(LARGE('M 35-49'!$AO$300:$AO$397,T$42),"")</f>
        <v/>
      </c>
      <c r="U184" s="75" t="str">
        <f>IFERROR(LARGE('M 35-49'!$AO$300:$AO$397,U$42),"")</f>
        <v/>
      </c>
      <c r="V184" s="75" t="str">
        <f>IFERROR(LARGE('M 35-49'!$AO$300:$AO$397,V$42),"")</f>
        <v/>
      </c>
      <c r="W184" s="75" t="str">
        <f>IFERROR(LARGE('M 35-49'!$AO$300:$AO$397,W$42),"")</f>
        <v/>
      </c>
      <c r="X184" s="75" t="str">
        <f>IFERROR(LARGE('M 35-49'!$AO$300:$AO$397,X$42),"")</f>
        <v/>
      </c>
      <c r="Y184" s="75" t="str">
        <f>IFERROR(LARGE('M 35-49'!$AO$300:$AO$397,Y$42),"")</f>
        <v/>
      </c>
      <c r="Z184" s="75" t="str">
        <f>IFERROR(LARGE('M 35-49'!$AO$300:$AO$397,Z$42),"")</f>
        <v/>
      </c>
      <c r="AA184" s="75" t="str">
        <f>IFERROR(LARGE('M 35-49'!$AO$300:$AO$397,AA$42),"")</f>
        <v/>
      </c>
      <c r="AB184" s="75" t="str">
        <f>IFERROR(LARGE('M 35-49'!$AO$300:$AO$397,AB$42),"")</f>
        <v/>
      </c>
      <c r="AC184" s="75" t="str">
        <f>IFERROR(LARGE('M 35-49'!$AO$300:$AO$397,AC$42),"")</f>
        <v/>
      </c>
      <c r="AD184" s="75" t="str">
        <f>IFERROR(LARGE('M 35-49'!$AO$300:$AO$397,AD$42),"")</f>
        <v/>
      </c>
      <c r="AE184" s="75" t="str">
        <f>IFERROR(LARGE('M 35-49'!$AO$300:$AO$397,AE$42),"")</f>
        <v/>
      </c>
      <c r="AF184" s="75" t="str">
        <f>IFERROR(LARGE('M 35-49'!$AO$300:$AO$397,AF$42),"")</f>
        <v/>
      </c>
      <c r="AG184" s="75" t="str">
        <f>IFERROR(LARGE('M 35-49'!$AO$300:$AO$312,AG$42),"")</f>
        <v/>
      </c>
      <c r="AH184" s="75" t="str">
        <f>IFERROR(LARGE('M 35-49'!$AO$300:$AO$312,AH$42),"")</f>
        <v/>
      </c>
      <c r="AI184" s="75" t="str">
        <f>IFERROR(LARGE('M 35-49'!$AO$300:$AO$312,AI$42),"")</f>
        <v/>
      </c>
      <c r="AJ184" s="75" t="str">
        <f>IFERROR(LARGE('M 35-49'!$AO$300:$AO$312,AJ$42),"")</f>
        <v/>
      </c>
      <c r="AK184" s="75" t="str">
        <f>IFERROR(LARGE('M 35-49'!$AO$300:$AO$312,AK$42),"")</f>
        <v/>
      </c>
      <c r="AL184" s="75" t="str">
        <f>IFERROR(LARGE('M 35-49'!$AO$300:$AO$312,AL$42),"")</f>
        <v/>
      </c>
      <c r="AM184" s="75" t="str">
        <f>IFERROR(LARGE('M 35-49'!$AO$300:$AO$312,AM$42),"")</f>
        <v/>
      </c>
      <c r="AN184" s="75" t="str">
        <f>IFERROR(LARGE('M 35-49'!$AO$300:$AO$312,AN$42),"")</f>
        <v/>
      </c>
      <c r="AO184" s="75" t="str">
        <f>IFERROR(LARGE('M 35-49'!$AO$300:$AO$312,AO$42),"")</f>
        <v/>
      </c>
      <c r="AP184" s="75" t="str">
        <f>IFERROR(LARGE('M 35-49'!$AO$300:$AO$312,AP$42),"")</f>
        <v/>
      </c>
      <c r="AQ184" s="75" t="str">
        <f>IFERROR(LARGE('M 35-49'!$AO$300:$AO$312,AQ$42),"")</f>
        <v/>
      </c>
      <c r="AR184" s="75" t="str">
        <f>IFERROR(LARGE('M 35-49'!$AO$300:$AO$312,AR$42),"")</f>
        <v/>
      </c>
      <c r="AS184" s="75" t="str">
        <f>IFERROR(LARGE('M 35-49'!$AO$300:$AO$312,AS$42),"")</f>
        <v/>
      </c>
      <c r="AT184" s="75" t="str">
        <f>IFERROR(LARGE('M 35-49'!$AO$300:$AO$312,AT$42),"")</f>
        <v/>
      </c>
      <c r="AU184" s="75" t="str">
        <f>IFERROR(LARGE('M 35-49'!$AO$300:$AO$312,AU$42),"")</f>
        <v/>
      </c>
      <c r="AV184" s="75" t="str">
        <f>IFERROR(LARGE('M 35-49'!$AO$300:$AO$312,AV$42),"")</f>
        <v/>
      </c>
      <c r="AW184" s="75" t="str">
        <f>IFERROR(LARGE('M 35-49'!$AO$300:$AO$312,AW$42),"")</f>
        <v/>
      </c>
      <c r="AX184" s="75" t="str">
        <f>IFERROR(LARGE('M 35-49'!$AO$300:$AO$312,AX$42),"")</f>
        <v/>
      </c>
      <c r="AY184" s="75" t="str">
        <f>IFERROR(LARGE('M 35-49'!$AO$300:$AO$312,AY$42),"")</f>
        <v/>
      </c>
      <c r="AZ184" s="75" t="str">
        <f>IFERROR(LARGE('M 35-49'!$AO$300:$AO$312,AZ$42),"")</f>
        <v/>
      </c>
      <c r="BA184" s="75" t="str">
        <f>IFERROR(LARGE('M 35-49'!$AO$300:$AO$312,BA$42),"")</f>
        <v/>
      </c>
      <c r="BG184" s="16"/>
      <c r="BH184" s="16"/>
    </row>
    <row r="185" spans="1:60" hidden="1" x14ac:dyDescent="0.2">
      <c r="B185" s="77" t="s">
        <v>77</v>
      </c>
      <c r="D185" s="75">
        <f>IFERROR(LARGE('M 50-59'!$AO$300:$AO$396,D$42),"")</f>
        <v>18.004000000000001</v>
      </c>
      <c r="E185" s="75">
        <f>IFERROR(LARGE('M 50-59'!$AO$300:$AO$396,E$42),"")</f>
        <v>15.004</v>
      </c>
      <c r="F185" s="75" t="str">
        <f>IFERROR(LARGE('M 50-59'!$AO$300:$AO$396,F$42),"")</f>
        <v/>
      </c>
      <c r="G185" s="75" t="str">
        <f>IFERROR(LARGE('M 50-59'!$AO$300:$AO$396,G$42),"")</f>
        <v/>
      </c>
      <c r="H185" s="75" t="str">
        <f>IFERROR(LARGE('M 50-59'!$AO$300:$AO$396,H$42),"")</f>
        <v/>
      </c>
      <c r="I185" s="75" t="str">
        <f>IFERROR(LARGE('M 50-59'!$AO$300:$AO$396,I$42),"")</f>
        <v/>
      </c>
      <c r="J185" s="75" t="str">
        <f>IFERROR(LARGE('M 50-59'!$AO$300:$AO$396,J$42),"")</f>
        <v/>
      </c>
      <c r="K185" s="75" t="str">
        <f>IFERROR(LARGE('M 50-59'!$AO$300:$AO$396,K$42),"")</f>
        <v/>
      </c>
      <c r="L185" s="75" t="str">
        <f>IFERROR(LARGE('M 50-59'!$AO$300:$AO$396,L$42),"")</f>
        <v/>
      </c>
      <c r="M185" s="75" t="str">
        <f>IFERROR(LARGE('M 50-59'!$AO$300:$AO$396,M$42),"")</f>
        <v/>
      </c>
      <c r="N185" s="75" t="str">
        <f>IFERROR(LARGE('M 50-59'!$AO$300:$AO$396,N$42),"")</f>
        <v/>
      </c>
      <c r="O185" s="75" t="str">
        <f>IFERROR(LARGE('M 50-59'!$AO$300:$AO$396,O$42),"")</f>
        <v/>
      </c>
      <c r="P185" s="75" t="str">
        <f>IFERROR(LARGE('M 50-59'!$AO$300:$AO$396,P$42),"")</f>
        <v/>
      </c>
      <c r="Q185" s="75" t="str">
        <f>IFERROR(LARGE('M 50-59'!$AO$300:$AO$396,Q$42),"")</f>
        <v/>
      </c>
      <c r="R185" s="75" t="str">
        <f>IFERROR(LARGE('M 50-59'!$AO$300:$AO$396,R$42),"")</f>
        <v/>
      </c>
      <c r="S185" s="75" t="str">
        <f>IFERROR(LARGE('M 50-59'!$AO$300:$AO$396,S$42),"")</f>
        <v/>
      </c>
      <c r="T185" s="75" t="str">
        <f>IFERROR(LARGE('M 50-59'!$AO$300:$AO$396,T$42),"")</f>
        <v/>
      </c>
      <c r="U185" s="75" t="str">
        <f>IFERROR(LARGE('M 50-59'!$AO$300:$AO$396,U$42),"")</f>
        <v/>
      </c>
      <c r="V185" s="75" t="str">
        <f>IFERROR(LARGE('M 50-59'!$AO$300:$AO$396,V$42),"")</f>
        <v/>
      </c>
      <c r="W185" s="75" t="str">
        <f>IFERROR(LARGE('M 50-59'!$AO$300:$AO$396,W$42),"")</f>
        <v/>
      </c>
      <c r="X185" s="75" t="str">
        <f>IFERROR(LARGE('M 50-59'!$AO$300:$AO$396,X$42),"")</f>
        <v/>
      </c>
      <c r="Y185" s="75" t="str">
        <f>IFERROR(LARGE('M 50-59'!$AO$300:$AO$396,Y$42),"")</f>
        <v/>
      </c>
      <c r="Z185" s="75" t="str">
        <f>IFERROR(LARGE('M 50-59'!$AO$300:$AO$396,Z$42),"")</f>
        <v/>
      </c>
      <c r="AA185" s="75" t="str">
        <f>IFERROR(LARGE('M 50-59'!$AO$300:$AO$396,AA$42),"")</f>
        <v/>
      </c>
      <c r="AB185" s="75" t="str">
        <f>IFERROR(LARGE('M 50-59'!$AO$300:$AO$396,AB$42),"")</f>
        <v/>
      </c>
      <c r="AC185" s="75" t="str">
        <f>IFERROR(LARGE('M 50-59'!$AO$300:$AO$396,AC$42),"")</f>
        <v/>
      </c>
      <c r="AD185" s="75" t="str">
        <f>IFERROR(LARGE('M 50-59'!$AO$300:$AO$396,AD$42),"")</f>
        <v/>
      </c>
      <c r="AE185" s="75" t="str">
        <f>IFERROR(LARGE('M 50-59'!$AO$300:$AO$396,AE$42),"")</f>
        <v/>
      </c>
      <c r="AF185" s="75" t="str">
        <f>IFERROR(LARGE('M 50-59'!$AO$300:$AO$396,AF$42),"")</f>
        <v/>
      </c>
      <c r="AG185" s="75" t="str">
        <f>IFERROR(LARGE('M 50-59'!$AO$300:$AO$312,AG$42),"")</f>
        <v/>
      </c>
      <c r="AH185" s="75" t="str">
        <f>IFERROR(LARGE('M 50-59'!$AO$300:$AO$312,AH$42),"")</f>
        <v/>
      </c>
      <c r="AI185" s="75" t="str">
        <f>IFERROR(LARGE('M 50-59'!$AO$300:$AO$312,AI$42),"")</f>
        <v/>
      </c>
      <c r="AJ185" s="75" t="str">
        <f>IFERROR(LARGE('M 50-59'!$AO$300:$AO$312,AJ$42),"")</f>
        <v/>
      </c>
      <c r="AK185" s="75" t="str">
        <f>IFERROR(LARGE('M 50-59'!$AO$300:$AO$312,AK$42),"")</f>
        <v/>
      </c>
      <c r="AL185" s="75" t="str">
        <f>IFERROR(LARGE('M 50-59'!$AO$300:$AO$312,AL$42),"")</f>
        <v/>
      </c>
      <c r="AM185" s="75" t="str">
        <f>IFERROR(LARGE('M 50-59'!$AO$300:$AO$312,AM$42),"")</f>
        <v/>
      </c>
      <c r="AN185" s="75" t="str">
        <f>IFERROR(LARGE('M 50-59'!$AO$300:$AO$312,AN$42),"")</f>
        <v/>
      </c>
      <c r="AO185" s="75" t="str">
        <f>IFERROR(LARGE('M 50-59'!$AO$300:$AO$312,AO$42),"")</f>
        <v/>
      </c>
      <c r="AP185" s="75" t="str">
        <f>IFERROR(LARGE('M 50-59'!$AO$300:$AO$312,AP$42),"")</f>
        <v/>
      </c>
      <c r="AQ185" s="75" t="str">
        <f>IFERROR(LARGE('M 50-59'!$AO$300:$AO$312,AQ$42),"")</f>
        <v/>
      </c>
      <c r="AR185" s="75" t="str">
        <f>IFERROR(LARGE('M 50-59'!$AO$300:$AO$312,AR$42),"")</f>
        <v/>
      </c>
      <c r="AS185" s="75" t="str">
        <f>IFERROR(LARGE('M 50-59'!$AO$300:$AO$312,AS$42),"")</f>
        <v/>
      </c>
      <c r="AT185" s="75" t="str">
        <f>IFERROR(LARGE('M 50-59'!$AO$300:$AO$312,AT$42),"")</f>
        <v/>
      </c>
      <c r="AU185" s="75" t="str">
        <f>IFERROR(LARGE('M 50-59'!$AO$300:$AO$312,AU$42),"")</f>
        <v/>
      </c>
      <c r="AV185" s="75" t="str">
        <f>IFERROR(LARGE('M 50-59'!$AO$300:$AO$312,AV$42),"")</f>
        <v/>
      </c>
      <c r="AW185" s="75" t="str">
        <f>IFERROR(LARGE('M 50-59'!$AO$300:$AO$312,AW$42),"")</f>
        <v/>
      </c>
      <c r="AX185" s="75" t="str">
        <f>IFERROR(LARGE('M 50-59'!$AO$300:$AO$312,AX$42),"")</f>
        <v/>
      </c>
      <c r="AY185" s="75" t="str">
        <f>IFERROR(LARGE('M 50-59'!$AO$300:$AO$312,AY$42),"")</f>
        <v/>
      </c>
      <c r="AZ185" s="75" t="str">
        <f>IFERROR(LARGE('M 50-59'!$AO$300:$AO$312,AZ$42),"")</f>
        <v/>
      </c>
      <c r="BA185" s="75" t="str">
        <f>IFERROR(LARGE('M 50-59'!$AO$300:$AO$312,BA$42),"")</f>
        <v/>
      </c>
      <c r="BG185" s="16"/>
      <c r="BH185" s="16"/>
    </row>
    <row r="186" spans="1:60" hidden="1" x14ac:dyDescent="0.2">
      <c r="B186" s="77" t="s">
        <v>78</v>
      </c>
      <c r="D186" s="75" t="str">
        <f>IFERROR(LARGE('M 60-69'!$AO$300:$AO$397,D$42),"")</f>
        <v/>
      </c>
      <c r="E186" s="75" t="str">
        <f>IFERROR(LARGE('M 60-69'!$AO$300:$AO$397,E$42),"")</f>
        <v/>
      </c>
      <c r="F186" s="75" t="str">
        <f>IFERROR(LARGE('M 60-69'!$AO$300:$AO$397,F$42),"")</f>
        <v/>
      </c>
      <c r="G186" s="75" t="str">
        <f>IFERROR(LARGE('M 60-69'!$AO$300:$AO$397,G$42),"")</f>
        <v/>
      </c>
      <c r="H186" s="75" t="str">
        <f>IFERROR(LARGE('M 60-69'!$AO$300:$AO$397,H$42),"")</f>
        <v/>
      </c>
      <c r="I186" s="75" t="str">
        <f>IFERROR(LARGE('M 60-69'!$AO$300:$AO$397,I$42),"")</f>
        <v/>
      </c>
      <c r="J186" s="75" t="str">
        <f>IFERROR(LARGE('M 60-69'!$AO$300:$AO$397,J$42),"")</f>
        <v/>
      </c>
      <c r="K186" s="75" t="str">
        <f>IFERROR(LARGE('M 60-69'!$AO$300:$AO$397,K$42),"")</f>
        <v/>
      </c>
      <c r="L186" s="75" t="str">
        <f>IFERROR(LARGE('M 60-69'!$AO$300:$AO$397,L$42),"")</f>
        <v/>
      </c>
      <c r="M186" s="75" t="str">
        <f>IFERROR(LARGE('M 60-69'!$AO$300:$AO$397,M$42),"")</f>
        <v/>
      </c>
      <c r="N186" s="75" t="str">
        <f>IFERROR(LARGE('M 60-69'!$AO$300:$AO$397,N$42),"")</f>
        <v/>
      </c>
      <c r="O186" s="75" t="str">
        <f>IFERROR(LARGE('M 60-69'!$AO$300:$AO$397,O$42),"")</f>
        <v/>
      </c>
      <c r="P186" s="75" t="str">
        <f>IFERROR(LARGE('M 60-69'!$AO$300:$AO$397,P$42),"")</f>
        <v/>
      </c>
      <c r="Q186" s="75" t="str">
        <f>IFERROR(LARGE('M 60-69'!$AO$300:$AO$397,Q$42),"")</f>
        <v/>
      </c>
      <c r="R186" s="75" t="str">
        <f>IFERROR(LARGE('M 60-69'!$AO$300:$AO$397,R$42),"")</f>
        <v/>
      </c>
      <c r="S186" s="75" t="str">
        <f>IFERROR(LARGE('M 60-69'!$AO$300:$AO$397,S$42),"")</f>
        <v/>
      </c>
      <c r="T186" s="75" t="str">
        <f>IFERROR(LARGE('M 60-69'!$AO$300:$AO$397,T$42),"")</f>
        <v/>
      </c>
      <c r="U186" s="75" t="str">
        <f>IFERROR(LARGE('M 60-69'!$AO$300:$AO$397,U$42),"")</f>
        <v/>
      </c>
      <c r="V186" s="75" t="str">
        <f>IFERROR(LARGE('M 60-69'!$AO$300:$AO$397,V$42),"")</f>
        <v/>
      </c>
      <c r="W186" s="75" t="str">
        <f>IFERROR(LARGE('M 60-69'!$AO$300:$AO$397,W$42),"")</f>
        <v/>
      </c>
      <c r="X186" s="75" t="str">
        <f>IFERROR(LARGE('M 60-69'!$AO$300:$AO$397,X$42),"")</f>
        <v/>
      </c>
      <c r="Y186" s="75" t="str">
        <f>IFERROR(LARGE('M 60-69'!$AO$300:$AO$397,Y$42),"")</f>
        <v/>
      </c>
      <c r="Z186" s="75" t="str">
        <f>IFERROR(LARGE('M 60-69'!$AO$300:$AO$397,Z$42),"")</f>
        <v/>
      </c>
      <c r="AA186" s="75" t="str">
        <f>IFERROR(LARGE('M 60-69'!$AO$300:$AO$397,AA$42),"")</f>
        <v/>
      </c>
      <c r="AB186" s="75" t="str">
        <f>IFERROR(LARGE('M 60-69'!$AO$300:$AO$397,AB$42),"")</f>
        <v/>
      </c>
      <c r="AC186" s="75" t="str">
        <f>IFERROR(LARGE('M 60-69'!$AO$300:$AO$397,AC$42),"")</f>
        <v/>
      </c>
      <c r="AD186" s="75" t="str">
        <f>IFERROR(LARGE('M 60-69'!$AO$300:$AO$397,AD$42),"")</f>
        <v/>
      </c>
      <c r="AE186" s="75" t="str">
        <f>IFERROR(LARGE('M 60-69'!$AO$300:$AO$397,AE$42),"")</f>
        <v/>
      </c>
      <c r="AF186" s="75" t="str">
        <f>IFERROR(LARGE('M 60-69'!$AO$300:$AO$397,AF$42),"")</f>
        <v/>
      </c>
      <c r="AG186" s="75" t="str">
        <f>IFERROR(LARGE('M 60-69'!$AO$300:$AO$306,AG$42),"")</f>
        <v/>
      </c>
      <c r="AH186" s="75" t="str">
        <f>IFERROR(LARGE('M 60-69'!$AO$300:$AO$306,AH$42),"")</f>
        <v/>
      </c>
      <c r="AI186" s="75" t="str">
        <f>IFERROR(LARGE('M 60-69'!$AO$300:$AO$306,AI$42),"")</f>
        <v/>
      </c>
      <c r="AJ186" s="75" t="str">
        <f>IFERROR(LARGE('M 60-69'!$AO$300:$AO$306,AJ$42),"")</f>
        <v/>
      </c>
      <c r="AK186" s="75" t="str">
        <f>IFERROR(LARGE('M 60-69'!$AO$300:$AO$306,AK$42),"")</f>
        <v/>
      </c>
      <c r="AL186" s="75" t="str">
        <f>IFERROR(LARGE('M 60-69'!$AO$300:$AO$306,AL$42),"")</f>
        <v/>
      </c>
      <c r="AM186" s="75" t="str">
        <f>IFERROR(LARGE('M 60-69'!$AO$300:$AO$306,AM$42),"")</f>
        <v/>
      </c>
      <c r="AN186" s="75" t="str">
        <f>IFERROR(LARGE('M 60-69'!$AO$300:$AO$306,AN$42),"")</f>
        <v/>
      </c>
      <c r="AO186" s="75" t="str">
        <f>IFERROR(LARGE('M 60-69'!$AO$300:$AO$306,AO$42),"")</f>
        <v/>
      </c>
      <c r="AP186" s="75" t="str">
        <f>IFERROR(LARGE('M 60-69'!$AO$300:$AO$306,AP$42),"")</f>
        <v/>
      </c>
      <c r="AQ186" s="75" t="str">
        <f>IFERROR(LARGE('M 60-69'!$AO$300:$AO$306,AQ$42),"")</f>
        <v/>
      </c>
      <c r="AR186" s="75" t="str">
        <f>IFERROR(LARGE('M 60-69'!$AO$300:$AO$306,AR$42),"")</f>
        <v/>
      </c>
      <c r="AS186" s="75" t="str">
        <f>IFERROR(LARGE('M 60-69'!$AO$300:$AO$306,AS$42),"")</f>
        <v/>
      </c>
      <c r="AT186" s="75" t="str">
        <f>IFERROR(LARGE('M 60-69'!$AO$300:$AO$306,AT$42),"")</f>
        <v/>
      </c>
      <c r="AU186" s="75" t="str">
        <f>IFERROR(LARGE('M 60-69'!$AO$300:$AO$306,AU$42),"")</f>
        <v/>
      </c>
      <c r="AV186" s="75" t="str">
        <f>IFERROR(LARGE('M 60-69'!$AO$300:$AO$306,AV$42),"")</f>
        <v/>
      </c>
      <c r="AW186" s="75" t="str">
        <f>IFERROR(LARGE('M 60-69'!$AO$300:$AO$306,AW$42),"")</f>
        <v/>
      </c>
      <c r="AX186" s="75" t="str">
        <f>IFERROR(LARGE('M 60-69'!$AO$300:$AO$306,AX$42),"")</f>
        <v/>
      </c>
      <c r="AY186" s="75" t="str">
        <f>IFERROR(LARGE('M 60-69'!$AO$300:$AO$306,AY$42),"")</f>
        <v/>
      </c>
      <c r="AZ186" s="75" t="str">
        <f>IFERROR(LARGE('M 60-69'!$AO$300:$AO$306,AZ$42),"")</f>
        <v/>
      </c>
      <c r="BA186" s="75" t="str">
        <f>IFERROR(LARGE('M 60-69'!$AO$300:$AO$306,BA$42),"")</f>
        <v/>
      </c>
      <c r="BG186" s="16"/>
      <c r="BH186" s="16"/>
    </row>
    <row r="187" spans="1:60" hidden="1" x14ac:dyDescent="0.2">
      <c r="B187" s="77" t="s">
        <v>106</v>
      </c>
      <c r="D187" s="75">
        <f>IFERROR(LARGE('M 70-79'!$AO$300:$AO$400,D$42),"")</f>
        <v>16.001999999999999</v>
      </c>
      <c r="E187" s="75" t="str">
        <f>IFERROR(LARGE('M 70-79'!$AO$300:$AO$400,E$42),"")</f>
        <v/>
      </c>
      <c r="F187" s="75" t="str">
        <f>IFERROR(LARGE('M 70-79'!$AO$300:$AO$400,F$42),"")</f>
        <v/>
      </c>
      <c r="G187" s="75" t="str">
        <f>IFERROR(LARGE('M 70-79'!$AO$300:$AO$400,G$42),"")</f>
        <v/>
      </c>
      <c r="H187" s="75" t="str">
        <f>IFERROR(LARGE('M 70-79'!$AO$300:$AO$400,H$42),"")</f>
        <v/>
      </c>
      <c r="I187" s="75" t="str">
        <f>IFERROR(LARGE('M 70-79'!$AO$300:$AO$400,I$42),"")</f>
        <v/>
      </c>
      <c r="J187" s="75" t="str">
        <f>IFERROR(LARGE('M 70-79'!$AO$300:$AO$400,J$42),"")</f>
        <v/>
      </c>
      <c r="K187" s="75" t="str">
        <f>IFERROR(LARGE('M 70-79'!$AO$300:$AO$400,K$42),"")</f>
        <v/>
      </c>
      <c r="L187" s="75" t="str">
        <f>IFERROR(LARGE('M 70-79'!$AO$300:$AO$400,L$42),"")</f>
        <v/>
      </c>
      <c r="M187" s="75" t="str">
        <f>IFERROR(LARGE('M 70-79'!$AO$300:$AO$400,M$42),"")</f>
        <v/>
      </c>
      <c r="N187" s="75" t="str">
        <f>IFERROR(LARGE('M 70-79'!$AO$300:$AO$400,N$42),"")</f>
        <v/>
      </c>
      <c r="O187" s="75" t="str">
        <f>IFERROR(LARGE('M 70-79'!$AO$300:$AO$400,O$42),"")</f>
        <v/>
      </c>
      <c r="P187" s="75" t="str">
        <f>IFERROR(LARGE('M 70-79'!$AO$300:$AO$400,P$42),"")</f>
        <v/>
      </c>
      <c r="Q187" s="75" t="str">
        <f>IFERROR(LARGE('M 70-79'!$AO$300:$AO$400,Q$42),"")</f>
        <v/>
      </c>
      <c r="R187" s="75" t="str">
        <f>IFERROR(LARGE('M 70-79'!$AO$300:$AO$400,R$42),"")</f>
        <v/>
      </c>
      <c r="S187" s="75" t="str">
        <f>IFERROR(LARGE('M 70-79'!$AO$300:$AO$400,S$42),"")</f>
        <v/>
      </c>
      <c r="T187" s="75" t="str">
        <f>IFERROR(LARGE('M 70-79'!$AO$300:$AO$400,T$42),"")</f>
        <v/>
      </c>
      <c r="U187" s="75" t="str">
        <f>IFERROR(LARGE('M 70-79'!$AO$300:$AO$400,U$42),"")</f>
        <v/>
      </c>
      <c r="V187" s="75" t="str">
        <f>IFERROR(LARGE('M 70-79'!$AO$300:$AO$400,V$42),"")</f>
        <v/>
      </c>
      <c r="W187" s="75" t="str">
        <f>IFERROR(LARGE('M 70-79'!$AO$300:$AO$400,W$42),"")</f>
        <v/>
      </c>
      <c r="X187" s="75" t="str">
        <f>IFERROR(LARGE('M 70-79'!$AO$300:$AO$400,X$42),"")</f>
        <v/>
      </c>
      <c r="Y187" s="75" t="str">
        <f>IFERROR(LARGE('M 70-79'!$AO$300:$AO$400,Y$42),"")</f>
        <v/>
      </c>
      <c r="Z187" s="75" t="str">
        <f>IFERROR(LARGE('M 70-79'!$AO$300:$AO$400,Z$42),"")</f>
        <v/>
      </c>
      <c r="AA187" s="75" t="str">
        <f>IFERROR(LARGE('M 70-79'!$AO$300:$AO$400,AA$42),"")</f>
        <v/>
      </c>
      <c r="AB187" s="75" t="str">
        <f>IFERROR(LARGE('M 70-79'!$AO$300:$AO$400,AB$42),"")</f>
        <v/>
      </c>
      <c r="AC187" s="75" t="str">
        <f>IFERROR(LARGE('M 70-79'!$AO$300:$AO$400,AC$42),"")</f>
        <v/>
      </c>
      <c r="AD187" s="75" t="str">
        <f>IFERROR(LARGE('M 70-79'!$AO$300:$AO$400,AD$42),"")</f>
        <v/>
      </c>
      <c r="AE187" s="75" t="str">
        <f>IFERROR(LARGE('M 70-79'!$AO$300:$AO$400,AE$42),"")</f>
        <v/>
      </c>
      <c r="AF187" s="75" t="str">
        <f>IFERROR(LARGE('M 70-79'!$AO$300:$AO$400,AF$42),"")</f>
        <v/>
      </c>
      <c r="AG187" s="75" t="str">
        <f>IFERROR(LARGE('M 70-79'!$AO$300:$AO$309,AG$42),"")</f>
        <v/>
      </c>
      <c r="AH187" s="75" t="str">
        <f>IFERROR(LARGE('M 70-79'!$AO$300:$AO$309,AH$42),"")</f>
        <v/>
      </c>
      <c r="AI187" s="75" t="str">
        <f>IFERROR(LARGE('M 70-79'!$AO$300:$AO$309,AI$42),"")</f>
        <v/>
      </c>
      <c r="AJ187" s="75" t="str">
        <f>IFERROR(LARGE('M 70-79'!$AO$300:$AO$309,AJ$42),"")</f>
        <v/>
      </c>
      <c r="AK187" s="75" t="str">
        <f>IFERROR(LARGE('M 70-79'!$AO$300:$AO$309,AK$42),"")</f>
        <v/>
      </c>
      <c r="AL187" s="75" t="str">
        <f>IFERROR(LARGE('M 70-79'!$AO$300:$AO$309,AL$42),"")</f>
        <v/>
      </c>
      <c r="AM187" s="75" t="str">
        <f>IFERROR(LARGE('M 70-79'!$AO$300:$AO$309,AM$42),"")</f>
        <v/>
      </c>
      <c r="AN187" s="75" t="str">
        <f>IFERROR(LARGE('M 70-79'!$AO$300:$AO$309,AN$42),"")</f>
        <v/>
      </c>
      <c r="AO187" s="75" t="str">
        <f>IFERROR(LARGE('M 70-79'!$AO$300:$AO$309,AO$42),"")</f>
        <v/>
      </c>
      <c r="AP187" s="75" t="str">
        <f>IFERROR(LARGE('M 70-79'!$AO$300:$AO$309,AP$42),"")</f>
        <v/>
      </c>
      <c r="AQ187" s="75" t="str">
        <f>IFERROR(LARGE('M 70-79'!$AO$300:$AO$309,AQ$42),"")</f>
        <v/>
      </c>
      <c r="AR187" s="75" t="str">
        <f>IFERROR(LARGE('M 70-79'!$AO$300:$AO$309,AR$42),"")</f>
        <v/>
      </c>
      <c r="AS187" s="75" t="str">
        <f>IFERROR(LARGE('M 70-79'!$AO$300:$AO$309,AS$42),"")</f>
        <v/>
      </c>
      <c r="AT187" s="75" t="str">
        <f>IFERROR(LARGE('M 70-79'!$AO$300:$AO$309,AT$42),"")</f>
        <v/>
      </c>
      <c r="AU187" s="75" t="str">
        <f>IFERROR(LARGE('M 70-79'!$AO$300:$AO$309,AU$42),"")</f>
        <v/>
      </c>
      <c r="AV187" s="75" t="str">
        <f>IFERROR(LARGE('M 70-79'!$AO$300:$AO$309,AV$42),"")</f>
        <v/>
      </c>
      <c r="AW187" s="75" t="str">
        <f>IFERROR(LARGE('M 70-79'!$AO$300:$AO$309,AW$42),"")</f>
        <v/>
      </c>
      <c r="AX187" s="75" t="str">
        <f>IFERROR(LARGE('M 70-79'!$AO$300:$AO$309,AX$42),"")</f>
        <v/>
      </c>
      <c r="AY187" s="75" t="str">
        <f>IFERROR(LARGE('M 70-79'!$AO$300:$AO$309,AY$42),"")</f>
        <v/>
      </c>
      <c r="AZ187" s="75" t="str">
        <f>IFERROR(LARGE('M 70-79'!$AO$300:$AO$309,AZ$42),"")</f>
        <v/>
      </c>
      <c r="BA187" s="75" t="str">
        <f>IFERROR(LARGE('M 70-79'!$AO$300:$AO$309,BA$42),"")</f>
        <v/>
      </c>
      <c r="BG187" s="16"/>
      <c r="BH187" s="16"/>
    </row>
    <row r="188" spans="1:60" s="61" customFormat="1" hidden="1" x14ac:dyDescent="0.2">
      <c r="B188" s="77" t="s">
        <v>107</v>
      </c>
      <c r="D188" s="75" t="str">
        <f>IFERROR(LARGE('M 80+'!$AO$300:$AO$399,D$42),"")</f>
        <v/>
      </c>
      <c r="E188" s="75" t="str">
        <f>IFERROR(LARGE('M 80+'!$AO$300:$AO$399,E$42),"")</f>
        <v/>
      </c>
      <c r="F188" s="75" t="str">
        <f>IFERROR(LARGE('M 80+'!$AO$300:$AO$399,F$42),"")</f>
        <v/>
      </c>
      <c r="G188" s="75" t="str">
        <f>IFERROR(LARGE('M 80+'!$AO$300:$AO$399,G$42),"")</f>
        <v/>
      </c>
      <c r="H188" s="75" t="str">
        <f>IFERROR(LARGE('M 80+'!$AO$300:$AO$399,H$42),"")</f>
        <v/>
      </c>
      <c r="I188" s="75" t="str">
        <f>IFERROR(LARGE('M 80+'!$AO$300:$AO$399,I$42),"")</f>
        <v/>
      </c>
      <c r="J188" s="75" t="str">
        <f>IFERROR(LARGE('M 80+'!$AO$300:$AO$399,J$42),"")</f>
        <v/>
      </c>
      <c r="K188" s="75" t="str">
        <f>IFERROR(LARGE('M 80+'!$AO$300:$AO$399,K$42),"")</f>
        <v/>
      </c>
      <c r="L188" s="75" t="str">
        <f>IFERROR(LARGE('M 80+'!$AO$300:$AO$399,L$42),"")</f>
        <v/>
      </c>
      <c r="M188" s="75" t="str">
        <f>IFERROR(LARGE('M 80+'!$AO$300:$AO$399,M$42),"")</f>
        <v/>
      </c>
      <c r="N188" s="75" t="str">
        <f>IFERROR(LARGE('M 80+'!$AO$300:$AO$399,N$42),"")</f>
        <v/>
      </c>
      <c r="O188" s="75" t="str">
        <f>IFERROR(LARGE('M 80+'!$AO$300:$AO$399,O$42),"")</f>
        <v/>
      </c>
      <c r="P188" s="75" t="str">
        <f>IFERROR(LARGE('M 80+'!$AO$300:$AO$399,P$42),"")</f>
        <v/>
      </c>
      <c r="Q188" s="75" t="str">
        <f>IFERROR(LARGE('M 80+'!$AO$300:$AO$399,Q$42),"")</f>
        <v/>
      </c>
      <c r="R188" s="75" t="str">
        <f>IFERROR(LARGE('M 80+'!$AO$300:$AO$399,R$42),"")</f>
        <v/>
      </c>
      <c r="S188" s="75" t="str">
        <f>IFERROR(LARGE('M 80+'!$AO$300:$AO$399,S$42),"")</f>
        <v/>
      </c>
      <c r="T188" s="75" t="str">
        <f>IFERROR(LARGE('M 80+'!$AO$300:$AO$399,T$42),"")</f>
        <v/>
      </c>
      <c r="U188" s="75" t="str">
        <f>IFERROR(LARGE('M 80+'!$AO$300:$AO$399,U$42),"")</f>
        <v/>
      </c>
      <c r="V188" s="75" t="str">
        <f>IFERROR(LARGE('M 80+'!$AO$300:$AO$399,V$42),"")</f>
        <v/>
      </c>
      <c r="W188" s="75" t="str">
        <f>IFERROR(LARGE('M 80+'!$AO$300:$AO$399,W$42),"")</f>
        <v/>
      </c>
      <c r="X188" s="75" t="str">
        <f>IFERROR(LARGE('M 80+'!$AO$300:$AO$399,X$42),"")</f>
        <v/>
      </c>
      <c r="Y188" s="75" t="str">
        <f>IFERROR(LARGE('M 80+'!$AO$300:$AO$399,Y$42),"")</f>
        <v/>
      </c>
      <c r="Z188" s="75" t="str">
        <f>IFERROR(LARGE('M 80+'!$AO$300:$AO$399,Z$42),"")</f>
        <v/>
      </c>
      <c r="AA188" s="75" t="str">
        <f>IFERROR(LARGE('M 80+'!$AO$300:$AO$399,AA$42),"")</f>
        <v/>
      </c>
      <c r="AB188" s="75" t="str">
        <f>IFERROR(LARGE('M 80+'!$AO$300:$AO$399,AB$42),"")</f>
        <v/>
      </c>
      <c r="AC188" s="75" t="str">
        <f>IFERROR(LARGE('M 80+'!$AO$300:$AO$399,AC$42),"")</f>
        <v/>
      </c>
      <c r="AD188" s="75" t="str">
        <f>IFERROR(LARGE('M 80+'!$AO$300:$AO$399,AD$42),"")</f>
        <v/>
      </c>
      <c r="AE188" s="75" t="str">
        <f>IFERROR(LARGE('M 80+'!$AO$300:$AO$399,AE$42),"")</f>
        <v/>
      </c>
      <c r="AF188" s="75" t="str">
        <f>IFERROR(LARGE('M 80+'!$AO$300:$AO$399,AF$42),"")</f>
        <v/>
      </c>
      <c r="AG188" s="75" t="str">
        <f>IFERROR(LARGE('M 80+'!$AO$300:$AO$304,AG$42),"")</f>
        <v/>
      </c>
      <c r="AH188" s="75" t="str">
        <f>IFERROR(LARGE('M 80+'!$AO$300:$AO$304,AH$42),"")</f>
        <v/>
      </c>
      <c r="AI188" s="75" t="str">
        <f>IFERROR(LARGE('M 80+'!$AO$300:$AO$304,AI$42),"")</f>
        <v/>
      </c>
      <c r="AJ188" s="75" t="str">
        <f>IFERROR(LARGE('M 80+'!$AO$300:$AO$304,AJ$42),"")</f>
        <v/>
      </c>
      <c r="AK188" s="75" t="str">
        <f>IFERROR(LARGE('M 80+'!$AO$300:$AO$304,AK$42),"")</f>
        <v/>
      </c>
      <c r="AL188" s="75" t="str">
        <f>IFERROR(LARGE('M 80+'!$AO$300:$AO$304,AL$42),"")</f>
        <v/>
      </c>
      <c r="AM188" s="75" t="str">
        <f>IFERROR(LARGE('M 80+'!$AO$300:$AO$304,AM$42),"")</f>
        <v/>
      </c>
      <c r="AN188" s="75" t="str">
        <f>IFERROR(LARGE('M 80+'!$AO$300:$AO$304,AN$42),"")</f>
        <v/>
      </c>
      <c r="AO188" s="75" t="str">
        <f>IFERROR(LARGE('M 80+'!$AO$300:$AO$304,AO$42),"")</f>
        <v/>
      </c>
      <c r="AP188" s="75" t="str">
        <f>IFERROR(LARGE('M 80+'!$AO$300:$AO$304,AP$42),"")</f>
        <v/>
      </c>
      <c r="AQ188" s="75" t="str">
        <f>IFERROR(LARGE('M 80+'!$AO$300:$AO$304,AQ$42),"")</f>
        <v/>
      </c>
      <c r="AR188" s="75" t="str">
        <f>IFERROR(LARGE('M 80+'!$AO$300:$AO$304,AR$42),"")</f>
        <v/>
      </c>
      <c r="AS188" s="75" t="str">
        <f>IFERROR(LARGE('M 80+'!$AO$300:$AO$304,AS$42),"")</f>
        <v/>
      </c>
      <c r="AT188" s="75" t="str">
        <f>IFERROR(LARGE('M 80+'!$AO$300:$AO$304,AT$42),"")</f>
        <v/>
      </c>
      <c r="AU188" s="75" t="str">
        <f>IFERROR(LARGE('M 80+'!$AO$300:$AO$304,AU$42),"")</f>
        <v/>
      </c>
      <c r="AV188" s="75" t="str">
        <f>IFERROR(LARGE('M 80+'!$AO$300:$AO$304,AV$42),"")</f>
        <v/>
      </c>
      <c r="AW188" s="75" t="str">
        <f>IFERROR(LARGE('M 80+'!$AO$300:$AO$304,AW$42),"")</f>
        <v/>
      </c>
      <c r="AX188" s="75" t="str">
        <f>IFERROR(LARGE('M 80+'!$AO$300:$AO$304,AX$42),"")</f>
        <v/>
      </c>
      <c r="AY188" s="75" t="str">
        <f>IFERROR(LARGE('M 80+'!$AO$300:$AO$304,AY$42),"")</f>
        <v/>
      </c>
      <c r="AZ188" s="75" t="str">
        <f>IFERROR(LARGE('M 80+'!$AO$300:$AO$304,AZ$42),"")</f>
        <v/>
      </c>
      <c r="BA188" s="75" t="str">
        <f>IFERROR(LARGE('M 80+'!$AO$300:$AO$304,BA$42),"")</f>
        <v/>
      </c>
    </row>
    <row r="189" spans="1:60" hidden="1" x14ac:dyDescent="0.2">
      <c r="B189" s="76" t="s">
        <v>110</v>
      </c>
      <c r="D189" s="75" t="str">
        <f>IFERROR(LARGE('N 35-49'!$AO$300:$AO$400,D$42),"")</f>
        <v/>
      </c>
      <c r="E189" s="75" t="str">
        <f>IFERROR(LARGE('N 35-49'!$AO$300:$AO$400,E$42),"")</f>
        <v/>
      </c>
      <c r="F189" s="75" t="str">
        <f>IFERROR(LARGE('N 35-49'!$AO$300:$AO$400,F$42),"")</f>
        <v/>
      </c>
      <c r="G189" s="75" t="str">
        <f>IFERROR(LARGE('N 35-49'!$AO$300:$AO$400,G$42),"")</f>
        <v/>
      </c>
      <c r="H189" s="75" t="str">
        <f>IFERROR(LARGE('N 35-49'!$AO$300:$AO$400,H$42),"")</f>
        <v/>
      </c>
      <c r="I189" s="75" t="str">
        <f>IFERROR(LARGE('N 35-49'!$AO$300:$AO$400,I$42),"")</f>
        <v/>
      </c>
      <c r="J189" s="75" t="str">
        <f>IFERROR(LARGE('N 35-49'!$AO$300:$AO$400,J$42),"")</f>
        <v/>
      </c>
      <c r="K189" s="75" t="str">
        <f>IFERROR(LARGE('N 35-49'!$AO$300:$AO$400,K$42),"")</f>
        <v/>
      </c>
      <c r="L189" s="75" t="str">
        <f>IFERROR(LARGE('N 35-49'!$AO$300:$AO$400,L$42),"")</f>
        <v/>
      </c>
      <c r="M189" s="75" t="str">
        <f>IFERROR(LARGE('N 35-49'!$AO$300:$AO$400,M$42),"")</f>
        <v/>
      </c>
      <c r="N189" s="75" t="str">
        <f>IFERROR(LARGE('N 35-49'!$AO$300:$AO$400,N$42),"")</f>
        <v/>
      </c>
      <c r="O189" s="75" t="str">
        <f>IFERROR(LARGE('N 35-49'!$AO$300:$AO$400,O$42),"")</f>
        <v/>
      </c>
      <c r="P189" s="75" t="str">
        <f>IFERROR(LARGE('N 35-49'!$AO$300:$AO$400,P$42),"")</f>
        <v/>
      </c>
      <c r="Q189" s="75" t="str">
        <f>IFERROR(LARGE('N 35-49'!$AO$300:$AO$400,Q$42),"")</f>
        <v/>
      </c>
      <c r="R189" s="75" t="str">
        <f>IFERROR(LARGE('N 35-49'!$AO$300:$AO$400,R$42),"")</f>
        <v/>
      </c>
      <c r="S189" s="75" t="str">
        <f>IFERROR(LARGE('N 35-49'!$AO$300:$AO$400,S$42),"")</f>
        <v/>
      </c>
      <c r="T189" s="75" t="str">
        <f>IFERROR(LARGE('N 35-49'!$AO$300:$AO$400,T$42),"")</f>
        <v/>
      </c>
      <c r="U189" s="75" t="str">
        <f>IFERROR(LARGE('N 35-49'!$AO$300:$AO$400,U$42),"")</f>
        <v/>
      </c>
      <c r="V189" s="75" t="str">
        <f>IFERROR(LARGE('N 35-49'!$AO$300:$AO$400,V$42),"")</f>
        <v/>
      </c>
      <c r="W189" s="75" t="str">
        <f>IFERROR(LARGE('N 35-49'!$AO$300:$AO$400,W$42),"")</f>
        <v/>
      </c>
      <c r="X189" s="75" t="str">
        <f>IFERROR(LARGE('N 35-49'!$AO$300:$AO$400,X$42),"")</f>
        <v/>
      </c>
      <c r="Y189" s="75" t="str">
        <f>IFERROR(LARGE('N 35-49'!$AO$300:$AO$400,Y$42),"")</f>
        <v/>
      </c>
      <c r="Z189" s="75" t="str">
        <f>IFERROR(LARGE('N 35-49'!$AO$300:$AO$400,Z$42),"")</f>
        <v/>
      </c>
      <c r="AA189" s="75" t="str">
        <f>IFERROR(LARGE('N 35-49'!$AO$300:$AO$400,AA$42),"")</f>
        <v/>
      </c>
      <c r="AB189" s="75" t="str">
        <f>IFERROR(LARGE('N 35-49'!$AO$300:$AO$400,AB$42),"")</f>
        <v/>
      </c>
      <c r="AC189" s="75" t="str">
        <f>IFERROR(LARGE('N 35-49'!$AO$300:$AO$400,AC$42),"")</f>
        <v/>
      </c>
      <c r="AD189" s="75" t="str">
        <f>IFERROR(LARGE('N 35-49'!$AO$300:$AO$400,AD$42),"")</f>
        <v/>
      </c>
      <c r="AE189" s="75" t="str">
        <f>IFERROR(LARGE('N 35-49'!$AO$300:$AO$400,AE$42),"")</f>
        <v/>
      </c>
      <c r="AF189" s="75" t="str">
        <f>IFERROR(LARGE('N 35-49'!$AO$300:$AO$400,AF$42),"")</f>
        <v/>
      </c>
      <c r="AG189" s="75" t="str">
        <f>IFERROR(LARGE('N 35-49'!$AO$300:$AO$304,AG$42),"")</f>
        <v/>
      </c>
      <c r="AH189" s="75" t="str">
        <f>IFERROR(LARGE('N 35-49'!$AO$300:$AO$304,AH$42),"")</f>
        <v/>
      </c>
      <c r="AI189" s="75" t="str">
        <f>IFERROR(LARGE('N 35-49'!$AO$300:$AO$304,AI$42),"")</f>
        <v/>
      </c>
      <c r="AJ189" s="75" t="str">
        <f>IFERROR(LARGE('N 35-49'!$AO$300:$AO$304,AJ$42),"")</f>
        <v/>
      </c>
      <c r="AK189" s="75" t="str">
        <f>IFERROR(LARGE('N 35-49'!$AO$300:$AO$304,AK$42),"")</f>
        <v/>
      </c>
      <c r="AL189" s="75" t="str">
        <f>IFERROR(LARGE('N 35-49'!$AO$300:$AO$304,AL$42),"")</f>
        <v/>
      </c>
      <c r="AM189" s="75" t="str">
        <f>IFERROR(LARGE('N 35-49'!$AO$300:$AO$304,AM$42),"")</f>
        <v/>
      </c>
      <c r="AN189" s="75" t="str">
        <f>IFERROR(LARGE('N 35-49'!$AO$300:$AO$304,AN$42),"")</f>
        <v/>
      </c>
      <c r="AO189" s="75" t="str">
        <f>IFERROR(LARGE('N 35-49'!$AO$300:$AO$304,AO$42),"")</f>
        <v/>
      </c>
      <c r="AP189" s="75" t="str">
        <f>IFERROR(LARGE('N 35-49'!$AO$300:$AO$304,AP$42),"")</f>
        <v/>
      </c>
      <c r="AQ189" s="75" t="str">
        <f>IFERROR(LARGE('N 35-49'!$AO$300:$AO$304,AQ$42),"")</f>
        <v/>
      </c>
      <c r="AR189" s="75" t="str">
        <f>IFERROR(LARGE('N 35-49'!$AO$300:$AO$304,AR$42),"")</f>
        <v/>
      </c>
      <c r="AS189" s="75" t="str">
        <f>IFERROR(LARGE('N 35-49'!$AO$300:$AO$304,AS$42),"")</f>
        <v/>
      </c>
      <c r="AT189" s="75" t="str">
        <f>IFERROR(LARGE('N 35-49'!$AO$300:$AO$304,AT$42),"")</f>
        <v/>
      </c>
      <c r="AU189" s="75" t="str">
        <f>IFERROR(LARGE('N 35-49'!$AO$300:$AO$304,AU$42),"")</f>
        <v/>
      </c>
      <c r="AV189" s="75" t="str">
        <f>IFERROR(LARGE('N 35-49'!$AO$300:$AO$304,AV$42),"")</f>
        <v/>
      </c>
      <c r="AW189" s="75" t="str">
        <f>IFERROR(LARGE('N 35-49'!$AO$300:$AO$304,AW$42),"")</f>
        <v/>
      </c>
      <c r="AX189" s="75" t="str">
        <f>IFERROR(LARGE('N 35-49'!$AO$300:$AO$304,AX$42),"")</f>
        <v/>
      </c>
      <c r="AY189" s="75" t="str">
        <f>IFERROR(LARGE('N 35-49'!$AO$300:$AO$304,AY$42),"")</f>
        <v/>
      </c>
      <c r="AZ189" s="75" t="str">
        <f>IFERROR(LARGE('N 35-49'!$AO$300:$AO$304,AZ$42),"")</f>
        <v/>
      </c>
      <c r="BA189" s="75" t="str">
        <f>IFERROR(LARGE('N 35-49'!$AO$300:$AO$304,BA$42),"")</f>
        <v/>
      </c>
      <c r="BG189" s="16"/>
      <c r="BH189" s="16"/>
    </row>
    <row r="190" spans="1:60" hidden="1" x14ac:dyDescent="0.2">
      <c r="B190" s="76" t="s">
        <v>111</v>
      </c>
      <c r="D190" s="75">
        <f>IFERROR(LARGE('N 50-59'!$AO$300:$AO$400,D$42),"")</f>
        <v>14.00004</v>
      </c>
      <c r="E190" s="75">
        <f>IFERROR(LARGE('N 50-59'!$AO$300:$AO$400,E$42),"")</f>
        <v>8.0000400000000003</v>
      </c>
      <c r="F190" s="75" t="str">
        <f>IFERROR(LARGE('N 50-59'!$AO$300:$AO$400,F$42),"")</f>
        <v/>
      </c>
      <c r="G190" s="75" t="str">
        <f>IFERROR(LARGE('N 50-59'!$AO$300:$AO$400,G$42),"")</f>
        <v/>
      </c>
      <c r="H190" s="75" t="str">
        <f>IFERROR(LARGE('N 50-59'!$AO$300:$AO$400,H$42),"")</f>
        <v/>
      </c>
      <c r="I190" s="75" t="str">
        <f>IFERROR(LARGE('N 50-59'!$AO$300:$AO$400,I$42),"")</f>
        <v/>
      </c>
      <c r="J190" s="75" t="str">
        <f>IFERROR(LARGE('N 50-59'!$AO$300:$AO$400,J$42),"")</f>
        <v/>
      </c>
      <c r="K190" s="75" t="str">
        <f>IFERROR(LARGE('N 50-59'!$AO$300:$AO$400,K$42),"")</f>
        <v/>
      </c>
      <c r="L190" s="75" t="str">
        <f>IFERROR(LARGE('N 50-59'!$AO$300:$AO$400,L$42),"")</f>
        <v/>
      </c>
      <c r="M190" s="75" t="str">
        <f>IFERROR(LARGE('N 50-59'!$AO$300:$AO$400,M$42),"")</f>
        <v/>
      </c>
      <c r="N190" s="75" t="str">
        <f>IFERROR(LARGE('N 50-59'!$AO$300:$AO$400,N$42),"")</f>
        <v/>
      </c>
      <c r="O190" s="75" t="str">
        <f>IFERROR(LARGE('N 50-59'!$AO$300:$AO$400,O$42),"")</f>
        <v/>
      </c>
      <c r="P190" s="75" t="str">
        <f>IFERROR(LARGE('N 50-59'!$AO$300:$AO$400,P$42),"")</f>
        <v/>
      </c>
      <c r="Q190" s="75" t="str">
        <f>IFERROR(LARGE('N 50-59'!$AO$300:$AO$400,Q$42),"")</f>
        <v/>
      </c>
      <c r="R190" s="75" t="str">
        <f>IFERROR(LARGE('N 50-59'!$AO$300:$AO$400,R$42),"")</f>
        <v/>
      </c>
      <c r="S190" s="75" t="str">
        <f>IFERROR(LARGE('N 50-59'!$AO$300:$AO$400,S$42),"")</f>
        <v/>
      </c>
      <c r="T190" s="75" t="str">
        <f>IFERROR(LARGE('N 50-59'!$AO$300:$AO$400,T$42),"")</f>
        <v/>
      </c>
      <c r="U190" s="75" t="str">
        <f>IFERROR(LARGE('N 50-59'!$AO$300:$AO$400,U$42),"")</f>
        <v/>
      </c>
      <c r="V190" s="75" t="str">
        <f>IFERROR(LARGE('N 50-59'!$AO$300:$AO$400,V$42),"")</f>
        <v/>
      </c>
      <c r="W190" s="75" t="str">
        <f>IFERROR(LARGE('N 50-59'!$AO$300:$AO$400,W$42),"")</f>
        <v/>
      </c>
      <c r="X190" s="75" t="str">
        <f>IFERROR(LARGE('N 50-59'!$AO$300:$AO$400,X$42),"")</f>
        <v/>
      </c>
      <c r="Y190" s="75" t="str">
        <f>IFERROR(LARGE('N 50-59'!$AO$300:$AO$400,Y$42),"")</f>
        <v/>
      </c>
      <c r="Z190" s="75" t="str">
        <f>IFERROR(LARGE('N 50-59'!$AO$300:$AO$400,Z$42),"")</f>
        <v/>
      </c>
      <c r="AA190" s="75" t="str">
        <f>IFERROR(LARGE('N 50-59'!$AO$300:$AO$400,AA$42),"")</f>
        <v/>
      </c>
      <c r="AB190" s="75" t="str">
        <f>IFERROR(LARGE('N 50-59'!$AO$300:$AO$400,AB$42),"")</f>
        <v/>
      </c>
      <c r="AC190" s="75" t="str">
        <f>IFERROR(LARGE('N 50-59'!$AO$300:$AO$400,AC$42),"")</f>
        <v/>
      </c>
      <c r="AD190" s="75" t="str">
        <f>IFERROR(LARGE('N 50-59'!$AO$300:$AO$400,AD$42),"")</f>
        <v/>
      </c>
      <c r="AE190" s="75" t="str">
        <f>IFERROR(LARGE('N 50-59'!$AO$300:$AO$400,AE$42),"")</f>
        <v/>
      </c>
      <c r="AF190" s="75" t="str">
        <f>IFERROR(LARGE('N 50-59'!$AO$300:$AO$400,AF$42),"")</f>
        <v/>
      </c>
      <c r="AG190" s="75" t="str">
        <f>IFERROR(LARGE('N 50-59'!$AO$300:$AO$303,AG$42),"")</f>
        <v/>
      </c>
      <c r="AH190" s="75" t="str">
        <f>IFERROR(LARGE('N 50-59'!$AO$300:$AO$303,AH$42),"")</f>
        <v/>
      </c>
      <c r="AI190" s="75" t="str">
        <f>IFERROR(LARGE('N 50-59'!$AO$300:$AO$303,AI$42),"")</f>
        <v/>
      </c>
      <c r="AJ190" s="75" t="str">
        <f>IFERROR(LARGE('N 50-59'!$AO$300:$AO$303,AJ$42),"")</f>
        <v/>
      </c>
      <c r="AK190" s="75" t="str">
        <f>IFERROR(LARGE('N 50-59'!$AO$300:$AO$303,AK$42),"")</f>
        <v/>
      </c>
      <c r="AL190" s="75" t="str">
        <f>IFERROR(LARGE('N 50-59'!$AO$300:$AO$303,AL$42),"")</f>
        <v/>
      </c>
      <c r="AM190" s="75" t="str">
        <f>IFERROR(LARGE('N 50-59'!$AO$300:$AO$303,AM$42),"")</f>
        <v/>
      </c>
      <c r="AN190" s="75" t="str">
        <f>IFERROR(LARGE('N 50-59'!$AO$300:$AO$303,AN$42),"")</f>
        <v/>
      </c>
      <c r="AO190" s="75" t="str">
        <f>IFERROR(LARGE('N 50-59'!$AO$300:$AO$303,AO$42),"")</f>
        <v/>
      </c>
      <c r="AP190" s="75" t="str">
        <f>IFERROR(LARGE('N 50-59'!$AO$300:$AO$303,AP$42),"")</f>
        <v/>
      </c>
      <c r="AQ190" s="75" t="str">
        <f>IFERROR(LARGE('N 50-59'!$AO$300:$AO$303,AQ$42),"")</f>
        <v/>
      </c>
      <c r="AR190" s="75" t="str">
        <f>IFERROR(LARGE('N 50-59'!$AO$300:$AO$303,AR$42),"")</f>
        <v/>
      </c>
      <c r="AS190" s="75" t="str">
        <f>IFERROR(LARGE('N 50-59'!$AO$300:$AO$303,AS$42),"")</f>
        <v/>
      </c>
      <c r="AT190" s="75" t="str">
        <f>IFERROR(LARGE('N 50-59'!$AO$300:$AO$303,AT$42),"")</f>
        <v/>
      </c>
      <c r="AU190" s="75" t="str">
        <f>IFERROR(LARGE('N 50-59'!$AO$300:$AO$303,AU$42),"")</f>
        <v/>
      </c>
      <c r="AV190" s="75" t="str">
        <f>IFERROR(LARGE('N 50-59'!$AO$300:$AO$303,AV$42),"")</f>
        <v/>
      </c>
      <c r="AW190" s="75" t="str">
        <f>IFERROR(LARGE('N 50-59'!$AO$300:$AO$303,AW$42),"")</f>
        <v/>
      </c>
      <c r="AX190" s="75" t="str">
        <f>IFERROR(LARGE('N 50-59'!$AO$300:$AO$303,AX$42),"")</f>
        <v/>
      </c>
      <c r="AY190" s="75" t="str">
        <f>IFERROR(LARGE('N 50-59'!$AO$300:$AO$303,AY$42),"")</f>
        <v/>
      </c>
      <c r="AZ190" s="75" t="str">
        <f>IFERROR(LARGE('N 50-59'!$AO$300:$AO$303,AZ$42),"")</f>
        <v/>
      </c>
      <c r="BA190" s="75" t="str">
        <f>IFERROR(LARGE('N 50-59'!$AO$300:$AO$303,BA$42),"")</f>
        <v/>
      </c>
      <c r="BG190" s="16"/>
      <c r="BH190" s="16"/>
    </row>
    <row r="191" spans="1:60" hidden="1" x14ac:dyDescent="0.2">
      <c r="B191" s="76" t="s">
        <v>79</v>
      </c>
      <c r="D191" s="75">
        <f>IFERROR(LARGE('N 60-69'!$AO$300:$AO$400,D$42),"")</f>
        <v>13.000030000000001</v>
      </c>
      <c r="E191" s="75">
        <f>IFERROR(LARGE('N 60-69'!$AO$300:$AO$400,E$42),"")</f>
        <v>7.0000299999999998</v>
      </c>
      <c r="F191" s="75" t="str">
        <f>IFERROR(LARGE('N 60-69'!$AO$300:$AO$400,F$42),"")</f>
        <v/>
      </c>
      <c r="G191" s="75" t="str">
        <f>IFERROR(LARGE('N 60-69'!$AO$300:$AO$400,G$42),"")</f>
        <v/>
      </c>
      <c r="H191" s="75" t="str">
        <f>IFERROR(LARGE('N 60-69'!$AO$300:$AO$400,H$42),"")</f>
        <v/>
      </c>
      <c r="I191" s="75" t="str">
        <f>IFERROR(LARGE('N 60-69'!$AO$300:$AO$400,I$42),"")</f>
        <v/>
      </c>
      <c r="J191" s="75" t="str">
        <f>IFERROR(LARGE('N 60-69'!$AO$300:$AO$400,J$42),"")</f>
        <v/>
      </c>
      <c r="K191" s="75" t="str">
        <f>IFERROR(LARGE('N 60-69'!$AO$300:$AO$400,K$42),"")</f>
        <v/>
      </c>
      <c r="L191" s="75" t="str">
        <f>IFERROR(LARGE('N 60-69'!$AO$300:$AO$400,L$42),"")</f>
        <v/>
      </c>
      <c r="M191" s="75" t="str">
        <f>IFERROR(LARGE('N 60-69'!$AO$300:$AO$400,M$42),"")</f>
        <v/>
      </c>
      <c r="N191" s="75" t="str">
        <f>IFERROR(LARGE('N 60-69'!$AO$300:$AO$400,N$42),"")</f>
        <v/>
      </c>
      <c r="O191" s="75" t="str">
        <f>IFERROR(LARGE('N 60-69'!$AO$300:$AO$400,O$42),"")</f>
        <v/>
      </c>
      <c r="P191" s="75" t="str">
        <f>IFERROR(LARGE('N 60-69'!$AO$300:$AO$400,P$42),"")</f>
        <v/>
      </c>
      <c r="Q191" s="75" t="str">
        <f>IFERROR(LARGE('N 60-69'!$AO$300:$AO$400,Q$42),"")</f>
        <v/>
      </c>
      <c r="R191" s="75" t="str">
        <f>IFERROR(LARGE('N 60-69'!$AO$300:$AO$400,R$42),"")</f>
        <v/>
      </c>
      <c r="S191" s="75" t="str">
        <f>IFERROR(LARGE('N 60-69'!$AO$300:$AO$400,S$42),"")</f>
        <v/>
      </c>
      <c r="T191" s="75" t="str">
        <f>IFERROR(LARGE('N 60-69'!$AO$300:$AO$400,T$42),"")</f>
        <v/>
      </c>
      <c r="U191" s="75" t="str">
        <f>IFERROR(LARGE('N 60-69'!$AO$300:$AO$400,U$42),"")</f>
        <v/>
      </c>
      <c r="V191" s="75" t="str">
        <f>IFERROR(LARGE('N 60-69'!$AO$300:$AO$400,V$42),"")</f>
        <v/>
      </c>
      <c r="W191" s="75" t="str">
        <f>IFERROR(LARGE('N 60-69'!$AO$300:$AO$400,W$42),"")</f>
        <v/>
      </c>
      <c r="X191" s="75" t="str">
        <f>IFERROR(LARGE('N 60-69'!$AO$300:$AO$400,X$42),"")</f>
        <v/>
      </c>
      <c r="Y191" s="75" t="str">
        <f>IFERROR(LARGE('N 60-69'!$AO$300:$AO$400,Y$42),"")</f>
        <v/>
      </c>
      <c r="Z191" s="75" t="str">
        <f>IFERROR(LARGE('N 60-69'!$AO$300:$AO$400,Z$42),"")</f>
        <v/>
      </c>
      <c r="AA191" s="75" t="str">
        <f>IFERROR(LARGE('N 60-69'!$AO$300:$AO$400,AA$42),"")</f>
        <v/>
      </c>
      <c r="AB191" s="75" t="str">
        <f>IFERROR(LARGE('N 60-69'!$AO$300:$AO$400,AB$42),"")</f>
        <v/>
      </c>
      <c r="AC191" s="75" t="str">
        <f>IFERROR(LARGE('N 60-69'!$AO$300:$AO$400,AC$42),"")</f>
        <v/>
      </c>
      <c r="AD191" s="75" t="str">
        <f>IFERROR(LARGE('N 60-69'!$AO$300:$AO$400,AD$42),"")</f>
        <v/>
      </c>
      <c r="AE191" s="75" t="str">
        <f>IFERROR(LARGE('N 60-69'!$AO$300:$AO$400,AE$42),"")</f>
        <v/>
      </c>
      <c r="AF191" s="75" t="str">
        <f>IFERROR(LARGE('N 60-69'!$AO$300:$AO$400,AF$42),"")</f>
        <v/>
      </c>
      <c r="AG191" s="75" t="str">
        <f>IFERROR(LARGE('N 60-69'!$AO$300:$AO$305,AG$42),"")</f>
        <v/>
      </c>
      <c r="AH191" s="75" t="str">
        <f>IFERROR(LARGE('N 60-69'!$AO$300:$AO$305,AH$42),"")</f>
        <v/>
      </c>
      <c r="AI191" s="75" t="str">
        <f>IFERROR(LARGE('N 60-69'!$AO$300:$AO$305,AI$42),"")</f>
        <v/>
      </c>
      <c r="AJ191" s="75" t="str">
        <f>IFERROR(LARGE('N 60-69'!$AO$300:$AO$305,AJ$42),"")</f>
        <v/>
      </c>
      <c r="AK191" s="75" t="str">
        <f>IFERROR(LARGE('N 60-69'!$AO$300:$AO$305,AK$42),"")</f>
        <v/>
      </c>
      <c r="AL191" s="75" t="str">
        <f>IFERROR(LARGE('N 60-69'!$AO$300:$AO$305,AL$42),"")</f>
        <v/>
      </c>
      <c r="AM191" s="75" t="str">
        <f>IFERROR(LARGE('N 60-69'!$AO$300:$AO$305,AM$42),"")</f>
        <v/>
      </c>
      <c r="AN191" s="75" t="str">
        <f>IFERROR(LARGE('N 60-69'!$AO$300:$AO$305,AN$42),"")</f>
        <v/>
      </c>
      <c r="AO191" s="75" t="str">
        <f>IFERROR(LARGE('N 60-69'!$AO$300:$AO$305,AO$42),"")</f>
        <v/>
      </c>
      <c r="AP191" s="75" t="str">
        <f>IFERROR(LARGE('N 60-69'!$AO$300:$AO$305,AP$42),"")</f>
        <v/>
      </c>
      <c r="AQ191" s="75" t="str">
        <f>IFERROR(LARGE('N 60-69'!$AO$300:$AO$305,AQ$42),"")</f>
        <v/>
      </c>
      <c r="AR191" s="75" t="str">
        <f>IFERROR(LARGE('N 60-69'!$AO$300:$AO$305,AR$42),"")</f>
        <v/>
      </c>
      <c r="AS191" s="75" t="str">
        <f>IFERROR(LARGE('N 60-69'!$AO$300:$AO$305,AS$42),"")</f>
        <v/>
      </c>
      <c r="AT191" s="75" t="str">
        <f>IFERROR(LARGE('N 60-69'!$AO$300:$AO$305,AT$42),"")</f>
        <v/>
      </c>
      <c r="AU191" s="75" t="str">
        <f>IFERROR(LARGE('N 60-69'!$AO$300:$AO$305,AU$42),"")</f>
        <v/>
      </c>
      <c r="AV191" s="75" t="str">
        <f>IFERROR(LARGE('N 60-69'!$AO$300:$AO$305,AV$42),"")</f>
        <v/>
      </c>
      <c r="AW191" s="75" t="str">
        <f>IFERROR(LARGE('N 60-69'!$AO$300:$AO$305,AW$42),"")</f>
        <v/>
      </c>
      <c r="AX191" s="75" t="str">
        <f>IFERROR(LARGE('N 60-69'!$AO$300:$AO$305,AX$42),"")</f>
        <v/>
      </c>
      <c r="AY191" s="75" t="str">
        <f>IFERROR(LARGE('N 60-69'!$AO$300:$AO$305,AY$42),"")</f>
        <v/>
      </c>
      <c r="AZ191" s="75" t="str">
        <f>IFERROR(LARGE('N 60-69'!$AO$300:$AO$305,AZ$42),"")</f>
        <v/>
      </c>
      <c r="BA191" s="75" t="str">
        <f>IFERROR(LARGE('N 60-69'!$AO$300:$AO$305,BA$42),"")</f>
        <v/>
      </c>
      <c r="BG191" s="16"/>
      <c r="BH191" s="16"/>
    </row>
    <row r="192" spans="1:60" hidden="1" x14ac:dyDescent="0.2">
      <c r="B192" s="76" t="s">
        <v>108</v>
      </c>
      <c r="D192" s="75">
        <f>IFERROR(LARGE('N 70-79'!$AO$300:$AO$400,D$42),"")</f>
        <v>20.000019999999999</v>
      </c>
      <c r="E192" s="75" t="str">
        <f>IFERROR(LARGE('N 70-79'!$AO$300:$AO$400,E$42),"")</f>
        <v/>
      </c>
      <c r="F192" s="75" t="str">
        <f>IFERROR(LARGE('N 70-79'!$AO$300:$AO$400,F$42),"")</f>
        <v/>
      </c>
      <c r="G192" s="75" t="str">
        <f>IFERROR(LARGE('N 70-79'!$AO$300:$AO$400,G$42),"")</f>
        <v/>
      </c>
      <c r="H192" s="75" t="str">
        <f>IFERROR(LARGE('N 70-79'!$AO$300:$AO$400,H$42),"")</f>
        <v/>
      </c>
      <c r="I192" s="75" t="str">
        <f>IFERROR(LARGE('N 70-79'!$AO$300:$AO$400,I$42),"")</f>
        <v/>
      </c>
      <c r="J192" s="75" t="str">
        <f>IFERROR(LARGE('N 70-79'!$AO$300:$AO$400,J$42),"")</f>
        <v/>
      </c>
      <c r="K192" s="75" t="str">
        <f>IFERROR(LARGE('N 70-79'!$AO$300:$AO$400,K$42),"")</f>
        <v/>
      </c>
      <c r="L192" s="75" t="str">
        <f>IFERROR(LARGE('N 70-79'!$AO$300:$AO$400,L$42),"")</f>
        <v/>
      </c>
      <c r="M192" s="75" t="str">
        <f>IFERROR(LARGE('N 70-79'!$AO$300:$AO$400,M$42),"")</f>
        <v/>
      </c>
      <c r="N192" s="75" t="str">
        <f>IFERROR(LARGE('N 70-79'!$AO$300:$AO$400,N$42),"")</f>
        <v/>
      </c>
      <c r="O192" s="75" t="str">
        <f>IFERROR(LARGE('N 70-79'!$AO$300:$AO$400,O$42),"")</f>
        <v/>
      </c>
      <c r="P192" s="75" t="str">
        <f>IFERROR(LARGE('N 70-79'!$AO$300:$AO$400,P$42),"")</f>
        <v/>
      </c>
      <c r="Q192" s="75" t="str">
        <f>IFERROR(LARGE('N 70-79'!$AO$300:$AO$400,Q$42),"")</f>
        <v/>
      </c>
      <c r="R192" s="75" t="str">
        <f>IFERROR(LARGE('N 70-79'!$AO$300:$AO$400,R$42),"")</f>
        <v/>
      </c>
      <c r="S192" s="75" t="str">
        <f>IFERROR(LARGE('N 70-79'!$AO$300:$AO$400,S$42),"")</f>
        <v/>
      </c>
      <c r="T192" s="75" t="str">
        <f>IFERROR(LARGE('N 70-79'!$AO$300:$AO$400,T$42),"")</f>
        <v/>
      </c>
      <c r="U192" s="75" t="str">
        <f>IFERROR(LARGE('N 70-79'!$AO$300:$AO$400,U$42),"")</f>
        <v/>
      </c>
      <c r="V192" s="75" t="str">
        <f>IFERROR(LARGE('N 70-79'!$AO$300:$AO$400,V$42),"")</f>
        <v/>
      </c>
      <c r="W192" s="75" t="str">
        <f>IFERROR(LARGE('N 70-79'!$AO$300:$AO$400,W$42),"")</f>
        <v/>
      </c>
      <c r="X192" s="75" t="str">
        <f>IFERROR(LARGE('N 70-79'!$AO$300:$AO$400,X$42),"")</f>
        <v/>
      </c>
      <c r="Y192" s="75" t="str">
        <f>IFERROR(LARGE('N 70-79'!$AO$300:$AO$400,Y$42),"")</f>
        <v/>
      </c>
      <c r="Z192" s="75" t="str">
        <f>IFERROR(LARGE('N 70-79'!$AO$300:$AO$400,Z$42),"")</f>
        <v/>
      </c>
      <c r="AA192" s="75" t="str">
        <f>IFERROR(LARGE('N 70-79'!$AO$300:$AO$400,AA$42),"")</f>
        <v/>
      </c>
      <c r="AB192" s="75" t="str">
        <f>IFERROR(LARGE('N 70-79'!$AO$300:$AO$400,AB$42),"")</f>
        <v/>
      </c>
      <c r="AC192" s="75" t="str">
        <f>IFERROR(LARGE('N 70-79'!$AO$300:$AO$400,AC$42),"")</f>
        <v/>
      </c>
      <c r="AD192" s="75" t="str">
        <f>IFERROR(LARGE('N 70-79'!$AO$300:$AO$400,AD$42),"")</f>
        <v/>
      </c>
      <c r="AE192" s="75" t="str">
        <f>IFERROR(LARGE('N 70-79'!$AO$300:$AO$400,AE$42),"")</f>
        <v/>
      </c>
      <c r="AF192" s="75" t="str">
        <f>IFERROR(LARGE('N 70-79'!$AO$300:$AO$400,AF$42),"")</f>
        <v/>
      </c>
      <c r="AG192" s="75" t="str">
        <f>IFERROR(LARGE('N 70-79'!$AO$300:$AO$304,AG$42),"")</f>
        <v/>
      </c>
      <c r="AH192" s="75" t="str">
        <f>IFERROR(LARGE('N 70-79'!$AO$300:$AO$304,AH$42),"")</f>
        <v/>
      </c>
      <c r="AI192" s="75" t="str">
        <f>IFERROR(LARGE('N 70-79'!$AO$300:$AO$304,AI$42),"")</f>
        <v/>
      </c>
      <c r="AJ192" s="75" t="str">
        <f>IFERROR(LARGE('N 70-79'!$AO$300:$AO$304,AJ$42),"")</f>
        <v/>
      </c>
      <c r="AK192" s="75" t="str">
        <f>IFERROR(LARGE('N 70-79'!$AO$300:$AO$304,AK$42),"")</f>
        <v/>
      </c>
      <c r="AL192" s="75" t="str">
        <f>IFERROR(LARGE('N 70-79'!$AO$300:$AO$304,AL$42),"")</f>
        <v/>
      </c>
      <c r="AM192" s="75" t="str">
        <f>IFERROR(LARGE('N 70-79'!$AO$300:$AO$304,AM$42),"")</f>
        <v/>
      </c>
      <c r="AN192" s="75" t="str">
        <f>IFERROR(LARGE('N 70-79'!$AO$300:$AO$304,AN$42),"")</f>
        <v/>
      </c>
      <c r="AO192" s="75" t="str">
        <f>IFERROR(LARGE('N 70-79'!$AO$300:$AO$304,AO$42),"")</f>
        <v/>
      </c>
      <c r="AP192" s="75" t="str">
        <f>IFERROR(LARGE('N 70-79'!$AO$300:$AO$304,AP$42),"")</f>
        <v/>
      </c>
      <c r="AQ192" s="75" t="str">
        <f>IFERROR(LARGE('N 70-79'!$AO$300:$AO$304,AQ$42),"")</f>
        <v/>
      </c>
      <c r="AR192" s="75" t="str">
        <f>IFERROR(LARGE('N 70-79'!$AO$300:$AO$304,AR$42),"")</f>
        <v/>
      </c>
      <c r="AS192" s="75" t="str">
        <f>IFERROR(LARGE('N 70-79'!$AO$300:$AO$304,AS$42),"")</f>
        <v/>
      </c>
      <c r="AT192" s="75" t="str">
        <f>IFERROR(LARGE('N 70-79'!$AO$300:$AO$304,AT$42),"")</f>
        <v/>
      </c>
      <c r="AU192" s="75" t="str">
        <f>IFERROR(LARGE('N 70-79'!$AO$300:$AO$304,AU$42),"")</f>
        <v/>
      </c>
      <c r="AV192" s="75" t="str">
        <f>IFERROR(LARGE('N 70-79'!$AO$300:$AO$304,AV$42),"")</f>
        <v/>
      </c>
      <c r="AW192" s="75" t="str">
        <f>IFERROR(LARGE('N 70-79'!$AO$300:$AO$304,AW$42),"")</f>
        <v/>
      </c>
      <c r="AX192" s="75" t="str">
        <f>IFERROR(LARGE('N 70-79'!$AO$300:$AO$304,AX$42),"")</f>
        <v/>
      </c>
      <c r="AY192" s="75" t="str">
        <f>IFERROR(LARGE('N 70-79'!$AO$300:$AO$304,AY$42),"")</f>
        <v/>
      </c>
      <c r="AZ192" s="75" t="str">
        <f>IFERROR(LARGE('N 70-79'!$AO$300:$AO$304,AZ$42),"")</f>
        <v/>
      </c>
      <c r="BA192" s="75" t="str">
        <f>IFERROR(LARGE('N 70-79'!$AO$300:$AO$304,BA$42),"")</f>
        <v/>
      </c>
      <c r="BG192" s="16"/>
      <c r="BH192" s="16"/>
    </row>
    <row r="193" spans="1:60" hidden="1" x14ac:dyDescent="0.2">
      <c r="B193" s="76" t="s">
        <v>109</v>
      </c>
      <c r="D193" s="75" t="str">
        <f>IFERROR(LARGE('N 80+'!$AO$300:$AO$400,D$42),"")</f>
        <v/>
      </c>
      <c r="E193" s="75" t="str">
        <f>IFERROR(LARGE('N 80+'!$AO$300:$AO$400,E$42),"")</f>
        <v/>
      </c>
      <c r="F193" s="75" t="str">
        <f>IFERROR(LARGE('N 80+'!$AO$300:$AO$400,F$42),"")</f>
        <v/>
      </c>
      <c r="G193" s="75" t="str">
        <f>IFERROR(LARGE('N 80+'!$AO$300:$AO$400,G$42),"")</f>
        <v/>
      </c>
      <c r="H193" s="75" t="str">
        <f>IFERROR(LARGE('N 80+'!$AO$300:$AO$400,H$42),"")</f>
        <v/>
      </c>
      <c r="I193" s="75" t="str">
        <f>IFERROR(LARGE('N 80+'!$AO$300:$AO$400,I$42),"")</f>
        <v/>
      </c>
      <c r="J193" s="75" t="str">
        <f>IFERROR(LARGE('N 80+'!$AO$300:$AO$400,J$42),"")</f>
        <v/>
      </c>
      <c r="K193" s="75" t="str">
        <f>IFERROR(LARGE('N 80+'!$AO$300:$AO$400,K$42),"")</f>
        <v/>
      </c>
      <c r="L193" s="75" t="str">
        <f>IFERROR(LARGE('N 80+'!$AO$300:$AO$400,L$42),"")</f>
        <v/>
      </c>
      <c r="M193" s="75" t="str">
        <f>IFERROR(LARGE('N 80+'!$AO$300:$AO$400,M$42),"")</f>
        <v/>
      </c>
      <c r="N193" s="75" t="str">
        <f>IFERROR(LARGE('N 80+'!$AO$300:$AO$400,N$42),"")</f>
        <v/>
      </c>
      <c r="O193" s="75" t="str">
        <f>IFERROR(LARGE('N 80+'!$AO$300:$AO$400,O$42),"")</f>
        <v/>
      </c>
      <c r="P193" s="75" t="str">
        <f>IFERROR(LARGE('N 80+'!$AO$300:$AO$400,P$42),"")</f>
        <v/>
      </c>
      <c r="Q193" s="75" t="str">
        <f>IFERROR(LARGE('N 80+'!$AO$300:$AO$400,Q$42),"")</f>
        <v/>
      </c>
      <c r="R193" s="75" t="str">
        <f>IFERROR(LARGE('N 80+'!$AO$300:$AO$400,R$42),"")</f>
        <v/>
      </c>
      <c r="S193" s="75" t="str">
        <f>IFERROR(LARGE('N 80+'!$AO$300:$AO$400,S$42),"")</f>
        <v/>
      </c>
      <c r="T193" s="75" t="str">
        <f>IFERROR(LARGE('N 80+'!$AO$300:$AO$400,T$42),"")</f>
        <v/>
      </c>
      <c r="U193" s="75" t="str">
        <f>IFERROR(LARGE('N 80+'!$AO$300:$AO$400,U$42),"")</f>
        <v/>
      </c>
      <c r="V193" s="75" t="str">
        <f>IFERROR(LARGE('N 80+'!$AO$300:$AO$400,V$42),"")</f>
        <v/>
      </c>
      <c r="W193" s="75" t="str">
        <f>IFERROR(LARGE('N 80+'!$AO$300:$AO$400,W$42),"")</f>
        <v/>
      </c>
      <c r="X193" s="75" t="str">
        <f>IFERROR(LARGE('N 80+'!$AO$300:$AO$400,X$42),"")</f>
        <v/>
      </c>
      <c r="Y193" s="75" t="str">
        <f>IFERROR(LARGE('N 80+'!$AO$300:$AO$400,Y$42),"")</f>
        <v/>
      </c>
      <c r="Z193" s="75" t="str">
        <f>IFERROR(LARGE('N 80+'!$AO$300:$AO$400,Z$42),"")</f>
        <v/>
      </c>
      <c r="AA193" s="75" t="str">
        <f>IFERROR(LARGE('N 80+'!$AO$300:$AO$400,AA$42),"")</f>
        <v/>
      </c>
      <c r="AB193" s="75" t="str">
        <f>IFERROR(LARGE('N 80+'!$AO$300:$AO$400,AB$42),"")</f>
        <v/>
      </c>
      <c r="AC193" s="75" t="str">
        <f>IFERROR(LARGE('N 80+'!$AO$300:$AO$400,AC$42),"")</f>
        <v/>
      </c>
      <c r="AD193" s="75" t="str">
        <f>IFERROR(LARGE('N 80+'!$AO$300:$AO$400,AD$42),"")</f>
        <v/>
      </c>
      <c r="AE193" s="75" t="str">
        <f>IFERROR(LARGE('N 80+'!$AO$300:$AO$400,AE$42),"")</f>
        <v/>
      </c>
      <c r="AF193" s="75" t="str">
        <f>IFERROR(LARGE('N 80+'!$AO$300:$AO$400,AF$42),"")</f>
        <v/>
      </c>
      <c r="AG193" s="75" t="str">
        <f>IFERROR(LARGE('N 80+'!$AO$300:$AO$303,AG$42),"")</f>
        <v/>
      </c>
      <c r="AH193" s="75" t="str">
        <f>IFERROR(LARGE('N 80+'!$AO$300:$AO$303,AH$42),"")</f>
        <v/>
      </c>
      <c r="AI193" s="75" t="str">
        <f>IFERROR(LARGE('N 80+'!$AO$300:$AO$303,AI$42),"")</f>
        <v/>
      </c>
      <c r="AJ193" s="75" t="str">
        <f>IFERROR(LARGE('N 80+'!$AO$300:$AO$303,AJ$42),"")</f>
        <v/>
      </c>
      <c r="AK193" s="75" t="str">
        <f>IFERROR(LARGE('N 80+'!$AO$300:$AO$303,AK$42),"")</f>
        <v/>
      </c>
      <c r="AL193" s="75" t="str">
        <f>IFERROR(LARGE('N 80+'!$AO$300:$AO$303,AL$42),"")</f>
        <v/>
      </c>
      <c r="AM193" s="75" t="str">
        <f>IFERROR(LARGE('N 80+'!$AO$300:$AO$303,AM$42),"")</f>
        <v/>
      </c>
      <c r="AN193" s="75" t="str">
        <f>IFERROR(LARGE('N 80+'!$AO$300:$AO$303,AN$42),"")</f>
        <v/>
      </c>
      <c r="AO193" s="75" t="str">
        <f>IFERROR(LARGE('N 80+'!$AO$300:$AO$303,AO$42),"")</f>
        <v/>
      </c>
      <c r="AP193" s="75" t="str">
        <f>IFERROR(LARGE('N 80+'!$AO$300:$AO$303,AP$42),"")</f>
        <v/>
      </c>
      <c r="AQ193" s="75" t="str">
        <f>IFERROR(LARGE('N 80+'!$AO$300:$AO$303,AQ$42),"")</f>
        <v/>
      </c>
      <c r="AR193" s="75" t="str">
        <f>IFERROR(LARGE('N 80+'!$AO$300:$AO$303,AR$42),"")</f>
        <v/>
      </c>
      <c r="AS193" s="75" t="str">
        <f>IFERROR(LARGE('N 80+'!$AO$300:$AO$303,AS$42),"")</f>
        <v/>
      </c>
      <c r="AT193" s="75" t="str">
        <f>IFERROR(LARGE('N 80+'!$AO$300:$AO$303,AT$42),"")</f>
        <v/>
      </c>
      <c r="AU193" s="75" t="str">
        <f>IFERROR(LARGE('N 80+'!$AO$300:$AO$303,AU$42),"")</f>
        <v/>
      </c>
      <c r="AV193" s="75" t="str">
        <f>IFERROR(LARGE('N 80+'!$AO$300:$AO$303,AV$42),"")</f>
        <v/>
      </c>
      <c r="AW193" s="75" t="str">
        <f>IFERROR(LARGE('N 80+'!$AO$300:$AO$303,AW$42),"")</f>
        <v/>
      </c>
      <c r="AX193" s="75" t="str">
        <f>IFERROR(LARGE('N 80+'!$AO$300:$AO$303,AX$42),"")</f>
        <v/>
      </c>
      <c r="AY193" s="75" t="str">
        <f>IFERROR(LARGE('N 80+'!$AO$300:$AO$303,AY$42),"")</f>
        <v/>
      </c>
      <c r="AZ193" s="75" t="str">
        <f>IFERROR(LARGE('N 80+'!$AO$300:$AO$303,AZ$42),"")</f>
        <v/>
      </c>
      <c r="BA193" s="75" t="str">
        <f>IFERROR(LARGE('N 80+'!$AO$300:$AO$303,BA$42),"")</f>
        <v/>
      </c>
      <c r="BG193" s="16"/>
      <c r="BH193" s="16"/>
    </row>
    <row r="194" spans="1:60" hidden="1" x14ac:dyDescent="0.2">
      <c r="A194" s="123" t="s">
        <v>166</v>
      </c>
      <c r="B194" s="77" t="s">
        <v>76</v>
      </c>
      <c r="C194" s="61"/>
      <c r="D194" s="75" t="str">
        <f>IFERROR(LARGE('M 35-49'!$AP$300:$AP$397,D$42),"")</f>
        <v/>
      </c>
      <c r="E194" s="75" t="str">
        <f>IFERROR(LARGE('M 35-49'!$AP$300:$AP$397,E$42),"")</f>
        <v/>
      </c>
      <c r="F194" s="75" t="str">
        <f>IFERROR(LARGE('M 35-49'!$AP$300:$AP$397,F$42),"")</f>
        <v/>
      </c>
      <c r="G194" s="75" t="str">
        <f>IFERROR(LARGE('M 35-49'!$AP$300:$AP$397,G$42),"")</f>
        <v/>
      </c>
      <c r="H194" s="75" t="str">
        <f>IFERROR(LARGE('M 35-49'!$AP$300:$AP$397,H$42),"")</f>
        <v/>
      </c>
      <c r="I194" s="75" t="str">
        <f>IFERROR(LARGE('M 35-49'!$AP$300:$AP$397,I$42),"")</f>
        <v/>
      </c>
      <c r="J194" s="75" t="str">
        <f>IFERROR(LARGE('M 35-49'!$AP$300:$AP$397,J$42),"")</f>
        <v/>
      </c>
      <c r="K194" s="75" t="str">
        <f>IFERROR(LARGE('M 35-49'!$AP$300:$AP$397,K$42),"")</f>
        <v/>
      </c>
      <c r="L194" s="75" t="str">
        <f>IFERROR(LARGE('M 35-49'!$AP$300:$AP$397,L$42),"")</f>
        <v/>
      </c>
      <c r="M194" s="75" t="str">
        <f>IFERROR(LARGE('M 35-49'!$AP$300:$AP$397,M$42),"")</f>
        <v/>
      </c>
      <c r="N194" s="75" t="str">
        <f>IFERROR(LARGE('M 35-49'!$AP$300:$AP$397,N$42),"")</f>
        <v/>
      </c>
      <c r="O194" s="75" t="str">
        <f>IFERROR(LARGE('M 35-49'!$AP$300:$AP$397,O$42),"")</f>
        <v/>
      </c>
      <c r="P194" s="75" t="str">
        <f>IFERROR(LARGE('M 35-49'!$AP$300:$AP$397,P$42),"")</f>
        <v/>
      </c>
      <c r="Q194" s="75" t="str">
        <f>IFERROR(LARGE('M 35-49'!$AP$300:$AP$397,Q$42),"")</f>
        <v/>
      </c>
      <c r="R194" s="75" t="str">
        <f>IFERROR(LARGE('M 35-49'!$AP$300:$AP$397,R$42),"")</f>
        <v/>
      </c>
      <c r="S194" s="75" t="str">
        <f>IFERROR(LARGE('M 35-49'!$AP$300:$AP$397,S$42),"")</f>
        <v/>
      </c>
      <c r="T194" s="75" t="str">
        <f>IFERROR(LARGE('M 35-49'!$AP$300:$AP$397,T$42),"")</f>
        <v/>
      </c>
      <c r="U194" s="75" t="str">
        <f>IFERROR(LARGE('M 35-49'!$AP$300:$AP$397,U$42),"")</f>
        <v/>
      </c>
      <c r="V194" s="75" t="str">
        <f>IFERROR(LARGE('M 35-49'!$AP$300:$AP$397,V$42),"")</f>
        <v/>
      </c>
      <c r="W194" s="75" t="str">
        <f>IFERROR(LARGE('M 35-49'!$AP$300:$AP$397,W$42),"")</f>
        <v/>
      </c>
      <c r="X194" s="75" t="str">
        <f>IFERROR(LARGE('M 35-49'!$AP$300:$AP$397,X$42),"")</f>
        <v/>
      </c>
      <c r="Y194" s="75" t="str">
        <f>IFERROR(LARGE('M 35-49'!$AP$300:$AP$397,Y$42),"")</f>
        <v/>
      </c>
      <c r="Z194" s="75" t="str">
        <f>IFERROR(LARGE('M 35-49'!$AP$300:$AP$397,Z$42),"")</f>
        <v/>
      </c>
      <c r="AA194" s="75" t="str">
        <f>IFERROR(LARGE('M 35-49'!$AP$300:$AP$397,AA$42),"")</f>
        <v/>
      </c>
      <c r="AB194" s="75" t="str">
        <f>IFERROR(LARGE('M 35-49'!$AP$300:$AP$397,AB$42),"")</f>
        <v/>
      </c>
      <c r="AC194" s="75" t="str">
        <f>IFERROR(LARGE('M 35-49'!$AP$300:$AP$397,AC$42),"")</f>
        <v/>
      </c>
      <c r="AD194" s="75" t="str">
        <f>IFERROR(LARGE('M 35-49'!$AP$300:$AP$397,AD$42),"")</f>
        <v/>
      </c>
      <c r="AE194" s="75" t="str">
        <f>IFERROR(LARGE('M 35-49'!$AP$300:$AP$397,AE$42),"")</f>
        <v/>
      </c>
      <c r="AF194" s="75" t="str">
        <f>IFERROR(LARGE('M 35-49'!$AP$300:$AP$397,AF$42),"")</f>
        <v/>
      </c>
      <c r="AG194" s="75" t="str">
        <f>IFERROR(LARGE('M 35-49'!$AP$300:$AP$312,AG$42),"")</f>
        <v/>
      </c>
      <c r="AH194" s="75" t="str">
        <f>IFERROR(LARGE('M 35-49'!$AP$300:$AP$312,AH$42),"")</f>
        <v/>
      </c>
      <c r="AI194" s="75" t="str">
        <f>IFERROR(LARGE('M 35-49'!$AP$300:$AP$312,AI$42),"")</f>
        <v/>
      </c>
      <c r="AJ194" s="75" t="str">
        <f>IFERROR(LARGE('M 35-49'!$AP$300:$AP$312,AJ$42),"")</f>
        <v/>
      </c>
      <c r="AK194" s="75" t="str">
        <f>IFERROR(LARGE('M 35-49'!$AP$300:$AP$312,AK$42),"")</f>
        <v/>
      </c>
      <c r="AL194" s="75" t="str">
        <f>IFERROR(LARGE('M 35-49'!$AP$300:$AP$312,AL$42),"")</f>
        <v/>
      </c>
      <c r="AM194" s="75" t="str">
        <f>IFERROR(LARGE('M 35-49'!$AP$300:$AP$312,AM$42),"")</f>
        <v/>
      </c>
      <c r="AN194" s="75" t="str">
        <f>IFERROR(LARGE('M 35-49'!$AP$300:$AP$312,AN$42),"")</f>
        <v/>
      </c>
      <c r="AO194" s="75" t="str">
        <f>IFERROR(LARGE('M 35-49'!$AP$300:$AP$312,AO$42),"")</f>
        <v/>
      </c>
      <c r="AP194" s="75" t="str">
        <f>IFERROR(LARGE('M 35-49'!$AP$300:$AP$312,AP$42),"")</f>
        <v/>
      </c>
      <c r="AQ194" s="75" t="str">
        <f>IFERROR(LARGE('M 35-49'!$AP$300:$AP$312,AQ$42),"")</f>
        <v/>
      </c>
      <c r="AR194" s="75" t="str">
        <f>IFERROR(LARGE('M 35-49'!$AP$300:$AP$312,AR$42),"")</f>
        <v/>
      </c>
      <c r="AS194" s="75" t="str">
        <f>IFERROR(LARGE('M 35-49'!$AP$300:$AP$312,AS$42),"")</f>
        <v/>
      </c>
      <c r="AT194" s="75" t="str">
        <f>IFERROR(LARGE('M 35-49'!$AP$300:$AP$312,AT$42),"")</f>
        <v/>
      </c>
      <c r="AU194" s="75" t="str">
        <f>IFERROR(LARGE('M 35-49'!$AP$300:$AP$312,AU$42),"")</f>
        <v/>
      </c>
      <c r="AV194" s="75" t="str">
        <f>IFERROR(LARGE('M 35-49'!$AP$300:$AP$312,AV$42),"")</f>
        <v/>
      </c>
      <c r="AW194" s="75" t="str">
        <f>IFERROR(LARGE('M 35-49'!$AP$300:$AP$312,AW$42),"")</f>
        <v/>
      </c>
      <c r="AX194" s="75" t="str">
        <f>IFERROR(LARGE('M 35-49'!$AP$300:$AP$312,AX$42),"")</f>
        <v/>
      </c>
      <c r="AY194" s="75" t="str">
        <f>IFERROR(LARGE('M 35-49'!$AP$300:$AP$312,AY$42),"")</f>
        <v/>
      </c>
      <c r="AZ194" s="75" t="str">
        <f>IFERROR(LARGE('M 35-49'!$AP$300:$AP$312,AZ$42),"")</f>
        <v/>
      </c>
      <c r="BA194" s="75" t="str">
        <f>IFERROR(LARGE('M 35-49'!$AP$300:$AP$312,BA$42),"")</f>
        <v/>
      </c>
      <c r="BG194" s="16"/>
      <c r="BH194" s="16"/>
    </row>
    <row r="195" spans="1:60" hidden="1" x14ac:dyDescent="0.2">
      <c r="A195" s="61"/>
      <c r="B195" s="77" t="s">
        <v>77</v>
      </c>
      <c r="C195" s="61"/>
      <c r="D195" s="75" t="str">
        <f>IFERROR(LARGE('M 50-59'!$AP$300:$AP$396,D$42),"")</f>
        <v/>
      </c>
      <c r="E195" s="75" t="str">
        <f>IFERROR(LARGE('M 50-59'!$AP$300:$AP$396,E$42),"")</f>
        <v/>
      </c>
      <c r="F195" s="75" t="str">
        <f>IFERROR(LARGE('M 50-59'!$AP$300:$AP$396,F$42),"")</f>
        <v/>
      </c>
      <c r="G195" s="75" t="str">
        <f>IFERROR(LARGE('M 50-59'!$AP$300:$AP$396,G$42),"")</f>
        <v/>
      </c>
      <c r="H195" s="75" t="str">
        <f>IFERROR(LARGE('M 50-59'!$AP$300:$AP$396,H$42),"")</f>
        <v/>
      </c>
      <c r="I195" s="75" t="str">
        <f>IFERROR(LARGE('M 50-59'!$AP$300:$AP$396,I$42),"")</f>
        <v/>
      </c>
      <c r="J195" s="75" t="str">
        <f>IFERROR(LARGE('M 50-59'!$AP$300:$AP$396,J$42),"")</f>
        <v/>
      </c>
      <c r="K195" s="75" t="str">
        <f>IFERROR(LARGE('M 50-59'!$AP$300:$AP$396,K$42),"")</f>
        <v/>
      </c>
      <c r="L195" s="75" t="str">
        <f>IFERROR(LARGE('M 50-59'!$AP$300:$AP$396,L$42),"")</f>
        <v/>
      </c>
      <c r="M195" s="75" t="str">
        <f>IFERROR(LARGE('M 50-59'!$AP$300:$AP$396,M$42),"")</f>
        <v/>
      </c>
      <c r="N195" s="75" t="str">
        <f>IFERROR(LARGE('M 50-59'!$AP$300:$AP$396,N$42),"")</f>
        <v/>
      </c>
      <c r="O195" s="75" t="str">
        <f>IFERROR(LARGE('M 50-59'!$AP$300:$AP$396,O$42),"")</f>
        <v/>
      </c>
      <c r="P195" s="75" t="str">
        <f>IFERROR(LARGE('M 50-59'!$AP$300:$AP$396,P$42),"")</f>
        <v/>
      </c>
      <c r="Q195" s="75" t="str">
        <f>IFERROR(LARGE('M 50-59'!$AP$300:$AP$396,Q$42),"")</f>
        <v/>
      </c>
      <c r="R195" s="75" t="str">
        <f>IFERROR(LARGE('M 50-59'!$AP$300:$AP$396,R$42),"")</f>
        <v/>
      </c>
      <c r="S195" s="75" t="str">
        <f>IFERROR(LARGE('M 50-59'!$AP$300:$AP$396,S$42),"")</f>
        <v/>
      </c>
      <c r="T195" s="75" t="str">
        <f>IFERROR(LARGE('M 50-59'!$AP$300:$AP$396,T$42),"")</f>
        <v/>
      </c>
      <c r="U195" s="75" t="str">
        <f>IFERROR(LARGE('M 50-59'!$AP$300:$AP$396,U$42),"")</f>
        <v/>
      </c>
      <c r="V195" s="75" t="str">
        <f>IFERROR(LARGE('M 50-59'!$AP$300:$AP$396,V$42),"")</f>
        <v/>
      </c>
      <c r="W195" s="75" t="str">
        <f>IFERROR(LARGE('M 50-59'!$AP$300:$AP$396,W$42),"")</f>
        <v/>
      </c>
      <c r="X195" s="75" t="str">
        <f>IFERROR(LARGE('M 50-59'!$AP$300:$AP$396,X$42),"")</f>
        <v/>
      </c>
      <c r="Y195" s="75" t="str">
        <f>IFERROR(LARGE('M 50-59'!$AP$300:$AP$396,Y$42),"")</f>
        <v/>
      </c>
      <c r="Z195" s="75" t="str">
        <f>IFERROR(LARGE('M 50-59'!$AP$300:$AP$396,Z$42),"")</f>
        <v/>
      </c>
      <c r="AA195" s="75" t="str">
        <f>IFERROR(LARGE('M 50-59'!$AP$300:$AP$396,AA$42),"")</f>
        <v/>
      </c>
      <c r="AB195" s="75" t="str">
        <f>IFERROR(LARGE('M 50-59'!$AP$300:$AP$396,AB$42),"")</f>
        <v/>
      </c>
      <c r="AC195" s="75" t="str">
        <f>IFERROR(LARGE('M 50-59'!$AP$300:$AP$396,AC$42),"")</f>
        <v/>
      </c>
      <c r="AD195" s="75" t="str">
        <f>IFERROR(LARGE('M 50-59'!$AP$300:$AP$396,AD$42),"")</f>
        <v/>
      </c>
      <c r="AE195" s="75" t="str">
        <f>IFERROR(LARGE('M 50-59'!$AP$300:$AP$396,AE$42),"")</f>
        <v/>
      </c>
      <c r="AF195" s="75" t="str">
        <f>IFERROR(LARGE('M 50-59'!$AP$300:$AP$396,AF$42),"")</f>
        <v/>
      </c>
      <c r="AG195" s="75" t="str">
        <f>IFERROR(LARGE('M 50-59'!$AP$300:$AP$312,AG$42),"")</f>
        <v/>
      </c>
      <c r="AH195" s="75" t="str">
        <f>IFERROR(LARGE('M 50-59'!$AP$300:$AP$312,AH$42),"")</f>
        <v/>
      </c>
      <c r="AI195" s="75" t="str">
        <f>IFERROR(LARGE('M 50-59'!$AP$300:$AP$312,AI$42),"")</f>
        <v/>
      </c>
      <c r="AJ195" s="75" t="str">
        <f>IFERROR(LARGE('M 50-59'!$AP$300:$AP$312,AJ$42),"")</f>
        <v/>
      </c>
      <c r="AK195" s="75" t="str">
        <f>IFERROR(LARGE('M 50-59'!$AP$300:$AP$312,AK$42),"")</f>
        <v/>
      </c>
      <c r="AL195" s="75" t="str">
        <f>IFERROR(LARGE('M 50-59'!$AP$300:$AP$312,AL$42),"")</f>
        <v/>
      </c>
      <c r="AM195" s="75" t="str">
        <f>IFERROR(LARGE('M 50-59'!$AP$300:$AP$312,AM$42),"")</f>
        <v/>
      </c>
      <c r="AN195" s="75" t="str">
        <f>IFERROR(LARGE('M 50-59'!$AP$300:$AP$312,AN$42),"")</f>
        <v/>
      </c>
      <c r="AO195" s="75" t="str">
        <f>IFERROR(LARGE('M 50-59'!$AP$300:$AP$312,AO$42),"")</f>
        <v/>
      </c>
      <c r="AP195" s="75" t="str">
        <f>IFERROR(LARGE('M 50-59'!$AP$300:$AP$312,AP$42),"")</f>
        <v/>
      </c>
      <c r="AQ195" s="75" t="str">
        <f>IFERROR(LARGE('M 50-59'!$AP$300:$AP$312,AQ$42),"")</f>
        <v/>
      </c>
      <c r="AR195" s="75" t="str">
        <f>IFERROR(LARGE('M 50-59'!$AP$300:$AP$312,AR$42),"")</f>
        <v/>
      </c>
      <c r="AS195" s="75" t="str">
        <f>IFERROR(LARGE('M 50-59'!$AP$300:$AP$312,AS$42),"")</f>
        <v/>
      </c>
      <c r="AT195" s="75" t="str">
        <f>IFERROR(LARGE('M 50-59'!$AP$300:$AP$312,AT$42),"")</f>
        <v/>
      </c>
      <c r="AU195" s="75" t="str">
        <f>IFERROR(LARGE('M 50-59'!$AP$300:$AP$312,AU$42),"")</f>
        <v/>
      </c>
      <c r="AV195" s="75" t="str">
        <f>IFERROR(LARGE('M 50-59'!$AP$300:$AP$312,AV$42),"")</f>
        <v/>
      </c>
      <c r="AW195" s="75" t="str">
        <f>IFERROR(LARGE('M 50-59'!$AP$300:$AP$312,AW$42),"")</f>
        <v/>
      </c>
      <c r="AX195" s="75" t="str">
        <f>IFERROR(LARGE('M 50-59'!$AP$300:$AP$312,AX$42),"")</f>
        <v/>
      </c>
      <c r="AY195" s="75" t="str">
        <f>IFERROR(LARGE('M 50-59'!$AP$300:$AP$312,AY$42),"")</f>
        <v/>
      </c>
      <c r="AZ195" s="75" t="str">
        <f>IFERROR(LARGE('M 50-59'!$AP$300:$AP$312,AZ$42),"")</f>
        <v/>
      </c>
      <c r="BA195" s="75" t="str">
        <f>IFERROR(LARGE('M 50-59'!$AP$300:$AP$312,BA$42),"")</f>
        <v/>
      </c>
      <c r="BG195" s="16"/>
      <c r="BH195" s="16"/>
    </row>
    <row r="196" spans="1:60" hidden="1" x14ac:dyDescent="0.2">
      <c r="A196" s="61"/>
      <c r="B196" s="77" t="s">
        <v>78</v>
      </c>
      <c r="C196" s="61"/>
      <c r="D196" s="75" t="str">
        <f>IFERROR(LARGE('M 60-69'!$AP$300:$AP$397,D$42),"")</f>
        <v/>
      </c>
      <c r="E196" s="75" t="str">
        <f>IFERROR(LARGE('M 60-69'!$AP$300:$AP$397,E$42),"")</f>
        <v/>
      </c>
      <c r="F196" s="75" t="str">
        <f>IFERROR(LARGE('M 60-69'!$AP$300:$AP$397,F$42),"")</f>
        <v/>
      </c>
      <c r="G196" s="75" t="str">
        <f>IFERROR(LARGE('M 60-69'!$AP$300:$AP$397,G$42),"")</f>
        <v/>
      </c>
      <c r="H196" s="75" t="str">
        <f>IFERROR(LARGE('M 60-69'!$AP$300:$AP$397,H$42),"")</f>
        <v/>
      </c>
      <c r="I196" s="75" t="str">
        <f>IFERROR(LARGE('M 60-69'!$AP$300:$AP$397,I$42),"")</f>
        <v/>
      </c>
      <c r="J196" s="75" t="str">
        <f>IFERROR(LARGE('M 60-69'!$AP$300:$AP$397,J$42),"")</f>
        <v/>
      </c>
      <c r="K196" s="75" t="str">
        <f>IFERROR(LARGE('M 60-69'!$AP$300:$AP$397,K$42),"")</f>
        <v/>
      </c>
      <c r="L196" s="75" t="str">
        <f>IFERROR(LARGE('M 60-69'!$AP$300:$AP$397,L$42),"")</f>
        <v/>
      </c>
      <c r="M196" s="75" t="str">
        <f>IFERROR(LARGE('M 60-69'!$AP$300:$AP$397,M$42),"")</f>
        <v/>
      </c>
      <c r="N196" s="75" t="str">
        <f>IFERROR(LARGE('M 60-69'!$AP$300:$AP$397,N$42),"")</f>
        <v/>
      </c>
      <c r="O196" s="75" t="str">
        <f>IFERROR(LARGE('M 60-69'!$AP$300:$AP$397,O$42),"")</f>
        <v/>
      </c>
      <c r="P196" s="75" t="str">
        <f>IFERROR(LARGE('M 60-69'!$AP$300:$AP$397,P$42),"")</f>
        <v/>
      </c>
      <c r="Q196" s="75" t="str">
        <f>IFERROR(LARGE('M 60-69'!$AP$300:$AP$397,Q$42),"")</f>
        <v/>
      </c>
      <c r="R196" s="75" t="str">
        <f>IFERROR(LARGE('M 60-69'!$AP$300:$AP$397,R$42),"")</f>
        <v/>
      </c>
      <c r="S196" s="75" t="str">
        <f>IFERROR(LARGE('M 60-69'!$AP$300:$AP$397,S$42),"")</f>
        <v/>
      </c>
      <c r="T196" s="75" t="str">
        <f>IFERROR(LARGE('M 60-69'!$AP$300:$AP$397,T$42),"")</f>
        <v/>
      </c>
      <c r="U196" s="75" t="str">
        <f>IFERROR(LARGE('M 60-69'!$AP$300:$AP$397,U$42),"")</f>
        <v/>
      </c>
      <c r="V196" s="75" t="str">
        <f>IFERROR(LARGE('M 60-69'!$AP$300:$AP$397,V$42),"")</f>
        <v/>
      </c>
      <c r="W196" s="75" t="str">
        <f>IFERROR(LARGE('M 60-69'!$AP$300:$AP$397,W$42),"")</f>
        <v/>
      </c>
      <c r="X196" s="75" t="str">
        <f>IFERROR(LARGE('M 60-69'!$AP$300:$AP$397,X$42),"")</f>
        <v/>
      </c>
      <c r="Y196" s="75" t="str">
        <f>IFERROR(LARGE('M 60-69'!$AP$300:$AP$397,Y$42),"")</f>
        <v/>
      </c>
      <c r="Z196" s="75" t="str">
        <f>IFERROR(LARGE('M 60-69'!$AP$300:$AP$397,Z$42),"")</f>
        <v/>
      </c>
      <c r="AA196" s="75" t="str">
        <f>IFERROR(LARGE('M 60-69'!$AP$300:$AP$397,AA$42),"")</f>
        <v/>
      </c>
      <c r="AB196" s="75" t="str">
        <f>IFERROR(LARGE('M 60-69'!$AP$300:$AP$397,AB$42),"")</f>
        <v/>
      </c>
      <c r="AC196" s="75" t="str">
        <f>IFERROR(LARGE('M 60-69'!$AP$300:$AP$397,AC$42),"")</f>
        <v/>
      </c>
      <c r="AD196" s="75" t="str">
        <f>IFERROR(LARGE('M 60-69'!$AP$300:$AP$397,AD$42),"")</f>
        <v/>
      </c>
      <c r="AE196" s="75" t="str">
        <f>IFERROR(LARGE('M 60-69'!$AP$300:$AP$397,AE$42),"")</f>
        <v/>
      </c>
      <c r="AF196" s="75" t="str">
        <f>IFERROR(LARGE('M 60-69'!$AP$300:$AP$397,AF$42),"")</f>
        <v/>
      </c>
      <c r="AG196" s="75" t="str">
        <f>IFERROR(LARGE('M 60-69'!$AP$300:$AP$306,AG$42),"")</f>
        <v/>
      </c>
      <c r="AH196" s="75" t="str">
        <f>IFERROR(LARGE('M 60-69'!$AP$300:$AP$306,AH$42),"")</f>
        <v/>
      </c>
      <c r="AI196" s="75" t="str">
        <f>IFERROR(LARGE('M 60-69'!$AP$300:$AP$306,AI$42),"")</f>
        <v/>
      </c>
      <c r="AJ196" s="75" t="str">
        <f>IFERROR(LARGE('M 60-69'!$AP$300:$AP$306,AJ$42),"")</f>
        <v/>
      </c>
      <c r="AK196" s="75" t="str">
        <f>IFERROR(LARGE('M 60-69'!$AP$300:$AP$306,AK$42),"")</f>
        <v/>
      </c>
      <c r="AL196" s="75" t="str">
        <f>IFERROR(LARGE('M 60-69'!$AP$300:$AP$306,AL$42),"")</f>
        <v/>
      </c>
      <c r="AM196" s="75" t="str">
        <f>IFERROR(LARGE('M 60-69'!$AP$300:$AP$306,AM$42),"")</f>
        <v/>
      </c>
      <c r="AN196" s="75" t="str">
        <f>IFERROR(LARGE('M 60-69'!$AP$300:$AP$306,AN$42),"")</f>
        <v/>
      </c>
      <c r="AO196" s="75" t="str">
        <f>IFERROR(LARGE('M 60-69'!$AP$300:$AP$306,AO$42),"")</f>
        <v/>
      </c>
      <c r="AP196" s="75" t="str">
        <f>IFERROR(LARGE('M 60-69'!$AP$300:$AP$306,AP$42),"")</f>
        <v/>
      </c>
      <c r="AQ196" s="75" t="str">
        <f>IFERROR(LARGE('M 60-69'!$AP$300:$AP$306,AQ$42),"")</f>
        <v/>
      </c>
      <c r="AR196" s="75" t="str">
        <f>IFERROR(LARGE('M 60-69'!$AP$300:$AP$306,AR$42),"")</f>
        <v/>
      </c>
      <c r="AS196" s="75" t="str">
        <f>IFERROR(LARGE('M 60-69'!$AP$300:$AP$306,AS$42),"")</f>
        <v/>
      </c>
      <c r="AT196" s="75" t="str">
        <f>IFERROR(LARGE('M 60-69'!$AP$300:$AP$306,AT$42),"")</f>
        <v/>
      </c>
      <c r="AU196" s="75" t="str">
        <f>IFERROR(LARGE('M 60-69'!$AP$300:$AP$306,AU$42),"")</f>
        <v/>
      </c>
      <c r="AV196" s="75" t="str">
        <f>IFERROR(LARGE('M 60-69'!$AP$300:$AP$306,AV$42),"")</f>
        <v/>
      </c>
      <c r="AW196" s="75" t="str">
        <f>IFERROR(LARGE('M 60-69'!$AP$300:$AP$306,AW$42),"")</f>
        <v/>
      </c>
      <c r="AX196" s="75" t="str">
        <f>IFERROR(LARGE('M 60-69'!$AP$300:$AP$306,AX$42),"")</f>
        <v/>
      </c>
      <c r="AY196" s="75" t="str">
        <f>IFERROR(LARGE('M 60-69'!$AP$300:$AP$306,AY$42),"")</f>
        <v/>
      </c>
      <c r="AZ196" s="75" t="str">
        <f>IFERROR(LARGE('M 60-69'!$AP$300:$AP$306,AZ$42),"")</f>
        <v/>
      </c>
      <c r="BA196" s="75" t="str">
        <f>IFERROR(LARGE('M 60-69'!$AP$300:$AP$306,BA$42),"")</f>
        <v/>
      </c>
      <c r="BG196" s="16"/>
      <c r="BH196" s="16"/>
    </row>
    <row r="197" spans="1:60" hidden="1" x14ac:dyDescent="0.2">
      <c r="A197" s="61"/>
      <c r="B197" s="77" t="s">
        <v>106</v>
      </c>
      <c r="C197" s="61"/>
      <c r="D197" s="75" t="str">
        <f>IFERROR(LARGE('M 70-79'!$AP$300:$AP$400,D$42),"")</f>
        <v/>
      </c>
      <c r="E197" s="75" t="str">
        <f>IFERROR(LARGE('M 70-79'!$AP$300:$AP$400,E$42),"")</f>
        <v/>
      </c>
      <c r="F197" s="75" t="str">
        <f>IFERROR(LARGE('M 70-79'!$AP$300:$AP$400,F$42),"")</f>
        <v/>
      </c>
      <c r="G197" s="75" t="str">
        <f>IFERROR(LARGE('M 70-79'!$AP$300:$AP$400,G$42),"")</f>
        <v/>
      </c>
      <c r="H197" s="75" t="str">
        <f>IFERROR(LARGE('M 70-79'!$AP$300:$AP$400,H$42),"")</f>
        <v/>
      </c>
      <c r="I197" s="75" t="str">
        <f>IFERROR(LARGE('M 70-79'!$AP$300:$AP$400,I$42),"")</f>
        <v/>
      </c>
      <c r="J197" s="75" t="str">
        <f>IFERROR(LARGE('M 70-79'!$AP$300:$AP$400,J$42),"")</f>
        <v/>
      </c>
      <c r="K197" s="75" t="str">
        <f>IFERROR(LARGE('M 70-79'!$AP$300:$AP$400,K$42),"")</f>
        <v/>
      </c>
      <c r="L197" s="75" t="str">
        <f>IFERROR(LARGE('M 70-79'!$AP$300:$AP$400,L$42),"")</f>
        <v/>
      </c>
      <c r="M197" s="75" t="str">
        <f>IFERROR(LARGE('M 70-79'!$AP$300:$AP$400,M$42),"")</f>
        <v/>
      </c>
      <c r="N197" s="75" t="str">
        <f>IFERROR(LARGE('M 70-79'!$AP$300:$AP$400,N$42),"")</f>
        <v/>
      </c>
      <c r="O197" s="75" t="str">
        <f>IFERROR(LARGE('M 70-79'!$AP$300:$AP$400,O$42),"")</f>
        <v/>
      </c>
      <c r="P197" s="75" t="str">
        <f>IFERROR(LARGE('M 70-79'!$AP$300:$AP$400,P$42),"")</f>
        <v/>
      </c>
      <c r="Q197" s="75" t="str">
        <f>IFERROR(LARGE('M 70-79'!$AP$300:$AP$400,Q$42),"")</f>
        <v/>
      </c>
      <c r="R197" s="75" t="str">
        <f>IFERROR(LARGE('M 70-79'!$AP$300:$AP$400,R$42),"")</f>
        <v/>
      </c>
      <c r="S197" s="75" t="str">
        <f>IFERROR(LARGE('M 70-79'!$AP$300:$AP$400,S$42),"")</f>
        <v/>
      </c>
      <c r="T197" s="75" t="str">
        <f>IFERROR(LARGE('M 70-79'!$AP$300:$AP$400,T$42),"")</f>
        <v/>
      </c>
      <c r="U197" s="75" t="str">
        <f>IFERROR(LARGE('M 70-79'!$AP$300:$AP$400,U$42),"")</f>
        <v/>
      </c>
      <c r="V197" s="75" t="str">
        <f>IFERROR(LARGE('M 70-79'!$AP$300:$AP$400,V$42),"")</f>
        <v/>
      </c>
      <c r="W197" s="75" t="str">
        <f>IFERROR(LARGE('M 70-79'!$AP$300:$AP$400,W$42),"")</f>
        <v/>
      </c>
      <c r="X197" s="75" t="str">
        <f>IFERROR(LARGE('M 70-79'!$AP$300:$AP$400,X$42),"")</f>
        <v/>
      </c>
      <c r="Y197" s="75" t="str">
        <f>IFERROR(LARGE('M 70-79'!$AP$300:$AP$400,Y$42),"")</f>
        <v/>
      </c>
      <c r="Z197" s="75" t="str">
        <f>IFERROR(LARGE('M 70-79'!$AP$300:$AP$400,Z$42),"")</f>
        <v/>
      </c>
      <c r="AA197" s="75" t="str">
        <f>IFERROR(LARGE('M 70-79'!$AP$300:$AP$400,AA$42),"")</f>
        <v/>
      </c>
      <c r="AB197" s="75" t="str">
        <f>IFERROR(LARGE('M 70-79'!$AP$300:$AP$400,AB$42),"")</f>
        <v/>
      </c>
      <c r="AC197" s="75" t="str">
        <f>IFERROR(LARGE('M 70-79'!$AP$300:$AP$400,AC$42),"")</f>
        <v/>
      </c>
      <c r="AD197" s="75" t="str">
        <f>IFERROR(LARGE('M 70-79'!$AP$300:$AP$400,AD$42),"")</f>
        <v/>
      </c>
      <c r="AE197" s="75" t="str">
        <f>IFERROR(LARGE('M 70-79'!$AP$300:$AP$400,AE$42),"")</f>
        <v/>
      </c>
      <c r="AF197" s="75" t="str">
        <f>IFERROR(LARGE('M 70-79'!$AP$300:$AP$400,AF$42),"")</f>
        <v/>
      </c>
      <c r="AG197" s="75" t="str">
        <f>IFERROR(LARGE('M 70-79'!$AP$300:$AP$309,AG$42),"")</f>
        <v/>
      </c>
      <c r="AH197" s="75" t="str">
        <f>IFERROR(LARGE('M 70-79'!$AP$300:$AP$309,AH$42),"")</f>
        <v/>
      </c>
      <c r="AI197" s="75" t="str">
        <f>IFERROR(LARGE('M 70-79'!$AP$300:$AP$309,AI$42),"")</f>
        <v/>
      </c>
      <c r="AJ197" s="75" t="str">
        <f>IFERROR(LARGE('M 70-79'!$AP$300:$AP$309,AJ$42),"")</f>
        <v/>
      </c>
      <c r="AK197" s="75" t="str">
        <f>IFERROR(LARGE('M 70-79'!$AP$300:$AP$309,AK$42),"")</f>
        <v/>
      </c>
      <c r="AL197" s="75" t="str">
        <f>IFERROR(LARGE('M 70-79'!$AP$300:$AP$309,AL$42),"")</f>
        <v/>
      </c>
      <c r="AM197" s="75" t="str">
        <f>IFERROR(LARGE('M 70-79'!$AP$300:$AP$309,AM$42),"")</f>
        <v/>
      </c>
      <c r="AN197" s="75" t="str">
        <f>IFERROR(LARGE('M 70-79'!$AP$300:$AP$309,AN$42),"")</f>
        <v/>
      </c>
      <c r="AO197" s="75" t="str">
        <f>IFERROR(LARGE('M 70-79'!$AP$300:$AP$309,AO$42),"")</f>
        <v/>
      </c>
      <c r="AP197" s="75" t="str">
        <f>IFERROR(LARGE('M 70-79'!$AP$300:$AP$309,AP$42),"")</f>
        <v/>
      </c>
      <c r="AQ197" s="75" t="str">
        <f>IFERROR(LARGE('M 70-79'!$AP$300:$AP$309,AQ$42),"")</f>
        <v/>
      </c>
      <c r="AR197" s="75" t="str">
        <f>IFERROR(LARGE('M 70-79'!$AP$300:$AP$309,AR$42),"")</f>
        <v/>
      </c>
      <c r="AS197" s="75" t="str">
        <f>IFERROR(LARGE('M 70-79'!$AP$300:$AP$309,AS$42),"")</f>
        <v/>
      </c>
      <c r="AT197" s="75" t="str">
        <f>IFERROR(LARGE('M 70-79'!$AP$300:$AP$309,AT$42),"")</f>
        <v/>
      </c>
      <c r="AU197" s="75" t="str">
        <f>IFERROR(LARGE('M 70-79'!$AP$300:$AP$309,AU$42),"")</f>
        <v/>
      </c>
      <c r="AV197" s="75" t="str">
        <f>IFERROR(LARGE('M 70-79'!$AP$300:$AP$309,AV$42),"")</f>
        <v/>
      </c>
      <c r="AW197" s="75" t="str">
        <f>IFERROR(LARGE('M 70-79'!$AP$300:$AP$309,AW$42),"")</f>
        <v/>
      </c>
      <c r="AX197" s="75" t="str">
        <f>IFERROR(LARGE('M 70-79'!$AP$300:$AP$309,AX$42),"")</f>
        <v/>
      </c>
      <c r="AY197" s="75" t="str">
        <f>IFERROR(LARGE('M 70-79'!$AP$300:$AP$309,AY$42),"")</f>
        <v/>
      </c>
      <c r="AZ197" s="75" t="str">
        <f>IFERROR(LARGE('M 70-79'!$AP$300:$AP$309,AZ$42),"")</f>
        <v/>
      </c>
      <c r="BA197" s="75" t="str">
        <f>IFERROR(LARGE('M 70-79'!$AP$300:$AP$309,BA$42),"")</f>
        <v/>
      </c>
      <c r="BG197" s="16"/>
      <c r="BH197" s="16"/>
    </row>
    <row r="198" spans="1:60" hidden="1" x14ac:dyDescent="0.2">
      <c r="A198" s="61"/>
      <c r="B198" s="77" t="s">
        <v>107</v>
      </c>
      <c r="C198" s="61"/>
      <c r="D198" s="75" t="str">
        <f>IFERROR(LARGE('M 80+'!$AP$300:$AP$399,D$42),"")</f>
        <v/>
      </c>
      <c r="E198" s="75" t="str">
        <f>IFERROR(LARGE('M 80+'!$AP$300:$AP$399,E$42),"")</f>
        <v/>
      </c>
      <c r="F198" s="75" t="str">
        <f>IFERROR(LARGE('M 80+'!$AP$300:$AP$399,F$42),"")</f>
        <v/>
      </c>
      <c r="G198" s="75" t="str">
        <f>IFERROR(LARGE('M 80+'!$AP$300:$AP$399,G$42),"")</f>
        <v/>
      </c>
      <c r="H198" s="75" t="str">
        <f>IFERROR(LARGE('M 80+'!$AP$300:$AP$399,H$42),"")</f>
        <v/>
      </c>
      <c r="I198" s="75" t="str">
        <f>IFERROR(LARGE('M 80+'!$AP$300:$AP$399,I$42),"")</f>
        <v/>
      </c>
      <c r="J198" s="75" t="str">
        <f>IFERROR(LARGE('M 80+'!$AP$300:$AP$399,J$42),"")</f>
        <v/>
      </c>
      <c r="K198" s="75" t="str">
        <f>IFERROR(LARGE('M 80+'!$AP$300:$AP$399,K$42),"")</f>
        <v/>
      </c>
      <c r="L198" s="75" t="str">
        <f>IFERROR(LARGE('M 80+'!$AP$300:$AP$399,L$42),"")</f>
        <v/>
      </c>
      <c r="M198" s="75" t="str">
        <f>IFERROR(LARGE('M 80+'!$AP$300:$AP$399,M$42),"")</f>
        <v/>
      </c>
      <c r="N198" s="75" t="str">
        <f>IFERROR(LARGE('M 80+'!$AP$300:$AP$399,N$42),"")</f>
        <v/>
      </c>
      <c r="O198" s="75" t="str">
        <f>IFERROR(LARGE('M 80+'!$AP$300:$AP$399,O$42),"")</f>
        <v/>
      </c>
      <c r="P198" s="75" t="str">
        <f>IFERROR(LARGE('M 80+'!$AP$300:$AP$399,P$42),"")</f>
        <v/>
      </c>
      <c r="Q198" s="75" t="str">
        <f>IFERROR(LARGE('M 80+'!$AP$300:$AP$399,Q$42),"")</f>
        <v/>
      </c>
      <c r="R198" s="75" t="str">
        <f>IFERROR(LARGE('M 80+'!$AP$300:$AP$399,R$42),"")</f>
        <v/>
      </c>
      <c r="S198" s="75" t="str">
        <f>IFERROR(LARGE('M 80+'!$AP$300:$AP$399,S$42),"")</f>
        <v/>
      </c>
      <c r="T198" s="75" t="str">
        <f>IFERROR(LARGE('M 80+'!$AP$300:$AP$399,T$42),"")</f>
        <v/>
      </c>
      <c r="U198" s="75" t="str">
        <f>IFERROR(LARGE('M 80+'!$AP$300:$AP$399,U$42),"")</f>
        <v/>
      </c>
      <c r="V198" s="75" t="str">
        <f>IFERROR(LARGE('M 80+'!$AP$300:$AP$399,V$42),"")</f>
        <v/>
      </c>
      <c r="W198" s="75" t="str">
        <f>IFERROR(LARGE('M 80+'!$AP$300:$AP$399,W$42),"")</f>
        <v/>
      </c>
      <c r="X198" s="75" t="str">
        <f>IFERROR(LARGE('M 80+'!$AP$300:$AP$399,X$42),"")</f>
        <v/>
      </c>
      <c r="Y198" s="75" t="str">
        <f>IFERROR(LARGE('M 80+'!$AP$300:$AP$399,Y$42),"")</f>
        <v/>
      </c>
      <c r="Z198" s="75" t="str">
        <f>IFERROR(LARGE('M 80+'!$AP$300:$AP$399,Z$42),"")</f>
        <v/>
      </c>
      <c r="AA198" s="75" t="str">
        <f>IFERROR(LARGE('M 80+'!$AP$300:$AP$399,AA$42),"")</f>
        <v/>
      </c>
      <c r="AB198" s="75" t="str">
        <f>IFERROR(LARGE('M 80+'!$AP$300:$AP$399,AB$42),"")</f>
        <v/>
      </c>
      <c r="AC198" s="75" t="str">
        <f>IFERROR(LARGE('M 80+'!$AP$300:$AP$399,AC$42),"")</f>
        <v/>
      </c>
      <c r="AD198" s="75" t="str">
        <f>IFERROR(LARGE('M 80+'!$AP$300:$AP$399,AD$42),"")</f>
        <v/>
      </c>
      <c r="AE198" s="75" t="str">
        <f>IFERROR(LARGE('M 80+'!$AP$300:$AP$399,AE$42),"")</f>
        <v/>
      </c>
      <c r="AF198" s="75" t="str">
        <f>IFERROR(LARGE('M 80+'!$AP$300:$AP$399,AF$42),"")</f>
        <v/>
      </c>
      <c r="AG198" s="75" t="str">
        <f>IFERROR(LARGE('M 80+'!$AP$300:$AP$304,AG$42),"")</f>
        <v/>
      </c>
      <c r="AH198" s="75" t="str">
        <f>IFERROR(LARGE('M 80+'!$AP$300:$AP$304,AH$42),"")</f>
        <v/>
      </c>
      <c r="AI198" s="75" t="str">
        <f>IFERROR(LARGE('M 80+'!$AP$300:$AP$304,AI$42),"")</f>
        <v/>
      </c>
      <c r="AJ198" s="75" t="str">
        <f>IFERROR(LARGE('M 80+'!$AP$300:$AP$304,AJ$42),"")</f>
        <v/>
      </c>
      <c r="AK198" s="75" t="str">
        <f>IFERROR(LARGE('M 80+'!$AP$300:$AP$304,AK$42),"")</f>
        <v/>
      </c>
      <c r="AL198" s="75" t="str">
        <f>IFERROR(LARGE('M 80+'!$AP$300:$AP$304,AL$42),"")</f>
        <v/>
      </c>
      <c r="AM198" s="75" t="str">
        <f>IFERROR(LARGE('M 80+'!$AP$300:$AP$304,AM$42),"")</f>
        <v/>
      </c>
      <c r="AN198" s="75" t="str">
        <f>IFERROR(LARGE('M 80+'!$AP$300:$AP$304,AN$42),"")</f>
        <v/>
      </c>
      <c r="AO198" s="75" t="str">
        <f>IFERROR(LARGE('M 80+'!$AP$300:$AP$304,AO$42),"")</f>
        <v/>
      </c>
      <c r="AP198" s="75" t="str">
        <f>IFERROR(LARGE('M 80+'!$AP$300:$AP$304,AP$42),"")</f>
        <v/>
      </c>
      <c r="AQ198" s="75" t="str">
        <f>IFERROR(LARGE('M 80+'!$AP$300:$AP$304,AQ$42),"")</f>
        <v/>
      </c>
      <c r="AR198" s="75" t="str">
        <f>IFERROR(LARGE('M 80+'!$AP$300:$AP$304,AR$42),"")</f>
        <v/>
      </c>
      <c r="AS198" s="75" t="str">
        <f>IFERROR(LARGE('M 80+'!$AP$300:$AP$304,AS$42),"")</f>
        <v/>
      </c>
      <c r="AT198" s="75" t="str">
        <f>IFERROR(LARGE('M 80+'!$AP$300:$AP$304,AT$42),"")</f>
        <v/>
      </c>
      <c r="AU198" s="75" t="str">
        <f>IFERROR(LARGE('M 80+'!$AP$300:$AP$304,AU$42),"")</f>
        <v/>
      </c>
      <c r="AV198" s="75" t="str">
        <f>IFERROR(LARGE('M 80+'!$AP$300:$AP$304,AV$42),"")</f>
        <v/>
      </c>
      <c r="AW198" s="75" t="str">
        <f>IFERROR(LARGE('M 80+'!$AP$300:$AP$304,AW$42),"")</f>
        <v/>
      </c>
      <c r="AX198" s="75" t="str">
        <f>IFERROR(LARGE('M 80+'!$AP$300:$AP$304,AX$42),"")</f>
        <v/>
      </c>
      <c r="AY198" s="75" t="str">
        <f>IFERROR(LARGE('M 80+'!$AP$300:$AP$304,AY$42),"")</f>
        <v/>
      </c>
      <c r="AZ198" s="75" t="str">
        <f>IFERROR(LARGE('M 80+'!$AP$300:$AP$304,AZ$42),"")</f>
        <v/>
      </c>
      <c r="BA198" s="75" t="str">
        <f>IFERROR(LARGE('M 80+'!$AP$300:$AP$304,BA$42),"")</f>
        <v/>
      </c>
      <c r="BG198" s="16"/>
      <c r="BH198" s="16"/>
    </row>
    <row r="199" spans="1:60" hidden="1" x14ac:dyDescent="0.2">
      <c r="A199" s="61"/>
      <c r="B199" s="76" t="s">
        <v>110</v>
      </c>
      <c r="C199" s="61"/>
      <c r="D199" s="75" t="str">
        <f>IFERROR(LARGE('N 35-49'!$AP$300:$AP$400,D$42),"")</f>
        <v/>
      </c>
      <c r="E199" s="75" t="str">
        <f>IFERROR(LARGE('N 35-49'!$AP$300:$AP$400,E$42),"")</f>
        <v/>
      </c>
      <c r="F199" s="75" t="str">
        <f>IFERROR(LARGE('N 35-49'!$AP$300:$AP$400,F$42),"")</f>
        <v/>
      </c>
      <c r="G199" s="75" t="str">
        <f>IFERROR(LARGE('N 35-49'!$AP$300:$AP$400,G$42),"")</f>
        <v/>
      </c>
      <c r="H199" s="75" t="str">
        <f>IFERROR(LARGE('N 35-49'!$AP$300:$AP$400,H$42),"")</f>
        <v/>
      </c>
      <c r="I199" s="75" t="str">
        <f>IFERROR(LARGE('N 35-49'!$AP$300:$AP$400,I$42),"")</f>
        <v/>
      </c>
      <c r="J199" s="75" t="str">
        <f>IFERROR(LARGE('N 35-49'!$AP$300:$AP$400,J$42),"")</f>
        <v/>
      </c>
      <c r="K199" s="75" t="str">
        <f>IFERROR(LARGE('N 35-49'!$AP$300:$AP$400,K$42),"")</f>
        <v/>
      </c>
      <c r="L199" s="75" t="str">
        <f>IFERROR(LARGE('N 35-49'!$AP$300:$AP$400,L$42),"")</f>
        <v/>
      </c>
      <c r="M199" s="75" t="str">
        <f>IFERROR(LARGE('N 35-49'!$AP$300:$AP$400,M$42),"")</f>
        <v/>
      </c>
      <c r="N199" s="75" t="str">
        <f>IFERROR(LARGE('N 35-49'!$AP$300:$AP$400,N$42),"")</f>
        <v/>
      </c>
      <c r="O199" s="75" t="str">
        <f>IFERROR(LARGE('N 35-49'!$AP$300:$AP$400,O$42),"")</f>
        <v/>
      </c>
      <c r="P199" s="75" t="str">
        <f>IFERROR(LARGE('N 35-49'!$AP$300:$AP$400,P$42),"")</f>
        <v/>
      </c>
      <c r="Q199" s="75" t="str">
        <f>IFERROR(LARGE('N 35-49'!$AP$300:$AP$400,Q$42),"")</f>
        <v/>
      </c>
      <c r="R199" s="75" t="str">
        <f>IFERROR(LARGE('N 35-49'!$AP$300:$AP$400,R$42),"")</f>
        <v/>
      </c>
      <c r="S199" s="75" t="str">
        <f>IFERROR(LARGE('N 35-49'!$AP$300:$AP$400,S$42),"")</f>
        <v/>
      </c>
      <c r="T199" s="75" t="str">
        <f>IFERROR(LARGE('N 35-49'!$AP$300:$AP$400,T$42),"")</f>
        <v/>
      </c>
      <c r="U199" s="75" t="str">
        <f>IFERROR(LARGE('N 35-49'!$AP$300:$AP$400,U$42),"")</f>
        <v/>
      </c>
      <c r="V199" s="75" t="str">
        <f>IFERROR(LARGE('N 35-49'!$AP$300:$AP$400,V$42),"")</f>
        <v/>
      </c>
      <c r="W199" s="75" t="str">
        <f>IFERROR(LARGE('N 35-49'!$AP$300:$AP$400,W$42),"")</f>
        <v/>
      </c>
      <c r="X199" s="75" t="str">
        <f>IFERROR(LARGE('N 35-49'!$AP$300:$AP$400,X$42),"")</f>
        <v/>
      </c>
      <c r="Y199" s="75" t="str">
        <f>IFERROR(LARGE('N 35-49'!$AP$300:$AP$400,Y$42),"")</f>
        <v/>
      </c>
      <c r="Z199" s="75" t="str">
        <f>IFERROR(LARGE('N 35-49'!$AP$300:$AP$400,Z$42),"")</f>
        <v/>
      </c>
      <c r="AA199" s="75" t="str">
        <f>IFERROR(LARGE('N 35-49'!$AP$300:$AP$400,AA$42),"")</f>
        <v/>
      </c>
      <c r="AB199" s="75" t="str">
        <f>IFERROR(LARGE('N 35-49'!$AP$300:$AP$400,AB$42),"")</f>
        <v/>
      </c>
      <c r="AC199" s="75" t="str">
        <f>IFERROR(LARGE('N 35-49'!$AP$300:$AP$400,AC$42),"")</f>
        <v/>
      </c>
      <c r="AD199" s="75" t="str">
        <f>IFERROR(LARGE('N 35-49'!$AP$300:$AP$400,AD$42),"")</f>
        <v/>
      </c>
      <c r="AE199" s="75" t="str">
        <f>IFERROR(LARGE('N 35-49'!$AP$300:$AP$400,AE$42),"")</f>
        <v/>
      </c>
      <c r="AF199" s="75" t="str">
        <f>IFERROR(LARGE('N 35-49'!$AP$300:$AP$400,AF$42),"")</f>
        <v/>
      </c>
      <c r="AG199" s="75" t="str">
        <f>IFERROR(LARGE('N 35-49'!$AP$300:$AP$304,AG$42),"")</f>
        <v/>
      </c>
      <c r="AH199" s="75" t="str">
        <f>IFERROR(LARGE('N 35-49'!$AP$300:$AP$304,AH$42),"")</f>
        <v/>
      </c>
      <c r="AI199" s="75" t="str">
        <f>IFERROR(LARGE('N 35-49'!$AP$300:$AP$304,AI$42),"")</f>
        <v/>
      </c>
      <c r="AJ199" s="75" t="str">
        <f>IFERROR(LARGE('N 35-49'!$AP$300:$AP$304,AJ$42),"")</f>
        <v/>
      </c>
      <c r="AK199" s="75" t="str">
        <f>IFERROR(LARGE('N 35-49'!$AP$300:$AP$304,AK$42),"")</f>
        <v/>
      </c>
      <c r="AL199" s="75" t="str">
        <f>IFERROR(LARGE('N 35-49'!$AP$300:$AP$304,AL$42),"")</f>
        <v/>
      </c>
      <c r="AM199" s="75" t="str">
        <f>IFERROR(LARGE('N 35-49'!$AP$300:$AP$304,AM$42),"")</f>
        <v/>
      </c>
      <c r="AN199" s="75" t="str">
        <f>IFERROR(LARGE('N 35-49'!$AP$300:$AP$304,AN$42),"")</f>
        <v/>
      </c>
      <c r="AO199" s="75" t="str">
        <f>IFERROR(LARGE('N 35-49'!$AP$300:$AP$304,AO$42),"")</f>
        <v/>
      </c>
      <c r="AP199" s="75" t="str">
        <f>IFERROR(LARGE('N 35-49'!$AP$300:$AP$304,AP$42),"")</f>
        <v/>
      </c>
      <c r="AQ199" s="75" t="str">
        <f>IFERROR(LARGE('N 35-49'!$AP$300:$AP$304,AQ$42),"")</f>
        <v/>
      </c>
      <c r="AR199" s="75" t="str">
        <f>IFERROR(LARGE('N 35-49'!$AP$300:$AP$304,AR$42),"")</f>
        <v/>
      </c>
      <c r="AS199" s="75" t="str">
        <f>IFERROR(LARGE('N 35-49'!$AP$300:$AP$304,AS$42),"")</f>
        <v/>
      </c>
      <c r="AT199" s="75" t="str">
        <f>IFERROR(LARGE('N 35-49'!$AP$300:$AP$304,AT$42),"")</f>
        <v/>
      </c>
      <c r="AU199" s="75" t="str">
        <f>IFERROR(LARGE('N 35-49'!$AP$300:$AP$304,AU$42),"")</f>
        <v/>
      </c>
      <c r="AV199" s="75" t="str">
        <f>IFERROR(LARGE('N 35-49'!$AP$300:$AP$304,AV$42),"")</f>
        <v/>
      </c>
      <c r="AW199" s="75" t="str">
        <f>IFERROR(LARGE('N 35-49'!$AP$300:$AP$304,AW$42),"")</f>
        <v/>
      </c>
      <c r="AX199" s="75" t="str">
        <f>IFERROR(LARGE('N 35-49'!$AP$300:$AP$304,AX$42),"")</f>
        <v/>
      </c>
      <c r="AY199" s="75" t="str">
        <f>IFERROR(LARGE('N 35-49'!$AP$300:$AP$304,AY$42),"")</f>
        <v/>
      </c>
      <c r="AZ199" s="75" t="str">
        <f>IFERROR(LARGE('N 35-49'!$AP$300:$AP$304,AZ$42),"")</f>
        <v/>
      </c>
      <c r="BA199" s="75" t="str">
        <f>IFERROR(LARGE('N 35-49'!$AP$300:$AP$304,BA$42),"")</f>
        <v/>
      </c>
      <c r="BG199" s="16"/>
      <c r="BH199" s="16"/>
    </row>
    <row r="200" spans="1:60" hidden="1" x14ac:dyDescent="0.2">
      <c r="A200" s="61"/>
      <c r="B200" s="76" t="s">
        <v>111</v>
      </c>
      <c r="C200" s="61"/>
      <c r="D200" s="75" t="str">
        <f>IFERROR(LARGE('N 50-59'!$AP$300:$AP$400,D$42),"")</f>
        <v/>
      </c>
      <c r="E200" s="75" t="str">
        <f>IFERROR(LARGE('N 50-59'!$AP$300:$AP$400,E$42),"")</f>
        <v/>
      </c>
      <c r="F200" s="75" t="str">
        <f>IFERROR(LARGE('N 50-59'!$AP$300:$AP$400,F$42),"")</f>
        <v/>
      </c>
      <c r="G200" s="75" t="str">
        <f>IFERROR(LARGE('N 50-59'!$AP$300:$AP$400,G$42),"")</f>
        <v/>
      </c>
      <c r="H200" s="75" t="str">
        <f>IFERROR(LARGE('N 50-59'!$AP$300:$AP$400,H$42),"")</f>
        <v/>
      </c>
      <c r="I200" s="75" t="str">
        <f>IFERROR(LARGE('N 50-59'!$AP$300:$AP$400,I$42),"")</f>
        <v/>
      </c>
      <c r="J200" s="75" t="str">
        <f>IFERROR(LARGE('N 50-59'!$AP$300:$AP$400,J$42),"")</f>
        <v/>
      </c>
      <c r="K200" s="75" t="str">
        <f>IFERROR(LARGE('N 50-59'!$AP$300:$AP$400,K$42),"")</f>
        <v/>
      </c>
      <c r="L200" s="75" t="str">
        <f>IFERROR(LARGE('N 50-59'!$AP$300:$AP$400,L$42),"")</f>
        <v/>
      </c>
      <c r="M200" s="75" t="str">
        <f>IFERROR(LARGE('N 50-59'!$AP$300:$AP$400,M$42),"")</f>
        <v/>
      </c>
      <c r="N200" s="75" t="str">
        <f>IFERROR(LARGE('N 50-59'!$AP$300:$AP$400,N$42),"")</f>
        <v/>
      </c>
      <c r="O200" s="75" t="str">
        <f>IFERROR(LARGE('N 50-59'!$AP$300:$AP$400,O$42),"")</f>
        <v/>
      </c>
      <c r="P200" s="75" t="str">
        <f>IFERROR(LARGE('N 50-59'!$AP$300:$AP$400,P$42),"")</f>
        <v/>
      </c>
      <c r="Q200" s="75" t="str">
        <f>IFERROR(LARGE('N 50-59'!$AP$300:$AP$400,Q$42),"")</f>
        <v/>
      </c>
      <c r="R200" s="75" t="str">
        <f>IFERROR(LARGE('N 50-59'!$AP$300:$AP$400,R$42),"")</f>
        <v/>
      </c>
      <c r="S200" s="75" t="str">
        <f>IFERROR(LARGE('N 50-59'!$AP$300:$AP$400,S$42),"")</f>
        <v/>
      </c>
      <c r="T200" s="75" t="str">
        <f>IFERROR(LARGE('N 50-59'!$AP$300:$AP$400,T$42),"")</f>
        <v/>
      </c>
      <c r="U200" s="75" t="str">
        <f>IFERROR(LARGE('N 50-59'!$AP$300:$AP$400,U$42),"")</f>
        <v/>
      </c>
      <c r="V200" s="75" t="str">
        <f>IFERROR(LARGE('N 50-59'!$AP$300:$AP$400,V$42),"")</f>
        <v/>
      </c>
      <c r="W200" s="75" t="str">
        <f>IFERROR(LARGE('N 50-59'!$AP$300:$AP$400,W$42),"")</f>
        <v/>
      </c>
      <c r="X200" s="75" t="str">
        <f>IFERROR(LARGE('N 50-59'!$AP$300:$AP$400,X$42),"")</f>
        <v/>
      </c>
      <c r="Y200" s="75" t="str">
        <f>IFERROR(LARGE('N 50-59'!$AP$300:$AP$400,Y$42),"")</f>
        <v/>
      </c>
      <c r="Z200" s="75" t="str">
        <f>IFERROR(LARGE('N 50-59'!$AP$300:$AP$400,Z$42),"")</f>
        <v/>
      </c>
      <c r="AA200" s="75" t="str">
        <f>IFERROR(LARGE('N 50-59'!$AP$300:$AP$400,AA$42),"")</f>
        <v/>
      </c>
      <c r="AB200" s="75" t="str">
        <f>IFERROR(LARGE('N 50-59'!$AP$300:$AP$400,AB$42),"")</f>
        <v/>
      </c>
      <c r="AC200" s="75" t="str">
        <f>IFERROR(LARGE('N 50-59'!$AP$300:$AP$400,AC$42),"")</f>
        <v/>
      </c>
      <c r="AD200" s="75" t="str">
        <f>IFERROR(LARGE('N 50-59'!$AP$300:$AP$400,AD$42),"")</f>
        <v/>
      </c>
      <c r="AE200" s="75" t="str">
        <f>IFERROR(LARGE('N 50-59'!$AP$300:$AP$400,AE$42),"")</f>
        <v/>
      </c>
      <c r="AF200" s="75" t="str">
        <f>IFERROR(LARGE('N 50-59'!$AP$300:$AP$400,AF$42),"")</f>
        <v/>
      </c>
      <c r="AG200" s="75" t="str">
        <f>IFERROR(LARGE('N 50-59'!$AP$300:$AP$303,AG$42),"")</f>
        <v/>
      </c>
      <c r="AH200" s="75" t="str">
        <f>IFERROR(LARGE('N 50-59'!$AP$300:$AP$303,AH$42),"")</f>
        <v/>
      </c>
      <c r="AI200" s="75" t="str">
        <f>IFERROR(LARGE('N 50-59'!$AP$300:$AP$303,AI$42),"")</f>
        <v/>
      </c>
      <c r="AJ200" s="75" t="str">
        <f>IFERROR(LARGE('N 50-59'!$AP$300:$AP$303,AJ$42),"")</f>
        <v/>
      </c>
      <c r="AK200" s="75" t="str">
        <f>IFERROR(LARGE('N 50-59'!$AP$300:$AP$303,AK$42),"")</f>
        <v/>
      </c>
      <c r="AL200" s="75" t="str">
        <f>IFERROR(LARGE('N 50-59'!$AP$300:$AP$303,AL$42),"")</f>
        <v/>
      </c>
      <c r="AM200" s="75" t="str">
        <f>IFERROR(LARGE('N 50-59'!$AP$300:$AP$303,AM$42),"")</f>
        <v/>
      </c>
      <c r="AN200" s="75" t="str">
        <f>IFERROR(LARGE('N 50-59'!$AP$300:$AP$303,AN$42),"")</f>
        <v/>
      </c>
      <c r="AO200" s="75" t="str">
        <f>IFERROR(LARGE('N 50-59'!$AP$300:$AP$303,AO$42),"")</f>
        <v/>
      </c>
      <c r="AP200" s="75" t="str">
        <f>IFERROR(LARGE('N 50-59'!$AP$300:$AP$303,AP$42),"")</f>
        <v/>
      </c>
      <c r="AQ200" s="75" t="str">
        <f>IFERROR(LARGE('N 50-59'!$AP$300:$AP$303,AQ$42),"")</f>
        <v/>
      </c>
      <c r="AR200" s="75" t="str">
        <f>IFERROR(LARGE('N 50-59'!$AP$300:$AP$303,AR$42),"")</f>
        <v/>
      </c>
      <c r="AS200" s="75" t="str">
        <f>IFERROR(LARGE('N 50-59'!$AP$300:$AP$303,AS$42),"")</f>
        <v/>
      </c>
      <c r="AT200" s="75" t="str">
        <f>IFERROR(LARGE('N 50-59'!$AP$300:$AP$303,AT$42),"")</f>
        <v/>
      </c>
      <c r="AU200" s="75" t="str">
        <f>IFERROR(LARGE('N 50-59'!$AP$300:$AP$303,AU$42),"")</f>
        <v/>
      </c>
      <c r="AV200" s="75" t="str">
        <f>IFERROR(LARGE('N 50-59'!$AP$300:$AP$303,AV$42),"")</f>
        <v/>
      </c>
      <c r="AW200" s="75" t="str">
        <f>IFERROR(LARGE('N 50-59'!$AP$300:$AP$303,AW$42),"")</f>
        <v/>
      </c>
      <c r="AX200" s="75" t="str">
        <f>IFERROR(LARGE('N 50-59'!$AP$300:$AP$303,AX$42),"")</f>
        <v/>
      </c>
      <c r="AY200" s="75" t="str">
        <f>IFERROR(LARGE('N 50-59'!$AP$300:$AP$303,AY$42),"")</f>
        <v/>
      </c>
      <c r="AZ200" s="75" t="str">
        <f>IFERROR(LARGE('N 50-59'!$AP$300:$AP$303,AZ$42),"")</f>
        <v/>
      </c>
      <c r="BA200" s="75" t="str">
        <f>IFERROR(LARGE('N 50-59'!$AP$300:$AP$303,BA$42),"")</f>
        <v/>
      </c>
      <c r="BG200" s="16"/>
      <c r="BH200" s="16"/>
    </row>
    <row r="201" spans="1:60" hidden="1" x14ac:dyDescent="0.2">
      <c r="A201" s="61"/>
      <c r="B201" s="76" t="s">
        <v>79</v>
      </c>
      <c r="C201" s="61"/>
      <c r="D201" s="75" t="str">
        <f>IFERROR(LARGE('N 60-69'!$AP$300:$AP$400,D$42),"")</f>
        <v/>
      </c>
      <c r="E201" s="75" t="str">
        <f>IFERROR(LARGE('N 60-69'!$AP$300:$AP$400,E$42),"")</f>
        <v/>
      </c>
      <c r="F201" s="75" t="str">
        <f>IFERROR(LARGE('N 60-69'!$AP$300:$AP$400,F$42),"")</f>
        <v/>
      </c>
      <c r="G201" s="75" t="str">
        <f>IFERROR(LARGE('N 60-69'!$AP$300:$AP$400,G$42),"")</f>
        <v/>
      </c>
      <c r="H201" s="75" t="str">
        <f>IFERROR(LARGE('N 60-69'!$AP$300:$AP$400,H$42),"")</f>
        <v/>
      </c>
      <c r="I201" s="75" t="str">
        <f>IFERROR(LARGE('N 60-69'!$AP$300:$AP$400,I$42),"")</f>
        <v/>
      </c>
      <c r="J201" s="75" t="str">
        <f>IFERROR(LARGE('N 60-69'!$AP$300:$AP$400,J$42),"")</f>
        <v/>
      </c>
      <c r="K201" s="75" t="str">
        <f>IFERROR(LARGE('N 60-69'!$AP$300:$AP$400,K$42),"")</f>
        <v/>
      </c>
      <c r="L201" s="75" t="str">
        <f>IFERROR(LARGE('N 60-69'!$AP$300:$AP$400,L$42),"")</f>
        <v/>
      </c>
      <c r="M201" s="75" t="str">
        <f>IFERROR(LARGE('N 60-69'!$AP$300:$AP$400,M$42),"")</f>
        <v/>
      </c>
      <c r="N201" s="75" t="str">
        <f>IFERROR(LARGE('N 60-69'!$AP$300:$AP$400,N$42),"")</f>
        <v/>
      </c>
      <c r="O201" s="75" t="str">
        <f>IFERROR(LARGE('N 60-69'!$AP$300:$AP$400,O$42),"")</f>
        <v/>
      </c>
      <c r="P201" s="75" t="str">
        <f>IFERROR(LARGE('N 60-69'!$AP$300:$AP$400,P$42),"")</f>
        <v/>
      </c>
      <c r="Q201" s="75" t="str">
        <f>IFERROR(LARGE('N 60-69'!$AP$300:$AP$400,Q$42),"")</f>
        <v/>
      </c>
      <c r="R201" s="75" t="str">
        <f>IFERROR(LARGE('N 60-69'!$AP$300:$AP$400,R$42),"")</f>
        <v/>
      </c>
      <c r="S201" s="75" t="str">
        <f>IFERROR(LARGE('N 60-69'!$AP$300:$AP$400,S$42),"")</f>
        <v/>
      </c>
      <c r="T201" s="75" t="str">
        <f>IFERROR(LARGE('N 60-69'!$AP$300:$AP$400,T$42),"")</f>
        <v/>
      </c>
      <c r="U201" s="75" t="str">
        <f>IFERROR(LARGE('N 60-69'!$AP$300:$AP$400,U$42),"")</f>
        <v/>
      </c>
      <c r="V201" s="75" t="str">
        <f>IFERROR(LARGE('N 60-69'!$AP$300:$AP$400,V$42),"")</f>
        <v/>
      </c>
      <c r="W201" s="75" t="str">
        <f>IFERROR(LARGE('N 60-69'!$AP$300:$AP$400,W$42),"")</f>
        <v/>
      </c>
      <c r="X201" s="75" t="str">
        <f>IFERROR(LARGE('N 60-69'!$AP$300:$AP$400,X$42),"")</f>
        <v/>
      </c>
      <c r="Y201" s="75" t="str">
        <f>IFERROR(LARGE('N 60-69'!$AP$300:$AP$400,Y$42),"")</f>
        <v/>
      </c>
      <c r="Z201" s="75" t="str">
        <f>IFERROR(LARGE('N 60-69'!$AP$300:$AP$400,Z$42),"")</f>
        <v/>
      </c>
      <c r="AA201" s="75" t="str">
        <f>IFERROR(LARGE('N 60-69'!$AP$300:$AP$400,AA$42),"")</f>
        <v/>
      </c>
      <c r="AB201" s="75" t="str">
        <f>IFERROR(LARGE('N 60-69'!$AP$300:$AP$400,AB$42),"")</f>
        <v/>
      </c>
      <c r="AC201" s="75" t="str">
        <f>IFERROR(LARGE('N 60-69'!$AP$300:$AP$400,AC$42),"")</f>
        <v/>
      </c>
      <c r="AD201" s="75" t="str">
        <f>IFERROR(LARGE('N 60-69'!$AP$300:$AP$400,AD$42),"")</f>
        <v/>
      </c>
      <c r="AE201" s="75" t="str">
        <f>IFERROR(LARGE('N 60-69'!$AP$300:$AP$400,AE$42),"")</f>
        <v/>
      </c>
      <c r="AF201" s="75" t="str">
        <f>IFERROR(LARGE('N 60-69'!$AP$300:$AP$400,AF$42),"")</f>
        <v/>
      </c>
      <c r="AG201" s="75" t="str">
        <f>IFERROR(LARGE('N 60-69'!$AP$300:$AP$305,AG$42),"")</f>
        <v/>
      </c>
      <c r="AH201" s="75" t="str">
        <f>IFERROR(LARGE('N 60-69'!$AP$300:$AP$305,AH$42),"")</f>
        <v/>
      </c>
      <c r="AI201" s="75" t="str">
        <f>IFERROR(LARGE('N 60-69'!$AP$300:$AP$305,AI$42),"")</f>
        <v/>
      </c>
      <c r="AJ201" s="75" t="str">
        <f>IFERROR(LARGE('N 60-69'!$AP$300:$AP$305,AJ$42),"")</f>
        <v/>
      </c>
      <c r="AK201" s="75" t="str">
        <f>IFERROR(LARGE('N 60-69'!$AP$300:$AP$305,AK$42),"")</f>
        <v/>
      </c>
      <c r="AL201" s="75" t="str">
        <f>IFERROR(LARGE('N 60-69'!$AP$300:$AP$305,AL$42),"")</f>
        <v/>
      </c>
      <c r="AM201" s="75" t="str">
        <f>IFERROR(LARGE('N 60-69'!$AP$300:$AP$305,AM$42),"")</f>
        <v/>
      </c>
      <c r="AN201" s="75" t="str">
        <f>IFERROR(LARGE('N 60-69'!$AP$300:$AP$305,AN$42),"")</f>
        <v/>
      </c>
      <c r="AO201" s="75" t="str">
        <f>IFERROR(LARGE('N 60-69'!$AP$300:$AP$305,AO$42),"")</f>
        <v/>
      </c>
      <c r="AP201" s="75" t="str">
        <f>IFERROR(LARGE('N 60-69'!$AP$300:$AP$305,AP$42),"")</f>
        <v/>
      </c>
      <c r="AQ201" s="75" t="str">
        <f>IFERROR(LARGE('N 60-69'!$AP$300:$AP$305,AQ$42),"")</f>
        <v/>
      </c>
      <c r="AR201" s="75" t="str">
        <f>IFERROR(LARGE('N 60-69'!$AP$300:$AP$305,AR$42),"")</f>
        <v/>
      </c>
      <c r="AS201" s="75" t="str">
        <f>IFERROR(LARGE('N 60-69'!$AP$300:$AP$305,AS$42),"")</f>
        <v/>
      </c>
      <c r="AT201" s="75" t="str">
        <f>IFERROR(LARGE('N 60-69'!$AP$300:$AP$305,AT$42),"")</f>
        <v/>
      </c>
      <c r="AU201" s="75" t="str">
        <f>IFERROR(LARGE('N 60-69'!$AP$300:$AP$305,AU$42),"")</f>
        <v/>
      </c>
      <c r="AV201" s="75" t="str">
        <f>IFERROR(LARGE('N 60-69'!$AP$300:$AP$305,AV$42),"")</f>
        <v/>
      </c>
      <c r="AW201" s="75" t="str">
        <f>IFERROR(LARGE('N 60-69'!$AP$300:$AP$305,AW$42),"")</f>
        <v/>
      </c>
      <c r="AX201" s="75" t="str">
        <f>IFERROR(LARGE('N 60-69'!$AP$300:$AP$305,AX$42),"")</f>
        <v/>
      </c>
      <c r="AY201" s="75" t="str">
        <f>IFERROR(LARGE('N 60-69'!$AP$300:$AP$305,AY$42),"")</f>
        <v/>
      </c>
      <c r="AZ201" s="75" t="str">
        <f>IFERROR(LARGE('N 60-69'!$AP$300:$AP$305,AZ$42),"")</f>
        <v/>
      </c>
      <c r="BA201" s="75" t="str">
        <f>IFERROR(LARGE('N 60-69'!$AP$300:$AP$305,BA$42),"")</f>
        <v/>
      </c>
      <c r="BG201" s="16"/>
      <c r="BH201" s="16"/>
    </row>
    <row r="202" spans="1:60" hidden="1" x14ac:dyDescent="0.2">
      <c r="A202" s="61"/>
      <c r="B202" s="76" t="s">
        <v>108</v>
      </c>
      <c r="C202" s="61"/>
      <c r="D202" s="75" t="str">
        <f>IFERROR(LARGE('N 70-79'!$AP$300:$AP$400,D$42),"")</f>
        <v/>
      </c>
      <c r="E202" s="75" t="str">
        <f>IFERROR(LARGE('N 70-79'!$AP$300:$AP$400,E$42),"")</f>
        <v/>
      </c>
      <c r="F202" s="75" t="str">
        <f>IFERROR(LARGE('N 70-79'!$AP$300:$AP$400,F$42),"")</f>
        <v/>
      </c>
      <c r="G202" s="75" t="str">
        <f>IFERROR(LARGE('N 70-79'!$AP$300:$AP$400,G$42),"")</f>
        <v/>
      </c>
      <c r="H202" s="75" t="str">
        <f>IFERROR(LARGE('N 70-79'!$AP$300:$AP$400,H$42),"")</f>
        <v/>
      </c>
      <c r="I202" s="75" t="str">
        <f>IFERROR(LARGE('N 70-79'!$AP$300:$AP$400,I$42),"")</f>
        <v/>
      </c>
      <c r="J202" s="75" t="str">
        <f>IFERROR(LARGE('N 70-79'!$AP$300:$AP$400,J$42),"")</f>
        <v/>
      </c>
      <c r="K202" s="75" t="str">
        <f>IFERROR(LARGE('N 70-79'!$AP$300:$AP$400,K$42),"")</f>
        <v/>
      </c>
      <c r="L202" s="75" t="str">
        <f>IFERROR(LARGE('N 70-79'!$AP$300:$AP$400,L$42),"")</f>
        <v/>
      </c>
      <c r="M202" s="75" t="str">
        <f>IFERROR(LARGE('N 70-79'!$AP$300:$AP$400,M$42),"")</f>
        <v/>
      </c>
      <c r="N202" s="75" t="str">
        <f>IFERROR(LARGE('N 70-79'!$AP$300:$AP$400,N$42),"")</f>
        <v/>
      </c>
      <c r="O202" s="75" t="str">
        <f>IFERROR(LARGE('N 70-79'!$AP$300:$AP$400,O$42),"")</f>
        <v/>
      </c>
      <c r="P202" s="75" t="str">
        <f>IFERROR(LARGE('N 70-79'!$AP$300:$AP$400,P$42),"")</f>
        <v/>
      </c>
      <c r="Q202" s="75" t="str">
        <f>IFERROR(LARGE('N 70-79'!$AP$300:$AP$400,Q$42),"")</f>
        <v/>
      </c>
      <c r="R202" s="75" t="str">
        <f>IFERROR(LARGE('N 70-79'!$AP$300:$AP$400,R$42),"")</f>
        <v/>
      </c>
      <c r="S202" s="75" t="str">
        <f>IFERROR(LARGE('N 70-79'!$AP$300:$AP$400,S$42),"")</f>
        <v/>
      </c>
      <c r="T202" s="75" t="str">
        <f>IFERROR(LARGE('N 70-79'!$AP$300:$AP$400,T$42),"")</f>
        <v/>
      </c>
      <c r="U202" s="75" t="str">
        <f>IFERROR(LARGE('N 70-79'!$AP$300:$AP$400,U$42),"")</f>
        <v/>
      </c>
      <c r="V202" s="75" t="str">
        <f>IFERROR(LARGE('N 70-79'!$AP$300:$AP$400,V$42),"")</f>
        <v/>
      </c>
      <c r="W202" s="75" t="str">
        <f>IFERROR(LARGE('N 70-79'!$AP$300:$AP$400,W$42),"")</f>
        <v/>
      </c>
      <c r="X202" s="75" t="str">
        <f>IFERROR(LARGE('N 70-79'!$AP$300:$AP$400,X$42),"")</f>
        <v/>
      </c>
      <c r="Y202" s="75" t="str">
        <f>IFERROR(LARGE('N 70-79'!$AP$300:$AP$400,Y$42),"")</f>
        <v/>
      </c>
      <c r="Z202" s="75" t="str">
        <f>IFERROR(LARGE('N 70-79'!$AP$300:$AP$400,Z$42),"")</f>
        <v/>
      </c>
      <c r="AA202" s="75" t="str">
        <f>IFERROR(LARGE('N 70-79'!$AP$300:$AP$400,AA$42),"")</f>
        <v/>
      </c>
      <c r="AB202" s="75" t="str">
        <f>IFERROR(LARGE('N 70-79'!$AP$300:$AP$400,AB$42),"")</f>
        <v/>
      </c>
      <c r="AC202" s="75" t="str">
        <f>IFERROR(LARGE('N 70-79'!$AP$300:$AP$400,AC$42),"")</f>
        <v/>
      </c>
      <c r="AD202" s="75" t="str">
        <f>IFERROR(LARGE('N 70-79'!$AP$300:$AP$400,AD$42),"")</f>
        <v/>
      </c>
      <c r="AE202" s="75" t="str">
        <f>IFERROR(LARGE('N 70-79'!$AP$300:$AP$400,AE$42),"")</f>
        <v/>
      </c>
      <c r="AF202" s="75" t="str">
        <f>IFERROR(LARGE('N 70-79'!$AP$300:$AP$400,AF$42),"")</f>
        <v/>
      </c>
      <c r="AG202" s="75" t="str">
        <f>IFERROR(LARGE('N 70-79'!$AP$300:$AP$304,AG$42),"")</f>
        <v/>
      </c>
      <c r="AH202" s="75" t="str">
        <f>IFERROR(LARGE('N 70-79'!$AP$300:$AP$304,AH$42),"")</f>
        <v/>
      </c>
      <c r="AI202" s="75" t="str">
        <f>IFERROR(LARGE('N 70-79'!$AP$300:$AP$304,AI$42),"")</f>
        <v/>
      </c>
      <c r="AJ202" s="75" t="str">
        <f>IFERROR(LARGE('N 70-79'!$AP$300:$AP$304,AJ$42),"")</f>
        <v/>
      </c>
      <c r="AK202" s="75" t="str">
        <f>IFERROR(LARGE('N 70-79'!$AP$300:$AP$304,AK$42),"")</f>
        <v/>
      </c>
      <c r="AL202" s="75" t="str">
        <f>IFERROR(LARGE('N 70-79'!$AP$300:$AP$304,AL$42),"")</f>
        <v/>
      </c>
      <c r="AM202" s="75" t="str">
        <f>IFERROR(LARGE('N 70-79'!$AP$300:$AP$304,AM$42),"")</f>
        <v/>
      </c>
      <c r="AN202" s="75" t="str">
        <f>IFERROR(LARGE('N 70-79'!$AP$300:$AP$304,AN$42),"")</f>
        <v/>
      </c>
      <c r="AO202" s="75" t="str">
        <f>IFERROR(LARGE('N 70-79'!$AP$300:$AP$304,AO$42),"")</f>
        <v/>
      </c>
      <c r="AP202" s="75" t="str">
        <f>IFERROR(LARGE('N 70-79'!$AP$300:$AP$304,AP$42),"")</f>
        <v/>
      </c>
      <c r="AQ202" s="75" t="str">
        <f>IFERROR(LARGE('N 70-79'!$AP$300:$AP$304,AQ$42),"")</f>
        <v/>
      </c>
      <c r="AR202" s="75" t="str">
        <f>IFERROR(LARGE('N 70-79'!$AP$300:$AP$304,AR$42),"")</f>
        <v/>
      </c>
      <c r="AS202" s="75" t="str">
        <f>IFERROR(LARGE('N 70-79'!$AP$300:$AP$304,AS$42),"")</f>
        <v/>
      </c>
      <c r="AT202" s="75" t="str">
        <f>IFERROR(LARGE('N 70-79'!$AP$300:$AP$304,AT$42),"")</f>
        <v/>
      </c>
      <c r="AU202" s="75" t="str">
        <f>IFERROR(LARGE('N 70-79'!$AP$300:$AP$304,AU$42),"")</f>
        <v/>
      </c>
      <c r="AV202" s="75" t="str">
        <f>IFERROR(LARGE('N 70-79'!$AP$300:$AP$304,AV$42),"")</f>
        <v/>
      </c>
      <c r="AW202" s="75" t="str">
        <f>IFERROR(LARGE('N 70-79'!$AP$300:$AP$304,AW$42),"")</f>
        <v/>
      </c>
      <c r="AX202" s="75" t="str">
        <f>IFERROR(LARGE('N 70-79'!$AP$300:$AP$304,AX$42),"")</f>
        <v/>
      </c>
      <c r="AY202" s="75" t="str">
        <f>IFERROR(LARGE('N 70-79'!$AP$300:$AP$304,AY$42),"")</f>
        <v/>
      </c>
      <c r="AZ202" s="75" t="str">
        <f>IFERROR(LARGE('N 70-79'!$AP$300:$AP$304,AZ$42),"")</f>
        <v/>
      </c>
      <c r="BA202" s="75" t="str">
        <f>IFERROR(LARGE('N 70-79'!$AP$300:$AP$304,BA$42),"")</f>
        <v/>
      </c>
      <c r="BG202" s="16"/>
      <c r="BH202" s="16"/>
    </row>
    <row r="203" spans="1:60" hidden="1" x14ac:dyDescent="0.2">
      <c r="A203" s="61"/>
      <c r="B203" s="76" t="s">
        <v>109</v>
      </c>
      <c r="C203" s="61"/>
      <c r="D203" s="75" t="str">
        <f>IFERROR(LARGE('N 80+'!$AP$300:$AP$400,D$42),"")</f>
        <v/>
      </c>
      <c r="E203" s="75" t="str">
        <f>IFERROR(LARGE('N 80+'!$AP$300:$AP$400,E$42),"")</f>
        <v/>
      </c>
      <c r="F203" s="75" t="str">
        <f>IFERROR(LARGE('N 80+'!$AP$300:$AP$400,F$42),"")</f>
        <v/>
      </c>
      <c r="G203" s="75" t="str">
        <f>IFERROR(LARGE('N 80+'!$AP$300:$AP$400,G$42),"")</f>
        <v/>
      </c>
      <c r="H203" s="75" t="str">
        <f>IFERROR(LARGE('N 80+'!$AP$300:$AP$400,H$42),"")</f>
        <v/>
      </c>
      <c r="I203" s="75" t="str">
        <f>IFERROR(LARGE('N 80+'!$AP$300:$AP$400,I$42),"")</f>
        <v/>
      </c>
      <c r="J203" s="75" t="str">
        <f>IFERROR(LARGE('N 80+'!$AP$300:$AP$400,J$42),"")</f>
        <v/>
      </c>
      <c r="K203" s="75" t="str">
        <f>IFERROR(LARGE('N 80+'!$AP$300:$AP$400,K$42),"")</f>
        <v/>
      </c>
      <c r="L203" s="75" t="str">
        <f>IFERROR(LARGE('N 80+'!$AP$300:$AP$400,L$42),"")</f>
        <v/>
      </c>
      <c r="M203" s="75" t="str">
        <f>IFERROR(LARGE('N 80+'!$AP$300:$AP$400,M$42),"")</f>
        <v/>
      </c>
      <c r="N203" s="75" t="str">
        <f>IFERROR(LARGE('N 80+'!$AP$300:$AP$400,N$42),"")</f>
        <v/>
      </c>
      <c r="O203" s="75" t="str">
        <f>IFERROR(LARGE('N 80+'!$AP$300:$AP$400,O$42),"")</f>
        <v/>
      </c>
      <c r="P203" s="75" t="str">
        <f>IFERROR(LARGE('N 80+'!$AP$300:$AP$400,P$42),"")</f>
        <v/>
      </c>
      <c r="Q203" s="75" t="str">
        <f>IFERROR(LARGE('N 80+'!$AP$300:$AP$400,Q$42),"")</f>
        <v/>
      </c>
      <c r="R203" s="75" t="str">
        <f>IFERROR(LARGE('N 80+'!$AP$300:$AP$400,R$42),"")</f>
        <v/>
      </c>
      <c r="S203" s="75" t="str">
        <f>IFERROR(LARGE('N 80+'!$AP$300:$AP$400,S$42),"")</f>
        <v/>
      </c>
      <c r="T203" s="75" t="str">
        <f>IFERROR(LARGE('N 80+'!$AP$300:$AP$400,T$42),"")</f>
        <v/>
      </c>
      <c r="U203" s="75" t="str">
        <f>IFERROR(LARGE('N 80+'!$AP$300:$AP$400,U$42),"")</f>
        <v/>
      </c>
      <c r="V203" s="75" t="str">
        <f>IFERROR(LARGE('N 80+'!$AP$300:$AP$400,V$42),"")</f>
        <v/>
      </c>
      <c r="W203" s="75" t="str">
        <f>IFERROR(LARGE('N 80+'!$AP$300:$AP$400,W$42),"")</f>
        <v/>
      </c>
      <c r="X203" s="75" t="str">
        <f>IFERROR(LARGE('N 80+'!$AP$300:$AP$400,X$42),"")</f>
        <v/>
      </c>
      <c r="Y203" s="75" t="str">
        <f>IFERROR(LARGE('N 80+'!$AP$300:$AP$400,Y$42),"")</f>
        <v/>
      </c>
      <c r="Z203" s="75" t="str">
        <f>IFERROR(LARGE('N 80+'!$AP$300:$AP$400,Z$42),"")</f>
        <v/>
      </c>
      <c r="AA203" s="75" t="str">
        <f>IFERROR(LARGE('N 80+'!$AP$300:$AP$400,AA$42),"")</f>
        <v/>
      </c>
      <c r="AB203" s="75" t="str">
        <f>IFERROR(LARGE('N 80+'!$AP$300:$AP$400,AB$42),"")</f>
        <v/>
      </c>
      <c r="AC203" s="75" t="str">
        <f>IFERROR(LARGE('N 80+'!$AP$300:$AP$400,AC$42),"")</f>
        <v/>
      </c>
      <c r="AD203" s="75" t="str">
        <f>IFERROR(LARGE('N 80+'!$AP$300:$AP$400,AD$42),"")</f>
        <v/>
      </c>
      <c r="AE203" s="75" t="str">
        <f>IFERROR(LARGE('N 80+'!$AP$300:$AP$400,AE$42),"")</f>
        <v/>
      </c>
      <c r="AF203" s="75" t="str">
        <f>IFERROR(LARGE('N 80+'!$AP$300:$AP$400,AF$42),"")</f>
        <v/>
      </c>
      <c r="AG203" s="75" t="str">
        <f>IFERROR(LARGE('N 80+'!$AP$300:$AP$303,AG$42),"")</f>
        <v/>
      </c>
      <c r="AH203" s="75" t="str">
        <f>IFERROR(LARGE('N 80+'!$AP$300:$AP$303,AH$42),"")</f>
        <v/>
      </c>
      <c r="AI203" s="75" t="str">
        <f>IFERROR(LARGE('N 80+'!$AP$300:$AP$303,AI$42),"")</f>
        <v/>
      </c>
      <c r="AJ203" s="75" t="str">
        <f>IFERROR(LARGE('N 80+'!$AP$300:$AP$303,AJ$42),"")</f>
        <v/>
      </c>
      <c r="AK203" s="75" t="str">
        <f>IFERROR(LARGE('N 80+'!$AP$300:$AP$303,AK$42),"")</f>
        <v/>
      </c>
      <c r="AL203" s="75" t="str">
        <f>IFERROR(LARGE('N 80+'!$AP$300:$AP$303,AL$42),"")</f>
        <v/>
      </c>
      <c r="AM203" s="75" t="str">
        <f>IFERROR(LARGE('N 80+'!$AP$300:$AP$303,AM$42),"")</f>
        <v/>
      </c>
      <c r="AN203" s="75" t="str">
        <f>IFERROR(LARGE('N 80+'!$AP$300:$AP$303,AN$42),"")</f>
        <v/>
      </c>
      <c r="AO203" s="75" t="str">
        <f>IFERROR(LARGE('N 80+'!$AP$300:$AP$303,AO$42),"")</f>
        <v/>
      </c>
      <c r="AP203" s="75" t="str">
        <f>IFERROR(LARGE('N 80+'!$AP$300:$AP$303,AP$42),"")</f>
        <v/>
      </c>
      <c r="AQ203" s="75" t="str">
        <f>IFERROR(LARGE('N 80+'!$AP$300:$AP$303,AQ$42),"")</f>
        <v/>
      </c>
      <c r="AR203" s="75" t="str">
        <f>IFERROR(LARGE('N 80+'!$AP$300:$AP$303,AR$42),"")</f>
        <v/>
      </c>
      <c r="AS203" s="75" t="str">
        <f>IFERROR(LARGE('N 80+'!$AP$300:$AP$303,AS$42),"")</f>
        <v/>
      </c>
      <c r="AT203" s="75" t="str">
        <f>IFERROR(LARGE('N 80+'!$AP$300:$AP$303,AT$42),"")</f>
        <v/>
      </c>
      <c r="AU203" s="75" t="str">
        <f>IFERROR(LARGE('N 80+'!$AP$300:$AP$303,AU$42),"")</f>
        <v/>
      </c>
      <c r="AV203" s="75" t="str">
        <f>IFERROR(LARGE('N 80+'!$AP$300:$AP$303,AV$42),"")</f>
        <v/>
      </c>
      <c r="AW203" s="75" t="str">
        <f>IFERROR(LARGE('N 80+'!$AP$300:$AP$303,AW$42),"")</f>
        <v/>
      </c>
      <c r="AX203" s="75" t="str">
        <f>IFERROR(LARGE('N 80+'!$AP$300:$AP$303,AX$42),"")</f>
        <v/>
      </c>
      <c r="AY203" s="75" t="str">
        <f>IFERROR(LARGE('N 80+'!$AP$300:$AP$303,AY$42),"")</f>
        <v/>
      </c>
      <c r="AZ203" s="75" t="str">
        <f>IFERROR(LARGE('N 80+'!$AP$300:$AP$303,AZ$42),"")</f>
        <v/>
      </c>
      <c r="BA203" s="75" t="str">
        <f>IFERROR(LARGE('N 80+'!$AP$300:$AP$303,BA$42),"")</f>
        <v/>
      </c>
      <c r="BG203" s="16"/>
      <c r="BH203" s="16"/>
    </row>
  </sheetData>
  <sortState ref="A9:BV24">
    <sortCondition descending="1" ref="C9:C24"/>
  </sortState>
  <conditionalFormatting sqref="D9:BA24">
    <cfRule type="cellIs" dxfId="3085" priority="20" operator="between">
      <formula>19.9</formula>
      <formula>20.9</formula>
    </cfRule>
    <cfRule type="cellIs" dxfId="3084" priority="23" operator="between">
      <formula>18.9</formula>
      <formula>19.9</formula>
    </cfRule>
    <cfRule type="cellIs" dxfId="3083" priority="24" operator="between">
      <formula>17.9</formula>
      <formula>18.9</formula>
    </cfRule>
    <cfRule type="expression" dxfId="3082" priority="28">
      <formula>IF((D9-INT(D9))&gt;=0.0005,TRUE)</formula>
    </cfRule>
    <cfRule type="expression" dxfId="3081" priority="29">
      <formula>IF(AND((D9-INT(D9))&lt;0.001,(D9-INT(D9))&gt;0),TRUE)</formula>
    </cfRule>
  </conditionalFormatting>
  <conditionalFormatting sqref="BH12:BH15 BH9:BJ11 BH16:BJ24">
    <cfRule type="expression" dxfId="3080" priority="18">
      <formula>AND(BB9&gt;0,BB9=BH9)</formula>
    </cfRule>
  </conditionalFormatting>
  <conditionalFormatting sqref="BI12:BI15">
    <cfRule type="expression" dxfId="3079" priority="17">
      <formula>AND(BC12&gt;0,BC12=BI12)</formula>
    </cfRule>
  </conditionalFormatting>
  <conditionalFormatting sqref="BJ12:BJ15">
    <cfRule type="expression" dxfId="3078" priority="16">
      <formula>AND(BD12&gt;0,BD12=BJ12)</formula>
    </cfRule>
  </conditionalFormatting>
  <conditionalFormatting sqref="B9:B24">
    <cfRule type="expression" dxfId="3077" priority="11">
      <formula>AND(IF(A9=3,TRUE),IF(BD$25=BJ$25,TRUE))</formula>
    </cfRule>
    <cfRule type="expression" dxfId="3076" priority="12">
      <formula>AND(IF(A9=2,TRUE),IF(BD$25=BJ$25,TRUE))</formula>
    </cfRule>
    <cfRule type="expression" dxfId="3075" priority="13">
      <formula>AND(IF(A9=1,TRUE),IF(BD$25=BJ$25,TRUE))</formula>
    </cfRule>
  </conditionalFormatting>
  <conditionalFormatting sqref="C27:C36">
    <cfRule type="expression" dxfId="3074" priority="8">
      <formula>E27=F27</formula>
    </cfRule>
  </conditionalFormatting>
  <conditionalFormatting sqref="E27:E36">
    <cfRule type="expression" dxfId="3073" priority="7">
      <formula>E27=F27</formula>
    </cfRule>
  </conditionalFormatting>
  <conditionalFormatting sqref="BE9:BE24">
    <cfRule type="top10" dxfId="3072" priority="6" rank="1"/>
  </conditionalFormatting>
  <conditionalFormatting sqref="BF9:BF24">
    <cfRule type="top10" dxfId="3071" priority="5" rank="1"/>
  </conditionalFormatting>
  <conditionalFormatting sqref="C9:C24">
    <cfRule type="duplicateValues" dxfId="3070" priority="1483"/>
    <cfRule type="expression" dxfId="3069" priority="1484">
      <formula>AND(BD9&gt;0,BJ9=BD9)</formula>
    </cfRule>
    <cfRule type="expression" dxfId="3068" priority="1485">
      <formula>COUNTIF(D9:BAJ9,"&gt;0")=0</formula>
    </cfRule>
  </conditionalFormatting>
  <conditionalFormatting sqref="A9:A24">
    <cfRule type="expression" dxfId="3067" priority="1489">
      <formula>COUNTIF(D9:BAJ9,"&gt;0")=0</formula>
    </cfRule>
    <cfRule type="duplicateValues" dxfId="3066" priority="1490"/>
  </conditionalFormatting>
  <pageMargins left="0.78740157480314965" right="0.27559055118110237" top="0.78740157480314965" bottom="0.39370078740157483" header="0.78740157480314965" footer="0"/>
  <pageSetup paperSize="9" fitToHeight="0" orientation="landscape" useFirstPageNumber="1" r:id="rId1"/>
  <headerFooter>
    <oddHeader>&amp;R&amp;9&amp;P. leht &amp;N&amp; -st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6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78" customWidth="1"/>
    <col min="2" max="2" width="26.7109375" style="78" customWidth="1"/>
    <col min="3" max="10" width="5.7109375" style="78" customWidth="1"/>
    <col min="11" max="11" width="5.140625" style="78" bestFit="1" customWidth="1"/>
    <col min="12" max="12" width="3.28515625" style="78" bestFit="1" customWidth="1"/>
    <col min="13" max="13" width="5" style="78" hidden="1" customWidth="1"/>
    <col min="14" max="14" width="5.5703125" style="78" hidden="1" customWidth="1"/>
    <col min="15" max="15" width="3.7109375" style="78" hidden="1" customWidth="1"/>
    <col min="16" max="16" width="7" style="78" hidden="1" customWidth="1"/>
    <col min="17" max="17" width="3.7109375" style="78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78" hidden="1" customWidth="1"/>
    <col min="42" max="42" width="9.140625" style="78" hidden="1" customWidth="1"/>
    <col min="43" max="16384" width="9.140625" style="78"/>
  </cols>
  <sheetData>
    <row r="1" spans="1:42" x14ac:dyDescent="0.2">
      <c r="A1" s="84" t="str">
        <f>Võistkondlik!B1</f>
        <v>ESL INDIVIDUAAL-VÕISTKONDLIKUD MEISTRIVÕISTLUSED PETANGIS 2023</v>
      </c>
      <c r="B1" s="85"/>
      <c r="C1" s="85"/>
      <c r="J1" s="195"/>
      <c r="K1" s="195"/>
      <c r="L1" s="195"/>
      <c r="M1" s="280"/>
      <c r="N1" s="242"/>
      <c r="O1" s="231"/>
      <c r="P1" s="242"/>
      <c r="Q1" s="243" t="s">
        <v>122</v>
      </c>
      <c r="R1" s="242"/>
      <c r="S1" s="242"/>
      <c r="T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2" x14ac:dyDescent="0.2">
      <c r="A2" s="82" t="str">
        <f>Võistkondlik!B2</f>
        <v>Toimumisaeg: L, 27.05.2023 kell 10:00</v>
      </c>
      <c r="B2" s="85"/>
      <c r="C2" s="85"/>
    </row>
    <row r="3" spans="1:42" x14ac:dyDescent="0.2">
      <c r="A3" s="82" t="str">
        <f>Võistkondlik!B3</f>
        <v>Toimumiskoht: Järvamaa, Türi vald, Väätsa alevik, Järve tn</v>
      </c>
      <c r="B3" s="85"/>
      <c r="C3" s="85"/>
    </row>
    <row r="4" spans="1:42" x14ac:dyDescent="0.2">
      <c r="A4" s="86" t="s">
        <v>104</v>
      </c>
      <c r="B4" s="85"/>
      <c r="C4" s="85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  <c r="V5" s="78"/>
      <c r="W5" s="78"/>
      <c r="X5" s="78"/>
    </row>
    <row r="6" spans="1:42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>
        <v>5</v>
      </c>
      <c r="H6" s="186">
        <v>6</v>
      </c>
      <c r="I6" s="81">
        <v>7</v>
      </c>
      <c r="J6" s="186" t="s">
        <v>1</v>
      </c>
      <c r="K6" s="187" t="s">
        <v>51</v>
      </c>
      <c r="L6" s="188" t="s">
        <v>120</v>
      </c>
      <c r="M6" s="190" t="s">
        <v>121</v>
      </c>
      <c r="N6" s="335" t="s">
        <v>120</v>
      </c>
      <c r="O6" s="195"/>
      <c r="P6" s="195"/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U6" s="78"/>
      <c r="V6" s="78"/>
      <c r="W6" s="78"/>
      <c r="X6" s="78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x14ac:dyDescent="0.2">
      <c r="A7" s="184">
        <v>1</v>
      </c>
      <c r="B7" s="196" t="s">
        <v>231</v>
      </c>
      <c r="C7" s="197"/>
      <c r="D7" s="198">
        <v>13</v>
      </c>
      <c r="E7" s="198">
        <v>12</v>
      </c>
      <c r="F7" s="198">
        <v>6</v>
      </c>
      <c r="G7" s="198">
        <v>12</v>
      </c>
      <c r="H7" s="198">
        <v>13</v>
      </c>
      <c r="I7" s="79">
        <v>13</v>
      </c>
      <c r="J7" s="347" t="str">
        <f>(IF(D7-C8&gt;0,1)+IF(E7-C9&gt;0,1)+IF(F7-C10&gt;0,1)+IF(G7-C11&gt;0,1)+IF(H7-C12&gt;0,1)+IF(I7-C13&gt;0,1))&amp;"-"&amp;(IF(D7-C8&lt;0,1)+IF(E7-C9&lt;0,1)+IF(F7-C10&lt;0,1)+IF(G7-C11&lt;0,1)+IF(H7-C12&lt;0,1)+IF(I7-C13&lt;0,1))</f>
        <v>3-3</v>
      </c>
      <c r="K7" s="350" t="s">
        <v>28</v>
      </c>
      <c r="L7" s="336"/>
      <c r="M7" s="337"/>
      <c r="N7" s="202">
        <f t="shared" ref="N7:N13" si="0">VALUE(LEFT(J7,1))</f>
        <v>3</v>
      </c>
      <c r="O7" s="195"/>
      <c r="P7" s="195"/>
      <c r="Q7" s="202">
        <f>VALUE(LEFT(H7,1))</f>
        <v>1</v>
      </c>
      <c r="R7" s="203" t="e">
        <f>Q7*100000+J7*10000+K7*1000+100*L7</f>
        <v>#VALUE!</v>
      </c>
      <c r="S7" s="218" t="e">
        <f t="shared" ref="S7:S10" si="1">R7+M7*0.1+IF(ISNONTEXT(B7),0,0.01)+0.0001*O7</f>
        <v>#VALUE!</v>
      </c>
      <c r="T7" s="205" t="str">
        <f>Q7&amp;J7</f>
        <v>13-3</v>
      </c>
      <c r="U7" s="78"/>
      <c r="V7" s="78"/>
      <c r="W7" s="78"/>
      <c r="X7" s="78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1:42" x14ac:dyDescent="0.2">
      <c r="A8" s="184">
        <v>2</v>
      </c>
      <c r="B8" s="206" t="s">
        <v>283</v>
      </c>
      <c r="C8" s="198">
        <v>5</v>
      </c>
      <c r="D8" s="197"/>
      <c r="E8" s="198">
        <v>11</v>
      </c>
      <c r="F8" s="198">
        <v>13</v>
      </c>
      <c r="G8" s="198">
        <v>11</v>
      </c>
      <c r="H8" s="318">
        <v>12</v>
      </c>
      <c r="I8" s="321">
        <v>7</v>
      </c>
      <c r="J8" s="348" t="str">
        <f>(IF(C8-D7&gt;0,1)+IF(E8-D9&gt;0,1)+IF(F8-D10&gt;0,1)+IF(G8-D11&gt;0,1)+IF(H8-D12&gt;0,1)+IF(I8-D13&gt;0,1))&amp;"-"&amp;(IF(C8-D7&lt;0,1)+IF(E8-D9&lt;0,1)+IF(F8-D10&lt;0,1)+IF(G8-D11&lt;0,1)+IF(H8-D12&lt;0,1)+IF(I8-D13&lt;0,1))</f>
        <v>2-4</v>
      </c>
      <c r="K8" s="350" t="s">
        <v>327</v>
      </c>
      <c r="L8" s="338">
        <v>0</v>
      </c>
      <c r="M8" s="339"/>
      <c r="N8" s="207">
        <f t="shared" si="0"/>
        <v>2</v>
      </c>
      <c r="O8" s="195"/>
      <c r="P8" s="195"/>
      <c r="Q8" s="207">
        <f>VALUE(LEFT(H8,1))</f>
        <v>1</v>
      </c>
      <c r="R8" s="203" t="e">
        <f>Q8*100000+J8*10000+K8*1000+100*L8</f>
        <v>#VALUE!</v>
      </c>
      <c r="S8" s="218" t="e">
        <f t="shared" si="1"/>
        <v>#VALUE!</v>
      </c>
      <c r="T8" s="205" t="str">
        <f>Q8&amp;J8</f>
        <v>12-4</v>
      </c>
      <c r="U8" s="78"/>
      <c r="V8" s="78"/>
      <c r="W8" s="78"/>
      <c r="X8" s="78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2" x14ac:dyDescent="0.2">
      <c r="A9" s="184">
        <v>3</v>
      </c>
      <c r="B9" s="206" t="s">
        <v>198</v>
      </c>
      <c r="C9" s="198">
        <v>13</v>
      </c>
      <c r="D9" s="209">
        <v>9</v>
      </c>
      <c r="E9" s="197"/>
      <c r="F9" s="198">
        <v>11</v>
      </c>
      <c r="G9" s="198">
        <v>13</v>
      </c>
      <c r="H9" s="198">
        <v>13</v>
      </c>
      <c r="I9" s="79">
        <v>13</v>
      </c>
      <c r="J9" s="199" t="str">
        <f>(IF(C9-E7&gt;0,1)+IF(D9-E8&gt;0,1)+IF(F9-E10&gt;0,1)+IF(G9-E11&gt;0,1)+IF(H9-E12&gt;0,1)+IF(I9-E13&gt;0,1))&amp;"-"&amp;(IF(C9-E7&lt;0,1)+IF(D9-E8&lt;0,1)+IF(F9-E10&lt;0,1)+IF(G9-E11&lt;0,1)+IF(H9-E12&lt;0,1)+IF(I9-E13&lt;0,1))</f>
        <v>4-2</v>
      </c>
      <c r="K9" s="350" t="s">
        <v>22</v>
      </c>
      <c r="L9" s="338"/>
      <c r="M9" s="339"/>
      <c r="N9" s="207">
        <f t="shared" si="0"/>
        <v>4</v>
      </c>
      <c r="O9" s="195"/>
      <c r="P9" s="195"/>
      <c r="Q9" s="207">
        <f>VALUE(LEFT(H9,1))</f>
        <v>1</v>
      </c>
      <c r="R9" s="203" t="e">
        <f>Q9*100000+J9*10000+K9*1000+100*L9</f>
        <v>#VALUE!</v>
      </c>
      <c r="S9" s="218" t="e">
        <f t="shared" si="1"/>
        <v>#VALUE!</v>
      </c>
      <c r="T9" s="205" t="str">
        <f>Q9&amp;J9</f>
        <v>14-2</v>
      </c>
      <c r="U9" s="78"/>
      <c r="V9" s="78"/>
      <c r="W9" s="78"/>
      <c r="X9" s="78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</row>
    <row r="10" spans="1:42" x14ac:dyDescent="0.2">
      <c r="A10" s="184">
        <v>4</v>
      </c>
      <c r="B10" s="208" t="s">
        <v>230</v>
      </c>
      <c r="C10" s="198">
        <v>13</v>
      </c>
      <c r="D10" s="209">
        <v>9</v>
      </c>
      <c r="E10" s="198">
        <v>13</v>
      </c>
      <c r="F10" s="197"/>
      <c r="G10" s="219">
        <v>13</v>
      </c>
      <c r="H10" s="219">
        <v>13</v>
      </c>
      <c r="I10" s="79">
        <v>13</v>
      </c>
      <c r="J10" s="199" t="str">
        <f>(IF(C10-F7&gt;0,1)+IF(D10-F8&gt;0,1)+IF(E10-F9&gt;0,1)+IF(G10-F11&gt;0,1)+IF(H10-F12&gt;0,1)+IF(I10-F13&gt;0,1))&amp;"-"&amp;(IF(C10-F7&lt;0,1)+IF(D10-F8&lt;0,1)+IF(E10-F9&lt;0,1)+IF(G10-F11&lt;0,1)+IF(H10-F12&lt;0,1)+IF(I10-F13&lt;0,1))</f>
        <v>5-1</v>
      </c>
      <c r="K10" s="350" t="s">
        <v>19</v>
      </c>
      <c r="L10" s="338"/>
      <c r="M10" s="339"/>
      <c r="N10" s="207">
        <f t="shared" si="0"/>
        <v>5</v>
      </c>
      <c r="O10" s="195"/>
      <c r="P10" s="195"/>
      <c r="Q10" s="207">
        <f>VALUE(LEFT(H10,1))</f>
        <v>1</v>
      </c>
      <c r="R10" s="203" t="e">
        <f>Q10*100000+J10*10000+K10*1000+100*L10</f>
        <v>#VALUE!</v>
      </c>
      <c r="S10" s="218" t="e">
        <f t="shared" si="1"/>
        <v>#VALUE!</v>
      </c>
      <c r="T10" s="205" t="str">
        <f>Q10&amp;J10</f>
        <v>15-1</v>
      </c>
      <c r="U10" s="78"/>
      <c r="V10" s="78"/>
      <c r="W10" s="78"/>
      <c r="X10" s="78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</row>
    <row r="11" spans="1:42" x14ac:dyDescent="0.2">
      <c r="A11" s="184">
        <v>5</v>
      </c>
      <c r="B11" s="208" t="s">
        <v>328</v>
      </c>
      <c r="C11" s="198">
        <v>13</v>
      </c>
      <c r="D11" s="198">
        <v>13</v>
      </c>
      <c r="E11" s="198">
        <v>11</v>
      </c>
      <c r="F11" s="198">
        <v>8</v>
      </c>
      <c r="G11" s="197"/>
      <c r="H11" s="198">
        <v>13</v>
      </c>
      <c r="I11" s="79">
        <v>11</v>
      </c>
      <c r="J11" s="347" t="str">
        <f>(IF(C11-G7&gt;0,1)+IF(D11-G8&gt;0,1)+IF(E11-G9&gt;0,1)+IF(F11-G10&gt;0,1)+IF(H11-G12&gt;0,1)+IF(I11-G13&gt;0,1))&amp;"-"&amp;(IF(C11-G7&lt;0,1)+IF(D11-G8&lt;0,1)+IF(E11-G9&lt;0,1)+IF(F11-G10&lt;0,1)+IF(H11-G12&lt;0,1)+IF(I11-G13&lt;0,1))</f>
        <v>3-3</v>
      </c>
      <c r="K11" s="350" t="s">
        <v>24</v>
      </c>
      <c r="L11" s="338"/>
      <c r="M11" s="339"/>
      <c r="N11" s="207">
        <f t="shared" si="0"/>
        <v>3</v>
      </c>
      <c r="O11" s="195"/>
      <c r="P11" s="195"/>
      <c r="Q11" s="207">
        <f>VALUE(LEFT(H11,1))</f>
        <v>1</v>
      </c>
      <c r="R11" s="203" t="e">
        <f>Q11*100000+J11*10000+K11*1000+100*L11</f>
        <v>#VALUE!</v>
      </c>
      <c r="S11" s="218" t="e">
        <f>R11+M11*0.1+IF(ISNONTEXT(B11),0,0.01)+0.0001*O11</f>
        <v>#VALUE!</v>
      </c>
      <c r="T11" s="205" t="str">
        <f>Q11&amp;J11</f>
        <v>13-3</v>
      </c>
      <c r="U11" s="78"/>
      <c r="V11" s="78"/>
      <c r="W11" s="78"/>
      <c r="X11" s="78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">
      <c r="A12" s="210">
        <v>6</v>
      </c>
      <c r="B12" s="206" t="s">
        <v>99</v>
      </c>
      <c r="C12" s="79">
        <v>8</v>
      </c>
      <c r="D12" s="321">
        <v>13</v>
      </c>
      <c r="E12" s="79">
        <v>10</v>
      </c>
      <c r="F12" s="79">
        <v>10</v>
      </c>
      <c r="G12" s="79">
        <v>7</v>
      </c>
      <c r="H12" s="110"/>
      <c r="I12" s="321">
        <v>13</v>
      </c>
      <c r="J12" s="349" t="str">
        <f>(IF(C12-H7&gt;0,1)+IF(D12-H8&gt;0,1)+IF(E12-H9&gt;0,1)+IF(F12-H10&gt;0,1)+IF(G12-H11&gt;0,1)+IF(I12-H13&gt;0,1))&amp;"-"&amp;(IF(C12-H7&lt;0,1)+IF(D12-H8&lt;0,1)+IF(E12-H9&lt;0,1)+IF(F12-H10&lt;0,1)+IF(G12-H11&lt;0,1)+IF(I12-H13&lt;0,1))</f>
        <v>2-4</v>
      </c>
      <c r="K12" s="79" t="s">
        <v>127</v>
      </c>
      <c r="L12" s="340">
        <v>2</v>
      </c>
      <c r="M12" s="340"/>
      <c r="N12" s="207">
        <f t="shared" si="0"/>
        <v>2</v>
      </c>
      <c r="O12" s="195"/>
      <c r="P12" s="195"/>
      <c r="Q12" s="195"/>
      <c r="R12" s="211" t="s">
        <v>183</v>
      </c>
      <c r="S12" s="195"/>
      <c r="T12" s="195"/>
      <c r="U12" s="78"/>
      <c r="V12" s="78"/>
      <c r="W12" s="78"/>
      <c r="X12" s="78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3" spans="1:42" x14ac:dyDescent="0.2">
      <c r="A13" s="210">
        <v>7</v>
      </c>
      <c r="B13" s="206" t="s">
        <v>326</v>
      </c>
      <c r="C13" s="79">
        <v>8</v>
      </c>
      <c r="D13" s="321">
        <v>13</v>
      </c>
      <c r="E13" s="79">
        <v>11</v>
      </c>
      <c r="F13" s="79">
        <v>8</v>
      </c>
      <c r="G13" s="79">
        <v>13</v>
      </c>
      <c r="H13" s="321">
        <v>8</v>
      </c>
      <c r="I13" s="110"/>
      <c r="J13" s="349" t="str">
        <f>(IF(C13-I7&gt;0,1)+IF(D13-I8&gt;0,1)+IF(E13-I9&gt;0,1)+IF(F13-I10&gt;0,1)+IF(G13-I11&gt;0,1)+IF(H13-I12&gt;0,1))&amp;"-"&amp;(IF(C13-I7&lt;0,1)+IF(D13-I8&lt;0,1)+IF(E13-I9&lt;0,1)+IF(F13-I10&lt;0,1)+IF(G13-I11&lt;0,1)+IF(H13-I12&lt;0,1))</f>
        <v>2-4</v>
      </c>
      <c r="K13" s="79" t="s">
        <v>136</v>
      </c>
      <c r="L13" s="324">
        <v>1</v>
      </c>
      <c r="M13" s="324"/>
      <c r="N13" s="207">
        <f t="shared" si="0"/>
        <v>2</v>
      </c>
      <c r="O13" s="195"/>
      <c r="P13" s="195"/>
      <c r="R13" s="78"/>
      <c r="S13" s="78"/>
      <c r="T13" s="78"/>
      <c r="U13" s="78"/>
      <c r="V13" s="78"/>
      <c r="W13" s="78"/>
      <c r="X13" s="78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</row>
    <row r="14" spans="1:42" x14ac:dyDescent="0.2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R14" s="78"/>
      <c r="S14" s="78"/>
      <c r="T14" s="78"/>
      <c r="U14" s="78"/>
      <c r="V14" s="78"/>
      <c r="W14" s="78"/>
      <c r="X14" s="78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</row>
    <row r="15" spans="1:42" hidden="1" x14ac:dyDescent="0.2">
      <c r="A15" s="195"/>
      <c r="B15" s="237" t="s">
        <v>2</v>
      </c>
      <c r="C15" s="341" t="s">
        <v>308</v>
      </c>
      <c r="D15" s="342" t="s">
        <v>46</v>
      </c>
      <c r="E15" s="342" t="s">
        <v>7</v>
      </c>
      <c r="F15" s="195"/>
      <c r="G15" s="342" t="s">
        <v>309</v>
      </c>
      <c r="H15" s="342" t="s">
        <v>45</v>
      </c>
      <c r="I15" s="343" t="s">
        <v>12</v>
      </c>
      <c r="J15" s="195"/>
      <c r="K15" s="195"/>
      <c r="L15" s="195"/>
      <c r="M15" s="195"/>
      <c r="N15" s="195"/>
      <c r="O15" s="195"/>
      <c r="P15" s="195"/>
      <c r="R15" s="78"/>
      <c r="S15" s="78"/>
      <c r="T15" s="78"/>
      <c r="U15" s="78"/>
      <c r="V15" s="78"/>
      <c r="W15" s="78"/>
      <c r="X15" s="78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</row>
    <row r="16" spans="1:42" hidden="1" x14ac:dyDescent="0.2">
      <c r="A16" s="195"/>
      <c r="B16" s="237" t="s">
        <v>5</v>
      </c>
      <c r="C16" s="341" t="s">
        <v>310</v>
      </c>
      <c r="D16" s="342" t="s">
        <v>311</v>
      </c>
      <c r="E16" s="342" t="s">
        <v>17</v>
      </c>
      <c r="F16" s="195"/>
      <c r="G16" s="343" t="s">
        <v>44</v>
      </c>
      <c r="H16" s="342" t="s">
        <v>9</v>
      </c>
      <c r="I16" s="342" t="s">
        <v>10</v>
      </c>
      <c r="J16" s="195"/>
      <c r="K16" s="195"/>
      <c r="L16" s="195"/>
      <c r="M16" s="195"/>
      <c r="N16" s="195"/>
      <c r="O16" s="195"/>
      <c r="P16" s="195"/>
      <c r="R16" s="78"/>
      <c r="S16" s="78"/>
      <c r="T16" s="78"/>
      <c r="U16" s="78"/>
      <c r="V16" s="78"/>
      <c r="W16" s="78"/>
      <c r="X16" s="7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</row>
    <row r="17" spans="1:42" hidden="1" x14ac:dyDescent="0.2">
      <c r="A17" s="195"/>
      <c r="B17" s="237" t="s">
        <v>8</v>
      </c>
      <c r="C17" s="341" t="s">
        <v>312</v>
      </c>
      <c r="D17" s="342" t="s">
        <v>313</v>
      </c>
      <c r="E17" s="342" t="s">
        <v>48</v>
      </c>
      <c r="F17" s="195"/>
      <c r="G17" s="342" t="s">
        <v>3</v>
      </c>
      <c r="H17" s="343" t="s">
        <v>4</v>
      </c>
      <c r="I17" s="342" t="s">
        <v>314</v>
      </c>
      <c r="J17" s="195"/>
      <c r="K17" s="195"/>
      <c r="L17" s="195"/>
      <c r="M17" s="195"/>
      <c r="N17" s="195"/>
      <c r="O17" s="195"/>
      <c r="P17" s="195"/>
      <c r="R17" s="78"/>
      <c r="S17" s="78"/>
      <c r="T17" s="78"/>
      <c r="U17" s="78"/>
      <c r="V17" s="78"/>
      <c r="W17" s="78"/>
      <c r="X17" s="7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hidden="1" x14ac:dyDescent="0.2">
      <c r="A18" s="195"/>
      <c r="B18" s="237" t="s">
        <v>11</v>
      </c>
      <c r="C18" s="341" t="s">
        <v>315</v>
      </c>
      <c r="D18" s="342" t="s">
        <v>15</v>
      </c>
      <c r="E18" s="342" t="s">
        <v>14</v>
      </c>
      <c r="F18" s="195"/>
      <c r="G18" s="342" t="s">
        <v>15</v>
      </c>
      <c r="H18" s="342" t="s">
        <v>14</v>
      </c>
      <c r="I18" s="343" t="s">
        <v>316</v>
      </c>
      <c r="J18" s="195"/>
      <c r="K18" s="195"/>
      <c r="L18" s="195"/>
      <c r="M18" s="195"/>
      <c r="N18" s="195"/>
      <c r="O18" s="195"/>
      <c r="P18" s="195"/>
      <c r="R18" s="78"/>
      <c r="S18" s="78"/>
      <c r="T18" s="78"/>
      <c r="U18" s="78"/>
      <c r="V18" s="78"/>
      <c r="W18" s="78"/>
      <c r="X18" s="78"/>
    </row>
    <row r="19" spans="1:42" hidden="1" x14ac:dyDescent="0.2">
      <c r="A19" s="195"/>
      <c r="B19" s="237" t="s">
        <v>13</v>
      </c>
      <c r="C19" s="341" t="s">
        <v>317</v>
      </c>
      <c r="D19" s="342" t="s">
        <v>318</v>
      </c>
      <c r="E19" s="342" t="s">
        <v>314</v>
      </c>
      <c r="F19" s="195"/>
      <c r="G19" s="343" t="s">
        <v>6</v>
      </c>
      <c r="H19" s="342" t="s">
        <v>313</v>
      </c>
      <c r="I19" s="342" t="s">
        <v>48</v>
      </c>
      <c r="J19" s="195"/>
      <c r="K19" s="195"/>
      <c r="L19" s="195"/>
      <c r="M19" s="195"/>
      <c r="N19" s="195"/>
      <c r="O19" s="195"/>
      <c r="P19" s="195"/>
      <c r="R19" s="78"/>
      <c r="S19" s="78"/>
      <c r="T19" s="78"/>
      <c r="U19" s="78"/>
      <c r="V19" s="78"/>
      <c r="W19" s="78"/>
      <c r="X19" s="78"/>
    </row>
    <row r="20" spans="1:42" hidden="1" x14ac:dyDescent="0.2">
      <c r="A20" s="195"/>
      <c r="B20" s="344" t="s">
        <v>319</v>
      </c>
      <c r="C20" s="341" t="s">
        <v>44</v>
      </c>
      <c r="D20" s="342" t="s">
        <v>9</v>
      </c>
      <c r="E20" s="342" t="s">
        <v>10</v>
      </c>
      <c r="F20" s="195"/>
      <c r="G20" s="342" t="s">
        <v>17</v>
      </c>
      <c r="H20" s="343" t="s">
        <v>47</v>
      </c>
      <c r="I20" s="342" t="s">
        <v>320</v>
      </c>
      <c r="J20" s="195"/>
      <c r="K20" s="195"/>
      <c r="L20" s="195"/>
      <c r="M20" s="195"/>
      <c r="N20" s="195"/>
      <c r="O20" s="195"/>
      <c r="P20" s="195"/>
      <c r="R20" s="78"/>
      <c r="S20" s="78"/>
      <c r="T20" s="78"/>
      <c r="U20" s="78"/>
      <c r="V20" s="78"/>
      <c r="W20" s="78"/>
      <c r="X20" s="78"/>
    </row>
    <row r="21" spans="1:42" hidden="1" x14ac:dyDescent="0.2">
      <c r="A21" s="195"/>
      <c r="B21" s="344" t="s">
        <v>321</v>
      </c>
      <c r="C21" s="341" t="s">
        <v>322</v>
      </c>
      <c r="D21" s="342" t="s">
        <v>323</v>
      </c>
      <c r="E21" s="342" t="s">
        <v>324</v>
      </c>
      <c r="F21" s="195"/>
      <c r="G21" s="343" t="s">
        <v>308</v>
      </c>
      <c r="H21" s="342" t="s">
        <v>7</v>
      </c>
      <c r="I21" s="342" t="s">
        <v>46</v>
      </c>
      <c r="J21" s="195"/>
      <c r="K21" s="195"/>
      <c r="L21" s="195"/>
      <c r="M21" s="195"/>
      <c r="N21" s="195"/>
      <c r="O21" s="195"/>
      <c r="P21" s="195"/>
      <c r="R21" s="78"/>
      <c r="S21" s="78"/>
      <c r="T21" s="78"/>
      <c r="U21" s="78"/>
      <c r="V21" s="78"/>
      <c r="W21" s="78"/>
      <c r="X21" s="78"/>
    </row>
    <row r="22" spans="1:42" hidden="1" x14ac:dyDescent="0.2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R22" s="78"/>
      <c r="S22" s="78"/>
      <c r="T22" s="78"/>
      <c r="U22" s="78"/>
      <c r="V22" s="78"/>
      <c r="W22" s="78"/>
      <c r="X22" s="78"/>
    </row>
    <row r="23" spans="1:42" hidden="1" x14ac:dyDescent="0.2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R23" s="78"/>
      <c r="S23" s="78"/>
      <c r="T23" s="78"/>
      <c r="U23" s="78"/>
      <c r="V23" s="78"/>
      <c r="W23" s="78"/>
      <c r="X23" s="78"/>
    </row>
    <row r="24" spans="1:42" hidden="1" x14ac:dyDescent="0.2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R24" s="78"/>
      <c r="S24" s="78"/>
      <c r="T24" s="78"/>
      <c r="U24" s="78"/>
      <c r="V24" s="78"/>
      <c r="W24" s="78"/>
      <c r="X24" s="78"/>
    </row>
    <row r="25" spans="1:42" hidden="1" x14ac:dyDescent="0.2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R25" s="78"/>
      <c r="S25" s="78"/>
      <c r="T25" s="78"/>
      <c r="U25" s="78"/>
      <c r="V25" s="78"/>
      <c r="W25" s="78"/>
      <c r="X25" s="78"/>
    </row>
    <row r="26" spans="1:42" hidden="1" x14ac:dyDescent="0.2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R26" s="78"/>
      <c r="S26" s="78"/>
      <c r="T26" s="78"/>
      <c r="U26" s="78"/>
      <c r="V26" s="78"/>
      <c r="W26" s="78"/>
      <c r="X26" s="78"/>
    </row>
    <row r="27" spans="1:42" hidden="1" x14ac:dyDescent="0.2">
      <c r="A27" s="195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R27" s="78"/>
      <c r="S27" s="78"/>
      <c r="T27" s="78"/>
      <c r="U27" s="78"/>
      <c r="V27" s="78"/>
      <c r="W27" s="78"/>
      <c r="X27" s="78"/>
    </row>
    <row r="28" spans="1:42" hidden="1" x14ac:dyDescent="0.2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R28" s="78"/>
      <c r="S28" s="78"/>
      <c r="T28" s="78"/>
      <c r="U28" s="78"/>
      <c r="V28" s="78"/>
      <c r="W28" s="78"/>
      <c r="X28" s="78"/>
    </row>
    <row r="29" spans="1:42" hidden="1" x14ac:dyDescent="0.2">
      <c r="A29" s="195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R29" s="78"/>
      <c r="S29" s="78"/>
      <c r="T29" s="78"/>
      <c r="U29" s="78"/>
      <c r="V29" s="78"/>
      <c r="W29" s="78"/>
      <c r="X29" s="78"/>
    </row>
    <row r="30" spans="1:42" hidden="1" x14ac:dyDescent="0.2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R30" s="78"/>
      <c r="S30" s="78"/>
      <c r="T30" s="78"/>
      <c r="U30" s="78"/>
      <c r="V30" s="78"/>
      <c r="W30" s="78"/>
      <c r="X30" s="78"/>
    </row>
    <row r="31" spans="1:42" hidden="1" x14ac:dyDescent="0.2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R31" s="78"/>
      <c r="S31" s="78"/>
      <c r="T31" s="78"/>
      <c r="U31" s="78"/>
      <c r="V31" s="78"/>
      <c r="W31" s="78"/>
      <c r="X31" s="78"/>
    </row>
    <row r="32" spans="1:42" hidden="1" x14ac:dyDescent="0.2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R32" s="78"/>
      <c r="S32" s="78"/>
      <c r="T32" s="78"/>
      <c r="U32" s="78"/>
      <c r="V32" s="78"/>
      <c r="W32" s="78"/>
      <c r="X32" s="78"/>
    </row>
    <row r="33" spans="1:24" hidden="1" x14ac:dyDescent="0.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R33" s="78"/>
      <c r="S33" s="78"/>
      <c r="T33" s="78"/>
      <c r="U33" s="78"/>
      <c r="V33" s="78"/>
      <c r="W33" s="78"/>
      <c r="X33" s="78"/>
    </row>
    <row r="34" spans="1:24" hidden="1" x14ac:dyDescent="0.2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R34" s="78"/>
      <c r="S34" s="78"/>
      <c r="T34" s="78"/>
      <c r="U34" s="78"/>
      <c r="V34" s="78"/>
      <c r="W34" s="78"/>
      <c r="X34" s="78"/>
    </row>
    <row r="35" spans="1:24" hidden="1" x14ac:dyDescent="0.2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R35" s="78"/>
      <c r="S35" s="78"/>
      <c r="T35" s="78"/>
      <c r="U35" s="78"/>
      <c r="V35" s="78"/>
      <c r="W35" s="78"/>
      <c r="X35" s="78"/>
    </row>
    <row r="36" spans="1:24" hidden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R36" s="78"/>
      <c r="S36" s="78"/>
      <c r="T36" s="78"/>
      <c r="U36" s="78"/>
      <c r="V36" s="78"/>
      <c r="W36" s="78"/>
      <c r="X36" s="78"/>
    </row>
    <row r="37" spans="1:24" hidden="1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R37" s="78"/>
      <c r="S37" s="78"/>
      <c r="T37" s="78"/>
      <c r="U37" s="78"/>
      <c r="V37" s="78"/>
      <c r="W37" s="78"/>
      <c r="X37" s="78"/>
    </row>
    <row r="38" spans="1:24" hidden="1" x14ac:dyDescent="0.2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R38" s="78"/>
      <c r="S38" s="78"/>
      <c r="T38" s="78"/>
      <c r="U38" s="78"/>
      <c r="V38" s="78"/>
      <c r="W38" s="78"/>
      <c r="X38" s="78"/>
    </row>
    <row r="39" spans="1:24" hidden="1" x14ac:dyDescent="0.2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R39" s="78"/>
      <c r="S39" s="78"/>
      <c r="T39" s="78"/>
      <c r="U39" s="78"/>
      <c r="V39" s="78"/>
      <c r="W39" s="78"/>
      <c r="X39" s="78"/>
    </row>
    <row r="40" spans="1:24" hidden="1" x14ac:dyDescent="0.2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R40" s="78"/>
      <c r="S40" s="78"/>
      <c r="T40" s="78"/>
      <c r="U40" s="78"/>
      <c r="V40" s="78"/>
      <c r="W40" s="78"/>
      <c r="X40" s="78"/>
    </row>
    <row r="41" spans="1:24" hidden="1" x14ac:dyDescent="0.2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R41" s="78"/>
      <c r="S41" s="78"/>
      <c r="T41" s="78"/>
      <c r="U41" s="78"/>
      <c r="V41" s="78"/>
      <c r="W41" s="78"/>
      <c r="X41" s="78"/>
    </row>
    <row r="42" spans="1:24" hidden="1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R42" s="78"/>
      <c r="S42" s="78"/>
      <c r="T42" s="78"/>
      <c r="U42" s="78"/>
      <c r="V42" s="78"/>
      <c r="W42" s="78"/>
      <c r="X42" s="78"/>
    </row>
    <row r="43" spans="1:24" hidden="1" x14ac:dyDescent="0.2">
      <c r="A43" s="195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R43" s="78"/>
      <c r="S43" s="78"/>
      <c r="T43" s="78"/>
      <c r="U43" s="78"/>
      <c r="V43" s="78"/>
      <c r="W43" s="78"/>
      <c r="X43" s="78"/>
    </row>
    <row r="44" spans="1:24" hidden="1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R44" s="78"/>
      <c r="S44" s="78"/>
      <c r="T44" s="78"/>
      <c r="U44" s="78"/>
      <c r="V44" s="78"/>
      <c r="W44" s="78"/>
      <c r="X44" s="78"/>
    </row>
    <row r="45" spans="1:24" hidden="1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R45" s="78"/>
      <c r="S45" s="78"/>
      <c r="T45" s="78"/>
      <c r="U45" s="78"/>
      <c r="V45" s="78"/>
      <c r="W45" s="78"/>
      <c r="X45" s="78"/>
    </row>
    <row r="46" spans="1:24" hidden="1" x14ac:dyDescent="0.2">
      <c r="A46" s="195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R46" s="78"/>
      <c r="S46" s="78"/>
      <c r="T46" s="78"/>
      <c r="U46" s="78"/>
      <c r="V46" s="78"/>
      <c r="W46" s="78"/>
      <c r="X46" s="78"/>
    </row>
    <row r="47" spans="1:24" hidden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R47" s="78"/>
      <c r="S47" s="78"/>
      <c r="T47" s="78"/>
      <c r="U47" s="78"/>
      <c r="V47" s="78"/>
      <c r="W47" s="78"/>
      <c r="X47" s="78"/>
    </row>
    <row r="48" spans="1:24" hidden="1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R48" s="78"/>
      <c r="S48" s="78"/>
      <c r="T48" s="78"/>
      <c r="U48" s="78"/>
      <c r="V48" s="78"/>
      <c r="W48" s="78"/>
      <c r="X48" s="78"/>
    </row>
    <row r="49" spans="1:24" hidden="1" x14ac:dyDescent="0.2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R49" s="78"/>
      <c r="S49" s="78"/>
      <c r="T49" s="78"/>
      <c r="U49" s="78"/>
      <c r="V49" s="78"/>
      <c r="W49" s="78"/>
      <c r="X49" s="78"/>
    </row>
    <row r="50" spans="1:24" hidden="1" x14ac:dyDescent="0.2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R50" s="78"/>
      <c r="S50" s="78"/>
      <c r="T50" s="78"/>
      <c r="U50" s="78"/>
      <c r="V50" s="78"/>
      <c r="W50" s="78"/>
      <c r="X50" s="78"/>
    </row>
    <row r="51" spans="1:24" hidden="1" x14ac:dyDescent="0.2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R51" s="78"/>
      <c r="S51" s="78"/>
      <c r="T51" s="78"/>
      <c r="U51" s="78"/>
      <c r="V51" s="78"/>
      <c r="W51" s="78"/>
      <c r="X51" s="78"/>
    </row>
    <row r="52" spans="1:24" hidden="1" x14ac:dyDescent="0.2">
      <c r="A52" s="195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R52" s="78"/>
      <c r="S52" s="78"/>
      <c r="T52" s="78"/>
      <c r="U52" s="78"/>
      <c r="V52" s="78"/>
      <c r="W52" s="78"/>
      <c r="X52" s="78"/>
    </row>
    <row r="53" spans="1:24" hidden="1" x14ac:dyDescent="0.2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R53" s="78"/>
      <c r="S53" s="78"/>
      <c r="T53" s="78"/>
      <c r="U53" s="78"/>
      <c r="V53" s="78"/>
      <c r="W53" s="78"/>
      <c r="X53" s="78"/>
    </row>
    <row r="54" spans="1:24" hidden="1" x14ac:dyDescent="0.2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R54" s="78"/>
      <c r="S54" s="78"/>
      <c r="T54" s="78"/>
      <c r="U54" s="78"/>
      <c r="V54" s="78"/>
      <c r="W54" s="78"/>
      <c r="X54" s="78"/>
    </row>
    <row r="55" spans="1:24" hidden="1" x14ac:dyDescent="0.2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R55" s="78"/>
      <c r="S55" s="78"/>
      <c r="T55" s="78"/>
      <c r="U55" s="78"/>
      <c r="V55" s="78"/>
      <c r="W55" s="78"/>
      <c r="X55" s="78"/>
    </row>
    <row r="56" spans="1:24" hidden="1" x14ac:dyDescent="0.2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R56" s="78"/>
      <c r="S56" s="78"/>
      <c r="T56" s="78"/>
      <c r="U56" s="78"/>
      <c r="V56" s="78"/>
      <c r="W56" s="78"/>
      <c r="X56" s="78"/>
    </row>
    <row r="57" spans="1:24" hidden="1" x14ac:dyDescent="0.2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R57" s="78"/>
      <c r="S57" s="78"/>
      <c r="T57" s="78"/>
      <c r="U57" s="78"/>
      <c r="V57" s="78"/>
      <c r="W57" s="78"/>
      <c r="X57" s="78"/>
    </row>
    <row r="58" spans="1:24" hidden="1" x14ac:dyDescent="0.2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R58" s="78"/>
      <c r="S58" s="78"/>
      <c r="T58" s="78"/>
      <c r="U58" s="78"/>
      <c r="V58" s="78"/>
      <c r="W58" s="78"/>
      <c r="X58" s="78"/>
    </row>
    <row r="59" spans="1:24" hidden="1" x14ac:dyDescent="0.2">
      <c r="A59" s="195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R59" s="78"/>
      <c r="S59" s="78"/>
      <c r="T59" s="78"/>
      <c r="U59" s="78"/>
      <c r="V59" s="78"/>
      <c r="W59" s="78"/>
      <c r="X59" s="78"/>
    </row>
    <row r="60" spans="1:24" hidden="1" x14ac:dyDescent="0.2">
      <c r="A60" s="195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R60" s="78"/>
      <c r="S60" s="78"/>
      <c r="T60" s="78"/>
      <c r="U60" s="78"/>
      <c r="V60" s="78"/>
      <c r="W60" s="78"/>
      <c r="X60" s="78"/>
    </row>
    <row r="61" spans="1:24" hidden="1" x14ac:dyDescent="0.2">
      <c r="A61" s="195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78"/>
      <c r="V61" s="78"/>
      <c r="W61" s="78"/>
      <c r="X61" s="78"/>
    </row>
    <row r="62" spans="1:24" hidden="1" x14ac:dyDescent="0.2">
      <c r="A62" s="195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78"/>
      <c r="V62" s="78"/>
      <c r="W62" s="78"/>
      <c r="X62" s="78"/>
    </row>
    <row r="63" spans="1:24" hidden="1" x14ac:dyDescent="0.2">
      <c r="A63" s="195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78"/>
      <c r="V63" s="78"/>
      <c r="W63" s="78"/>
      <c r="X63" s="78"/>
    </row>
    <row r="64" spans="1:24" hidden="1" x14ac:dyDescent="0.2">
      <c r="A64" s="195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78"/>
      <c r="V64" s="78"/>
      <c r="W64" s="78"/>
      <c r="X64" s="78"/>
    </row>
    <row r="65" spans="1:24" hidden="1" x14ac:dyDescent="0.2">
      <c r="A65" s="195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78"/>
      <c r="V65" s="78"/>
      <c r="W65" s="78"/>
      <c r="X65" s="78"/>
    </row>
    <row r="66" spans="1:24" hidden="1" x14ac:dyDescent="0.2">
      <c r="A66" s="195"/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78"/>
      <c r="V66" s="78"/>
      <c r="W66" s="78"/>
      <c r="X66" s="78"/>
    </row>
    <row r="67" spans="1:24" hidden="1" x14ac:dyDescent="0.2">
      <c r="A67" s="195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78"/>
      <c r="V67" s="78"/>
      <c r="W67" s="78"/>
      <c r="X67" s="78"/>
    </row>
    <row r="68" spans="1:24" hidden="1" x14ac:dyDescent="0.2">
      <c r="A68" s="195"/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78"/>
      <c r="V68" s="78"/>
      <c r="W68" s="78"/>
      <c r="X68" s="78"/>
    </row>
    <row r="69" spans="1:24" hidden="1" x14ac:dyDescent="0.2">
      <c r="A69" s="195"/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78"/>
      <c r="V69" s="78"/>
      <c r="W69" s="78"/>
      <c r="X69" s="78"/>
    </row>
    <row r="70" spans="1:24" hidden="1" x14ac:dyDescent="0.2">
      <c r="A70" s="195"/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78"/>
      <c r="V70" s="78"/>
      <c r="W70" s="78"/>
      <c r="X70" s="78"/>
    </row>
    <row r="71" spans="1:24" hidden="1" x14ac:dyDescent="0.2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78"/>
      <c r="V71" s="78"/>
      <c r="W71" s="78"/>
      <c r="X71" s="78"/>
    </row>
    <row r="72" spans="1:24" hidden="1" x14ac:dyDescent="0.2">
      <c r="A72" s="195"/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78"/>
      <c r="V72" s="78"/>
      <c r="W72" s="78"/>
      <c r="X72" s="78"/>
    </row>
    <row r="73" spans="1:24" hidden="1" x14ac:dyDescent="0.2">
      <c r="A73" s="195"/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78"/>
      <c r="V73" s="78"/>
      <c r="W73" s="78"/>
      <c r="X73" s="78"/>
    </row>
    <row r="74" spans="1:24" hidden="1" x14ac:dyDescent="0.2">
      <c r="A74" s="195"/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78"/>
      <c r="V74" s="78"/>
      <c r="W74" s="78"/>
      <c r="X74" s="78"/>
    </row>
    <row r="75" spans="1:24" hidden="1" x14ac:dyDescent="0.2">
      <c r="A75" s="195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R75" s="78"/>
      <c r="S75" s="78"/>
      <c r="T75" s="78"/>
      <c r="U75" s="78"/>
      <c r="V75" s="78"/>
      <c r="W75" s="78"/>
      <c r="X75" s="78"/>
    </row>
    <row r="76" spans="1:24" hidden="1" x14ac:dyDescent="0.2">
      <c r="A76" s="195"/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R76" s="78"/>
      <c r="S76" s="78"/>
      <c r="T76" s="78"/>
      <c r="U76" s="78"/>
      <c r="V76" s="78"/>
      <c r="W76" s="78"/>
      <c r="X76" s="78"/>
    </row>
    <row r="77" spans="1:24" hidden="1" x14ac:dyDescent="0.2">
      <c r="A77" s="195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R77" s="78"/>
      <c r="S77" s="78"/>
      <c r="T77" s="78"/>
      <c r="U77" s="78"/>
      <c r="V77" s="78"/>
      <c r="W77" s="78"/>
      <c r="X77" s="78"/>
    </row>
    <row r="78" spans="1:24" hidden="1" x14ac:dyDescent="0.2">
      <c r="A78" s="195"/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R78" s="78"/>
      <c r="S78" s="78"/>
      <c r="T78" s="78"/>
      <c r="U78" s="78"/>
      <c r="V78" s="78"/>
      <c r="W78" s="78"/>
      <c r="X78" s="78"/>
    </row>
    <row r="79" spans="1:24" hidden="1" x14ac:dyDescent="0.2">
      <c r="A79" s="195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R79" s="78"/>
      <c r="S79" s="78"/>
      <c r="T79" s="78"/>
      <c r="U79" s="78"/>
      <c r="V79" s="78"/>
      <c r="W79" s="78"/>
      <c r="X79" s="78"/>
    </row>
    <row r="80" spans="1:24" hidden="1" x14ac:dyDescent="0.2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R80" s="78"/>
      <c r="S80" s="78"/>
      <c r="T80" s="78"/>
      <c r="U80" s="78"/>
      <c r="V80" s="78"/>
      <c r="W80" s="78"/>
      <c r="X80" s="78"/>
    </row>
    <row r="81" spans="1:24" hidden="1" x14ac:dyDescent="0.2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R81" s="78"/>
      <c r="S81" s="78"/>
      <c r="T81" s="78"/>
      <c r="U81" s="78"/>
      <c r="V81" s="78"/>
      <c r="W81" s="78"/>
      <c r="X81" s="78"/>
    </row>
    <row r="82" spans="1:24" hidden="1" x14ac:dyDescent="0.2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R82" s="78"/>
      <c r="S82" s="78"/>
      <c r="T82" s="78"/>
      <c r="U82" s="78"/>
      <c r="V82" s="78"/>
      <c r="W82" s="78"/>
      <c r="X82" s="78"/>
    </row>
    <row r="83" spans="1:24" hidden="1" x14ac:dyDescent="0.2">
      <c r="A83" s="195"/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R83" s="78"/>
      <c r="S83" s="78"/>
      <c r="T83" s="78"/>
      <c r="U83" s="78"/>
      <c r="V83" s="78"/>
      <c r="W83" s="78"/>
      <c r="X83" s="78"/>
    </row>
    <row r="84" spans="1:24" hidden="1" x14ac:dyDescent="0.2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R84" s="78"/>
      <c r="S84" s="78"/>
      <c r="T84" s="78"/>
      <c r="U84" s="78"/>
      <c r="V84" s="78"/>
      <c r="W84" s="78"/>
      <c r="X84" s="78"/>
    </row>
    <row r="85" spans="1:24" hidden="1" x14ac:dyDescent="0.2">
      <c r="A85" s="195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R85" s="78"/>
      <c r="S85" s="78"/>
      <c r="T85" s="78"/>
      <c r="U85" s="78"/>
      <c r="V85" s="78"/>
      <c r="W85" s="78"/>
      <c r="X85" s="78"/>
    </row>
    <row r="86" spans="1:24" hidden="1" x14ac:dyDescent="0.2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R86" s="78"/>
      <c r="S86" s="78"/>
      <c r="T86" s="78"/>
      <c r="U86" s="78"/>
      <c r="V86" s="78"/>
      <c r="W86" s="78"/>
      <c r="X86" s="78"/>
    </row>
    <row r="87" spans="1:24" hidden="1" x14ac:dyDescent="0.2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R87" s="78"/>
      <c r="S87" s="78"/>
      <c r="T87" s="78"/>
      <c r="U87" s="78"/>
      <c r="V87" s="78"/>
      <c r="W87" s="78"/>
      <c r="X87" s="78"/>
    </row>
    <row r="88" spans="1:24" hidden="1" x14ac:dyDescent="0.2">
      <c r="A88" s="195"/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R88" s="78"/>
      <c r="S88" s="78"/>
      <c r="T88" s="78"/>
      <c r="U88" s="78"/>
      <c r="V88" s="78"/>
      <c r="W88" s="78"/>
      <c r="X88" s="78"/>
    </row>
    <row r="89" spans="1:24" hidden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R89" s="78"/>
      <c r="S89" s="78"/>
      <c r="T89" s="78"/>
      <c r="U89" s="78"/>
      <c r="V89" s="78"/>
      <c r="W89" s="78"/>
      <c r="X89" s="78"/>
    </row>
    <row r="90" spans="1:24" hidden="1" x14ac:dyDescent="0.2">
      <c r="A90" s="195"/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R90" s="78"/>
      <c r="S90" s="78"/>
      <c r="T90" s="78"/>
      <c r="U90" s="78"/>
      <c r="V90" s="78"/>
      <c r="W90" s="78"/>
      <c r="X90" s="78"/>
    </row>
    <row r="91" spans="1:24" hidden="1" x14ac:dyDescent="0.2">
      <c r="A91" s="195"/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R91" s="78"/>
      <c r="S91" s="78"/>
      <c r="T91" s="78"/>
      <c r="U91" s="78"/>
      <c r="V91" s="78"/>
      <c r="W91" s="78"/>
      <c r="X91" s="78"/>
    </row>
    <row r="92" spans="1:24" hidden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R92" s="78"/>
      <c r="S92" s="78"/>
      <c r="T92" s="78"/>
      <c r="U92" s="78"/>
      <c r="V92" s="78"/>
      <c r="W92" s="78"/>
      <c r="X92" s="78"/>
    </row>
    <row r="93" spans="1:24" hidden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R93" s="78"/>
      <c r="S93" s="78"/>
      <c r="T93" s="78"/>
      <c r="U93" s="78"/>
      <c r="V93" s="78"/>
      <c r="W93" s="78"/>
      <c r="X93" s="78"/>
    </row>
    <row r="94" spans="1:24" hidden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R94" s="78"/>
      <c r="S94" s="78"/>
      <c r="T94" s="78"/>
      <c r="U94" s="78"/>
      <c r="V94" s="78"/>
      <c r="W94" s="78"/>
      <c r="X94" s="78"/>
    </row>
    <row r="95" spans="1:24" hidden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R95" s="78"/>
      <c r="S95" s="78"/>
      <c r="T95" s="78"/>
      <c r="U95" s="78"/>
      <c r="V95" s="78"/>
      <c r="W95" s="78"/>
      <c r="X95" s="78"/>
    </row>
    <row r="96" spans="1:24" hidden="1" x14ac:dyDescent="0.2">
      <c r="A96" s="195"/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R96" s="78"/>
      <c r="S96" s="78"/>
      <c r="T96" s="78"/>
      <c r="U96" s="78"/>
      <c r="V96" s="78"/>
      <c r="W96" s="78"/>
      <c r="X96" s="78"/>
    </row>
    <row r="97" spans="1:24" hidden="1" x14ac:dyDescent="0.2">
      <c r="A97" s="195"/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R97" s="78"/>
      <c r="S97" s="78"/>
      <c r="T97" s="78"/>
      <c r="U97" s="78"/>
      <c r="V97" s="78"/>
      <c r="W97" s="78"/>
      <c r="X97" s="78"/>
    </row>
    <row r="98" spans="1:24" hidden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R98" s="78"/>
      <c r="S98" s="78"/>
      <c r="T98" s="78"/>
      <c r="U98" s="78"/>
      <c r="V98" s="78"/>
      <c r="W98" s="78"/>
      <c r="X98" s="78"/>
    </row>
    <row r="99" spans="1:24" hidden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R99" s="78"/>
      <c r="S99" s="78"/>
      <c r="T99" s="78"/>
      <c r="U99" s="78"/>
      <c r="V99" s="78"/>
      <c r="W99" s="78"/>
      <c r="X99" s="78"/>
    </row>
    <row r="100" spans="1:24" x14ac:dyDescent="0.2">
      <c r="A100" s="301" t="s">
        <v>325</v>
      </c>
      <c r="B100" s="257"/>
      <c r="C100" s="345"/>
      <c r="D100" s="345"/>
      <c r="E100" s="345"/>
      <c r="F100" s="346"/>
      <c r="G100" s="238"/>
      <c r="H100" s="143"/>
      <c r="I100" s="143"/>
      <c r="J100" s="195"/>
      <c r="K100" s="195"/>
      <c r="L100" s="195"/>
      <c r="M100" s="195"/>
      <c r="N100" s="195"/>
      <c r="O100" s="195"/>
      <c r="P100" s="195"/>
      <c r="R100" s="78"/>
      <c r="S100" s="78"/>
      <c r="T100" s="78"/>
      <c r="U100" s="78"/>
      <c r="V100" s="78"/>
      <c r="W100" s="78"/>
      <c r="X100" s="78"/>
    </row>
    <row r="101" spans="1:24" x14ac:dyDescent="0.2">
      <c r="A101" s="143"/>
      <c r="B101" s="143"/>
      <c r="C101" s="143"/>
      <c r="D101" s="143"/>
      <c r="E101" s="143"/>
      <c r="F101" s="143"/>
      <c r="G101" s="143"/>
      <c r="H101" s="143"/>
      <c r="I101" s="143"/>
      <c r="J101" s="195"/>
      <c r="K101" s="195"/>
      <c r="L101" s="195"/>
      <c r="M101" s="195"/>
      <c r="N101" s="195"/>
      <c r="O101" s="195"/>
      <c r="P101" s="195"/>
      <c r="R101" s="78"/>
      <c r="S101" s="78"/>
      <c r="T101" s="78"/>
      <c r="U101" s="78"/>
      <c r="V101" s="78"/>
      <c r="W101" s="78"/>
      <c r="X101" s="78"/>
    </row>
    <row r="102" spans="1:24" ht="13.5" thickBot="1" x14ac:dyDescent="0.25">
      <c r="A102" s="143"/>
      <c r="B102" s="143"/>
      <c r="C102" s="143"/>
      <c r="D102" s="143"/>
      <c r="E102" s="143"/>
      <c r="F102" s="143"/>
      <c r="G102" s="5" t="s">
        <v>19</v>
      </c>
      <c r="H102" s="351" t="str">
        <f>IFERROR(INDEX(B$1:B$100,MATCH(G102,K$1:K$100,0)),"")</f>
        <v>Ruti Loid (Võru)</v>
      </c>
      <c r="J102" s="195"/>
      <c r="K102" s="195"/>
      <c r="L102" s="195"/>
      <c r="M102" s="195"/>
      <c r="N102" s="195"/>
      <c r="O102" s="195"/>
      <c r="P102" s="195"/>
      <c r="R102" s="78"/>
      <c r="S102" s="78"/>
      <c r="T102" s="78"/>
      <c r="U102" s="78"/>
      <c r="V102" s="78"/>
      <c r="W102" s="78"/>
      <c r="X102" s="78"/>
    </row>
    <row r="103" spans="1:24" x14ac:dyDescent="0.2">
      <c r="A103" s="143"/>
      <c r="B103" s="143"/>
      <c r="C103" s="143"/>
      <c r="D103" s="143"/>
      <c r="E103" s="143"/>
      <c r="F103" s="143"/>
      <c r="G103" s="5"/>
      <c r="H103" s="70" t="s">
        <v>91</v>
      </c>
      <c r="I103" s="261"/>
      <c r="J103" s="195"/>
      <c r="K103" s="195"/>
      <c r="L103" s="195"/>
      <c r="M103" s="195"/>
      <c r="N103" s="195"/>
      <c r="O103" s="195"/>
      <c r="P103" s="195"/>
      <c r="R103" s="78"/>
      <c r="S103" s="78"/>
      <c r="T103" s="78"/>
      <c r="U103" s="78"/>
      <c r="V103" s="78"/>
      <c r="W103" s="78"/>
      <c r="X103" s="78"/>
    </row>
    <row r="104" spans="1:24" x14ac:dyDescent="0.2">
      <c r="A104" s="143"/>
      <c r="B104" s="143"/>
      <c r="C104" s="143"/>
      <c r="D104" s="143"/>
      <c r="E104" s="143"/>
      <c r="F104" s="143"/>
      <c r="G104" s="5"/>
      <c r="H104" s="63"/>
      <c r="I104" s="262"/>
      <c r="J104" s="195"/>
      <c r="K104" s="195"/>
      <c r="L104" s="195"/>
      <c r="M104" s="195"/>
      <c r="N104" s="195"/>
      <c r="O104" s="195"/>
      <c r="P104" s="195"/>
      <c r="R104" s="78"/>
      <c r="S104" s="78"/>
      <c r="T104" s="78"/>
      <c r="U104" s="78"/>
      <c r="V104" s="78"/>
      <c r="W104" s="78"/>
      <c r="X104" s="78"/>
    </row>
    <row r="105" spans="1:24" ht="13.5" thickBot="1" x14ac:dyDescent="0.25">
      <c r="A105" s="143"/>
      <c r="B105" s="143"/>
      <c r="C105" s="143"/>
      <c r="D105" s="143"/>
      <c r="E105" s="143"/>
      <c r="F105" s="143"/>
      <c r="G105" s="5" t="s">
        <v>22</v>
      </c>
      <c r="H105" s="67" t="str">
        <f>IFERROR(INDEX(B$1:B$100,MATCH(G105,K$1:K$100,0)),"")</f>
        <v>Malle Onkalo (Tartu)</v>
      </c>
      <c r="I105" s="264"/>
      <c r="J105" s="195"/>
      <c r="K105" s="195"/>
      <c r="L105" s="195"/>
      <c r="M105" s="195"/>
      <c r="N105" s="195"/>
      <c r="O105" s="195"/>
      <c r="P105" s="195"/>
      <c r="R105" s="78"/>
      <c r="S105" s="78"/>
      <c r="T105" s="78"/>
      <c r="U105" s="78"/>
      <c r="V105" s="78"/>
      <c r="W105" s="78"/>
      <c r="X105" s="78"/>
    </row>
    <row r="106" spans="1:24" x14ac:dyDescent="0.2">
      <c r="A106" s="143"/>
      <c r="B106" s="143"/>
      <c r="C106" s="143"/>
      <c r="D106" s="143"/>
      <c r="E106" s="143"/>
      <c r="F106" s="143"/>
      <c r="G106" s="5"/>
      <c r="H106" s="66" t="s">
        <v>92</v>
      </c>
      <c r="J106" s="195"/>
      <c r="K106" s="195"/>
      <c r="L106" s="195"/>
      <c r="M106" s="195"/>
      <c r="N106" s="195"/>
      <c r="O106" s="195"/>
      <c r="P106" s="195"/>
      <c r="R106" s="78"/>
      <c r="S106" s="78"/>
      <c r="T106" s="78"/>
      <c r="U106" s="78"/>
      <c r="V106" s="78"/>
      <c r="W106" s="78"/>
      <c r="X106" s="78"/>
    </row>
    <row r="107" spans="1:24" x14ac:dyDescent="0.2">
      <c r="A107" s="143"/>
      <c r="B107" s="143"/>
      <c r="C107" s="143"/>
      <c r="D107" s="143"/>
      <c r="E107" s="143"/>
      <c r="F107" s="143"/>
      <c r="G107" s="5"/>
      <c r="H107" s="61"/>
      <c r="J107" s="195"/>
      <c r="K107" s="195"/>
      <c r="L107" s="195"/>
      <c r="M107" s="195"/>
      <c r="N107" s="195"/>
      <c r="O107" s="195"/>
      <c r="P107" s="195"/>
      <c r="R107" s="78"/>
      <c r="S107" s="78"/>
      <c r="T107" s="78"/>
      <c r="U107" s="78"/>
      <c r="V107" s="78"/>
      <c r="W107" s="78"/>
      <c r="X107" s="78"/>
    </row>
    <row r="108" spans="1:24" ht="13.5" thickBot="1" x14ac:dyDescent="0.25">
      <c r="A108" s="143"/>
      <c r="B108" s="143"/>
      <c r="C108" s="143"/>
      <c r="D108" s="143"/>
      <c r="E108" s="143"/>
      <c r="F108" s="143"/>
      <c r="G108" s="5" t="s">
        <v>24</v>
      </c>
      <c r="H108" s="351" t="str">
        <f>IFERROR(INDEX(B$1:B$100,MATCH(G108,K$1:K$100,0)),"")</f>
        <v>Maire Lepp (Jõgeva)</v>
      </c>
      <c r="J108" s="195"/>
      <c r="K108" s="195"/>
      <c r="L108" s="195"/>
      <c r="M108" s="195"/>
      <c r="N108" s="195"/>
      <c r="O108" s="195"/>
      <c r="P108" s="195"/>
      <c r="R108" s="78"/>
      <c r="S108" s="78"/>
      <c r="T108" s="78"/>
      <c r="U108" s="78"/>
      <c r="V108" s="78"/>
      <c r="W108" s="78"/>
      <c r="X108" s="78"/>
    </row>
    <row r="109" spans="1:24" x14ac:dyDescent="0.2">
      <c r="A109" s="143"/>
      <c r="B109" s="143"/>
      <c r="C109" s="143"/>
      <c r="D109" s="143"/>
      <c r="E109" s="143"/>
      <c r="F109" s="143"/>
      <c r="G109" s="100"/>
      <c r="H109" s="70" t="s">
        <v>93</v>
      </c>
      <c r="I109" s="261"/>
      <c r="J109" s="195"/>
      <c r="K109" s="195"/>
      <c r="L109" s="195"/>
      <c r="M109" s="195"/>
      <c r="N109" s="195"/>
      <c r="O109" s="195"/>
      <c r="P109" s="195"/>
      <c r="R109" s="78"/>
      <c r="S109" s="78"/>
      <c r="T109" s="78"/>
      <c r="U109" s="78"/>
      <c r="V109" s="78"/>
      <c r="W109" s="78"/>
      <c r="X109" s="78"/>
    </row>
    <row r="110" spans="1:24" x14ac:dyDescent="0.2">
      <c r="A110" s="143"/>
      <c r="B110" s="143"/>
      <c r="C110" s="143"/>
      <c r="D110" s="143"/>
      <c r="E110" s="143"/>
      <c r="F110" s="143"/>
      <c r="G110" s="100"/>
      <c r="H110" s="63"/>
      <c r="I110" s="262"/>
      <c r="J110" s="195"/>
      <c r="K110" s="195"/>
      <c r="L110" s="195"/>
      <c r="M110" s="195"/>
      <c r="N110" s="195"/>
      <c r="O110" s="195"/>
      <c r="P110" s="195"/>
      <c r="R110" s="78"/>
      <c r="S110" s="78"/>
      <c r="T110" s="78"/>
      <c r="U110" s="78"/>
      <c r="V110" s="78"/>
      <c r="W110" s="78"/>
      <c r="X110" s="78"/>
    </row>
    <row r="111" spans="1:24" ht="13.5" thickBot="1" x14ac:dyDescent="0.25">
      <c r="A111" s="143"/>
      <c r="B111" s="143"/>
      <c r="C111" s="143"/>
      <c r="D111" s="143"/>
      <c r="E111" s="143"/>
      <c r="F111" s="143"/>
      <c r="G111" s="5" t="s">
        <v>28</v>
      </c>
      <c r="H111" s="67" t="str">
        <f>IFERROR(INDEX(B$1:B$100,MATCH(G111,K$1:K$100,0)),"")</f>
        <v>Riina Laumets (Jõgeva)</v>
      </c>
      <c r="I111" s="264"/>
      <c r="J111" s="195"/>
      <c r="K111" s="195"/>
      <c r="L111" s="195"/>
      <c r="M111" s="195"/>
      <c r="N111" s="195"/>
      <c r="O111" s="195"/>
      <c r="P111" s="195"/>
      <c r="R111" s="78"/>
      <c r="S111" s="78"/>
      <c r="T111" s="78"/>
      <c r="U111" s="78"/>
      <c r="V111" s="78"/>
      <c r="W111" s="78"/>
      <c r="X111" s="78"/>
    </row>
    <row r="112" spans="1:24" x14ac:dyDescent="0.2">
      <c r="A112" s="143"/>
      <c r="B112" s="143"/>
      <c r="C112" s="143"/>
      <c r="D112" s="143"/>
      <c r="E112" s="143"/>
      <c r="F112" s="143"/>
      <c r="H112" s="60" t="s">
        <v>23</v>
      </c>
      <c r="J112" s="195"/>
      <c r="K112" s="195"/>
      <c r="L112" s="195"/>
      <c r="M112" s="195"/>
      <c r="N112" s="195"/>
      <c r="O112" s="195"/>
      <c r="P112" s="195"/>
      <c r="R112" s="78"/>
      <c r="S112" s="78"/>
      <c r="T112" s="78"/>
      <c r="U112" s="78"/>
      <c r="V112" s="78"/>
      <c r="W112" s="78"/>
      <c r="X112" s="78"/>
    </row>
    <row r="113" spans="1:24" x14ac:dyDescent="0.2">
      <c r="A113" s="195"/>
      <c r="B113" s="195"/>
      <c r="C113" s="195"/>
      <c r="D113" s="195"/>
      <c r="E113" s="195"/>
      <c r="F113" s="195"/>
      <c r="K113" s="195"/>
      <c r="L113" s="195"/>
      <c r="M113" s="195"/>
      <c r="N113" s="195"/>
      <c r="O113" s="195"/>
      <c r="P113" s="195"/>
      <c r="R113" s="78"/>
      <c r="S113" s="78"/>
      <c r="T113" s="78"/>
      <c r="U113" s="78"/>
      <c r="V113" s="78"/>
      <c r="W113" s="78"/>
      <c r="X113" s="78"/>
    </row>
    <row r="114" spans="1:24" ht="13.5" thickBot="1" x14ac:dyDescent="0.25">
      <c r="A114" s="195"/>
      <c r="B114" s="195"/>
      <c r="C114" s="195"/>
      <c r="D114" s="195"/>
      <c r="E114" s="195"/>
      <c r="F114" s="195"/>
      <c r="G114" s="5" t="s">
        <v>127</v>
      </c>
      <c r="H114" s="351" t="str">
        <f>IFERROR(INDEX(B$1:B$100,MATCH(G114,K$1:K$100,0)),"")</f>
        <v>Endla Antsve (Lääne)</v>
      </c>
      <c r="J114" s="195"/>
      <c r="K114" s="195"/>
      <c r="L114" s="195"/>
      <c r="M114" s="195"/>
      <c r="N114" s="195"/>
      <c r="O114" s="195"/>
      <c r="P114" s="195"/>
      <c r="R114" s="78"/>
      <c r="S114" s="78"/>
      <c r="T114" s="78"/>
      <c r="U114" s="78"/>
      <c r="V114" s="78"/>
      <c r="W114" s="78"/>
      <c r="X114" s="78"/>
    </row>
    <row r="115" spans="1:24" x14ac:dyDescent="0.2">
      <c r="A115" s="195"/>
      <c r="B115" s="195"/>
      <c r="C115" s="195"/>
      <c r="D115" s="195"/>
      <c r="E115" s="195"/>
      <c r="F115" s="195"/>
      <c r="H115" s="70" t="s">
        <v>26</v>
      </c>
      <c r="I115" s="261"/>
      <c r="J115" s="195"/>
      <c r="K115" s="195"/>
      <c r="L115" s="195"/>
      <c r="M115" s="195"/>
      <c r="N115" s="195"/>
      <c r="O115" s="195"/>
      <c r="P115" s="195"/>
      <c r="R115" s="78"/>
      <c r="S115" s="78"/>
      <c r="T115" s="78"/>
      <c r="U115" s="78"/>
      <c r="V115" s="78"/>
      <c r="W115" s="78"/>
      <c r="X115" s="78"/>
    </row>
    <row r="116" spans="1:24" x14ac:dyDescent="0.2">
      <c r="A116" s="195"/>
      <c r="B116" s="195"/>
      <c r="C116" s="195"/>
      <c r="D116" s="195"/>
      <c r="E116" s="195"/>
      <c r="F116" s="195"/>
      <c r="G116" s="195"/>
      <c r="H116" s="257"/>
      <c r="I116" s="262"/>
      <c r="J116" s="195"/>
      <c r="K116" s="195"/>
      <c r="L116" s="195"/>
      <c r="M116" s="195"/>
      <c r="N116" s="195"/>
      <c r="O116" s="195"/>
      <c r="P116" s="195"/>
      <c r="R116" s="78"/>
      <c r="S116" s="78"/>
      <c r="T116" s="78"/>
      <c r="U116" s="78"/>
      <c r="V116" s="78"/>
      <c r="W116" s="78"/>
      <c r="X116" s="78"/>
    </row>
    <row r="117" spans="1:24" ht="13.5" thickBot="1" x14ac:dyDescent="0.25">
      <c r="A117" s="195"/>
      <c r="B117" s="195"/>
      <c r="C117" s="195"/>
      <c r="D117" s="195"/>
      <c r="E117" s="195"/>
      <c r="F117" s="195"/>
      <c r="G117" s="5" t="s">
        <v>136</v>
      </c>
      <c r="H117" s="67" t="str">
        <f>IFERROR(INDEX(B$1:B$100,MATCH(G117,K$1:K$100,0)),"")</f>
        <v>Jelena Brakina (Tartu)</v>
      </c>
      <c r="I117" s="264"/>
      <c r="J117" s="195"/>
      <c r="K117" s="195"/>
      <c r="L117" s="195"/>
      <c r="M117" s="195"/>
      <c r="N117" s="195"/>
      <c r="O117" s="195"/>
      <c r="P117" s="195"/>
      <c r="R117" s="78"/>
      <c r="S117" s="78"/>
      <c r="T117" s="78"/>
      <c r="U117" s="78"/>
      <c r="V117" s="78"/>
      <c r="W117" s="78"/>
      <c r="X117" s="78"/>
    </row>
    <row r="118" spans="1:24" x14ac:dyDescent="0.2">
      <c r="A118" s="195"/>
      <c r="B118" s="195"/>
      <c r="C118" s="195"/>
      <c r="D118" s="195"/>
      <c r="E118" s="195"/>
      <c r="F118" s="195"/>
      <c r="G118" s="195"/>
      <c r="H118" s="265" t="s">
        <v>27</v>
      </c>
      <c r="J118" s="195"/>
      <c r="K118" s="195"/>
      <c r="L118" s="195"/>
      <c r="M118" s="195"/>
      <c r="N118" s="195"/>
      <c r="O118" s="195"/>
      <c r="P118" s="195"/>
      <c r="R118" s="78"/>
      <c r="S118" s="78"/>
      <c r="T118" s="78"/>
      <c r="U118" s="78"/>
      <c r="V118" s="78"/>
      <c r="W118" s="78"/>
      <c r="X118" s="78"/>
    </row>
    <row r="119" spans="1:24" x14ac:dyDescent="0.2">
      <c r="A119" s="195"/>
      <c r="B119" s="195"/>
      <c r="C119" s="195"/>
      <c r="D119" s="195"/>
      <c r="E119" s="195"/>
      <c r="F119" s="195"/>
      <c r="G119" s="195"/>
      <c r="H119" s="257"/>
      <c r="J119" s="195"/>
      <c r="K119" s="195"/>
      <c r="L119" s="195"/>
      <c r="M119" s="195"/>
      <c r="N119" s="195"/>
      <c r="O119" s="195"/>
      <c r="P119" s="195"/>
      <c r="R119" s="78"/>
      <c r="S119" s="78"/>
      <c r="T119" s="78"/>
      <c r="U119" s="78"/>
      <c r="V119" s="78"/>
      <c r="W119" s="78"/>
      <c r="X119" s="78"/>
    </row>
    <row r="120" spans="1:24" ht="13.5" thickBot="1" x14ac:dyDescent="0.25">
      <c r="A120" s="195"/>
      <c r="B120" s="195"/>
      <c r="C120" s="195"/>
      <c r="D120" s="195"/>
      <c r="E120" s="195"/>
      <c r="F120" s="195"/>
      <c r="G120" s="5" t="s">
        <v>327</v>
      </c>
      <c r="H120" s="67" t="str">
        <f>IFERROR(INDEX(B$1:B$100,MATCH(G120,K$1:K$100,0)),"")</f>
        <v>Luule Laidro (L-Viru)</v>
      </c>
      <c r="I120" s="264"/>
      <c r="J120" s="195"/>
      <c r="K120" s="195"/>
      <c r="L120" s="195"/>
      <c r="M120" s="195"/>
      <c r="N120" s="195"/>
      <c r="O120" s="195"/>
      <c r="P120" s="195"/>
      <c r="R120" s="78"/>
      <c r="S120" s="78"/>
      <c r="T120" s="78"/>
      <c r="U120" s="78"/>
      <c r="V120" s="78"/>
      <c r="W120" s="78"/>
      <c r="X120" s="78"/>
    </row>
    <row r="121" spans="1:24" x14ac:dyDescent="0.2">
      <c r="A121" s="195"/>
      <c r="B121" s="195"/>
      <c r="C121" s="195"/>
      <c r="D121" s="195"/>
      <c r="E121" s="195"/>
      <c r="F121" s="195"/>
      <c r="G121" s="195"/>
      <c r="H121" s="270" t="s">
        <v>30</v>
      </c>
      <c r="J121" s="195"/>
      <c r="K121" s="195"/>
      <c r="L121" s="195"/>
      <c r="M121" s="195"/>
      <c r="N121" s="195"/>
      <c r="O121" s="195"/>
      <c r="P121" s="195"/>
      <c r="R121" s="78"/>
      <c r="S121" s="78"/>
      <c r="T121" s="78"/>
      <c r="U121" s="78"/>
      <c r="V121" s="78"/>
      <c r="W121" s="78"/>
      <c r="X121" s="78"/>
    </row>
    <row r="122" spans="1:24" x14ac:dyDescent="0.2">
      <c r="A122" s="195"/>
      <c r="B122" s="195"/>
      <c r="C122" s="195"/>
      <c r="D122" s="195"/>
      <c r="E122" s="195"/>
      <c r="F122" s="195"/>
      <c r="G122" s="195"/>
      <c r="H122" s="195"/>
      <c r="J122" s="195"/>
      <c r="K122" s="195"/>
      <c r="L122" s="195"/>
      <c r="M122" s="195"/>
      <c r="N122" s="195"/>
      <c r="O122" s="195"/>
      <c r="P122" s="195"/>
      <c r="R122" s="78"/>
      <c r="S122" s="78"/>
      <c r="T122" s="78"/>
      <c r="U122" s="78"/>
      <c r="V122" s="78"/>
      <c r="W122" s="78"/>
      <c r="X122" s="78"/>
    </row>
    <row r="123" spans="1:24" hidden="1" x14ac:dyDescent="0.2">
      <c r="A123" s="195"/>
      <c r="B123" s="195"/>
      <c r="C123" s="195"/>
      <c r="D123" s="195"/>
      <c r="E123" s="195"/>
      <c r="F123" s="195"/>
      <c r="G123" s="195"/>
      <c r="H123" s="195"/>
      <c r="J123" s="195"/>
      <c r="K123" s="195"/>
      <c r="L123" s="195"/>
      <c r="M123" s="195"/>
      <c r="N123" s="195"/>
      <c r="O123" s="195"/>
      <c r="P123" s="195"/>
      <c r="R123" s="78"/>
      <c r="S123" s="78"/>
      <c r="T123" s="78"/>
      <c r="U123" s="78"/>
      <c r="V123" s="78"/>
      <c r="W123" s="78"/>
      <c r="X123" s="78"/>
    </row>
    <row r="124" spans="1:24" hidden="1" x14ac:dyDescent="0.2">
      <c r="A124" s="195"/>
      <c r="B124" s="195"/>
      <c r="C124" s="195"/>
      <c r="D124" s="195"/>
      <c r="E124" s="195"/>
      <c r="F124" s="195"/>
      <c r="G124" s="195"/>
      <c r="H124" s="195"/>
      <c r="J124" s="195"/>
      <c r="K124" s="195"/>
      <c r="L124" s="195"/>
      <c r="M124" s="195"/>
      <c r="N124" s="195"/>
      <c r="O124" s="195"/>
      <c r="P124" s="195"/>
      <c r="R124" s="78"/>
      <c r="S124" s="78"/>
      <c r="T124" s="78"/>
      <c r="U124" s="78"/>
      <c r="V124" s="78"/>
      <c r="W124" s="78"/>
      <c r="X124" s="78"/>
    </row>
    <row r="125" spans="1:24" hidden="1" x14ac:dyDescent="0.2">
      <c r="R125" s="78"/>
      <c r="S125" s="78"/>
      <c r="T125" s="78"/>
      <c r="U125" s="78"/>
      <c r="V125" s="78"/>
      <c r="W125" s="78"/>
      <c r="X125" s="78"/>
    </row>
    <row r="126" spans="1:24" hidden="1" x14ac:dyDescent="0.2">
      <c r="R126" s="78"/>
      <c r="S126" s="78"/>
      <c r="T126" s="78"/>
      <c r="U126" s="78"/>
      <c r="V126" s="78"/>
      <c r="W126" s="78"/>
      <c r="X126" s="78"/>
    </row>
    <row r="127" spans="1:24" hidden="1" x14ac:dyDescent="0.2">
      <c r="R127" s="78"/>
      <c r="S127" s="78"/>
      <c r="T127" s="78"/>
      <c r="U127" s="78"/>
      <c r="V127" s="78"/>
      <c r="W127" s="78"/>
      <c r="X127" s="78"/>
    </row>
    <row r="128" spans="1:24" hidden="1" x14ac:dyDescent="0.2">
      <c r="R128" s="78"/>
      <c r="S128" s="78"/>
      <c r="T128" s="78"/>
      <c r="U128" s="78"/>
      <c r="V128" s="78"/>
      <c r="W128" s="78"/>
      <c r="X128" s="78"/>
    </row>
    <row r="129" spans="18:24" hidden="1" x14ac:dyDescent="0.2">
      <c r="R129" s="78"/>
      <c r="S129" s="78"/>
      <c r="T129" s="78"/>
      <c r="U129" s="78"/>
      <c r="V129" s="78"/>
      <c r="W129" s="78"/>
      <c r="X129" s="78"/>
    </row>
    <row r="130" spans="18:24" hidden="1" x14ac:dyDescent="0.2">
      <c r="R130" s="78"/>
      <c r="S130" s="78"/>
      <c r="T130" s="78"/>
      <c r="U130" s="78"/>
      <c r="V130" s="78"/>
      <c r="W130" s="78"/>
      <c r="X130" s="78"/>
    </row>
    <row r="131" spans="18:24" hidden="1" x14ac:dyDescent="0.2">
      <c r="R131" s="78"/>
      <c r="S131" s="78"/>
      <c r="T131" s="78"/>
      <c r="U131" s="78"/>
      <c r="V131" s="78"/>
      <c r="W131" s="78"/>
      <c r="X131" s="78"/>
    </row>
    <row r="132" spans="18:24" hidden="1" x14ac:dyDescent="0.2">
      <c r="R132" s="78"/>
      <c r="S132" s="78"/>
      <c r="T132" s="78"/>
      <c r="U132" s="78"/>
      <c r="V132" s="78"/>
      <c r="W132" s="78"/>
      <c r="X132" s="78"/>
    </row>
    <row r="133" spans="18:24" hidden="1" x14ac:dyDescent="0.2">
      <c r="R133" s="78"/>
      <c r="S133" s="78"/>
      <c r="T133" s="78"/>
      <c r="U133" s="78"/>
      <c r="V133" s="78"/>
      <c r="W133" s="78"/>
      <c r="X133" s="78"/>
    </row>
    <row r="134" spans="18:24" hidden="1" x14ac:dyDescent="0.2">
      <c r="R134" s="78"/>
      <c r="S134" s="78"/>
      <c r="T134" s="78"/>
      <c r="U134" s="78"/>
      <c r="V134" s="78"/>
      <c r="W134" s="78"/>
      <c r="X134" s="78"/>
    </row>
    <row r="135" spans="18:24" hidden="1" x14ac:dyDescent="0.2">
      <c r="R135" s="78"/>
      <c r="S135" s="78"/>
      <c r="T135" s="78"/>
      <c r="U135" s="78"/>
      <c r="V135" s="78"/>
      <c r="W135" s="78"/>
      <c r="X135" s="78"/>
    </row>
    <row r="136" spans="18:24" hidden="1" x14ac:dyDescent="0.2">
      <c r="R136" s="78"/>
      <c r="S136" s="78"/>
      <c r="T136" s="78"/>
      <c r="U136" s="78"/>
      <c r="V136" s="78"/>
      <c r="W136" s="78"/>
      <c r="X136" s="78"/>
    </row>
    <row r="137" spans="18:24" hidden="1" x14ac:dyDescent="0.2">
      <c r="R137" s="78"/>
      <c r="S137" s="78"/>
      <c r="T137" s="78"/>
      <c r="U137" s="78"/>
      <c r="V137" s="78"/>
      <c r="W137" s="78"/>
      <c r="X137" s="78"/>
    </row>
    <row r="138" spans="18:24" hidden="1" x14ac:dyDescent="0.2">
      <c r="R138" s="78"/>
      <c r="S138" s="78"/>
      <c r="T138" s="78"/>
      <c r="U138" s="78"/>
      <c r="V138" s="78"/>
      <c r="W138" s="78"/>
      <c r="X138" s="78"/>
    </row>
    <row r="139" spans="18:24" hidden="1" x14ac:dyDescent="0.2">
      <c r="R139" s="78"/>
      <c r="S139" s="78"/>
      <c r="T139" s="78"/>
      <c r="U139" s="78"/>
      <c r="V139" s="78"/>
      <c r="W139" s="78"/>
      <c r="X139" s="78"/>
    </row>
    <row r="140" spans="18:24" hidden="1" x14ac:dyDescent="0.2">
      <c r="R140" s="78"/>
      <c r="S140" s="78"/>
      <c r="T140" s="78"/>
      <c r="U140" s="78"/>
      <c r="V140" s="78"/>
      <c r="W140" s="78"/>
      <c r="X140" s="78"/>
    </row>
    <row r="141" spans="18:24" hidden="1" x14ac:dyDescent="0.2">
      <c r="R141" s="78"/>
      <c r="S141" s="78"/>
      <c r="T141" s="78"/>
      <c r="U141" s="78"/>
      <c r="V141" s="78"/>
      <c r="W141" s="78"/>
      <c r="X141" s="78"/>
    </row>
    <row r="142" spans="18:24" hidden="1" x14ac:dyDescent="0.2">
      <c r="R142" s="78"/>
      <c r="S142" s="78"/>
      <c r="T142" s="78"/>
      <c r="U142" s="78"/>
      <c r="V142" s="78"/>
      <c r="W142" s="78"/>
      <c r="X142" s="78"/>
    </row>
    <row r="143" spans="18:24" hidden="1" x14ac:dyDescent="0.2">
      <c r="R143" s="78"/>
      <c r="S143" s="78"/>
      <c r="T143" s="78"/>
      <c r="U143" s="78"/>
      <c r="V143" s="78"/>
      <c r="W143" s="78"/>
      <c r="X143" s="78"/>
    </row>
    <row r="144" spans="18:24" hidden="1" x14ac:dyDescent="0.2">
      <c r="R144" s="78"/>
      <c r="S144" s="78"/>
      <c r="T144" s="78"/>
      <c r="U144" s="78"/>
      <c r="V144" s="78"/>
      <c r="W144" s="78"/>
      <c r="X144" s="78"/>
    </row>
    <row r="145" spans="18:24" hidden="1" x14ac:dyDescent="0.2">
      <c r="R145" s="78"/>
      <c r="S145" s="78"/>
      <c r="T145" s="78"/>
      <c r="U145" s="78"/>
      <c r="V145" s="78"/>
      <c r="W145" s="78"/>
      <c r="X145" s="78"/>
    </row>
    <row r="146" spans="18:24" hidden="1" x14ac:dyDescent="0.2">
      <c r="R146" s="78"/>
      <c r="S146" s="78"/>
      <c r="T146" s="78"/>
      <c r="U146" s="78"/>
      <c r="V146" s="78"/>
      <c r="W146" s="78"/>
      <c r="X146" s="78"/>
    </row>
    <row r="147" spans="18:24" hidden="1" x14ac:dyDescent="0.2">
      <c r="R147" s="78"/>
      <c r="S147" s="78"/>
      <c r="T147" s="78"/>
      <c r="U147" s="78"/>
      <c r="V147" s="78"/>
      <c r="W147" s="78"/>
      <c r="X147" s="78"/>
    </row>
    <row r="148" spans="18:24" hidden="1" x14ac:dyDescent="0.2">
      <c r="R148" s="78"/>
      <c r="S148" s="78"/>
      <c r="T148" s="78"/>
      <c r="U148" s="78"/>
      <c r="V148" s="78"/>
      <c r="W148" s="78"/>
      <c r="X148" s="78"/>
    </row>
    <row r="149" spans="18:24" hidden="1" x14ac:dyDescent="0.2">
      <c r="R149" s="78"/>
      <c r="S149" s="78"/>
      <c r="T149" s="78"/>
      <c r="U149" s="78"/>
      <c r="V149" s="78"/>
      <c r="W149" s="78"/>
      <c r="X149" s="78"/>
    </row>
    <row r="150" spans="18:24" hidden="1" x14ac:dyDescent="0.2">
      <c r="R150" s="78"/>
      <c r="S150" s="78"/>
      <c r="T150" s="78"/>
      <c r="U150" s="78"/>
      <c r="V150" s="78"/>
      <c r="W150" s="78"/>
      <c r="X150" s="78"/>
    </row>
    <row r="151" spans="18:24" hidden="1" x14ac:dyDescent="0.2">
      <c r="R151" s="78"/>
      <c r="S151" s="78"/>
      <c r="T151" s="78"/>
      <c r="U151" s="78"/>
      <c r="V151" s="78"/>
      <c r="W151" s="78"/>
      <c r="X151" s="78"/>
    </row>
    <row r="152" spans="18:24" hidden="1" x14ac:dyDescent="0.2">
      <c r="R152" s="78"/>
      <c r="S152" s="78"/>
      <c r="T152" s="78"/>
      <c r="U152" s="78"/>
      <c r="V152" s="78"/>
      <c r="W152" s="78"/>
      <c r="X152" s="78"/>
    </row>
    <row r="153" spans="18:24" hidden="1" x14ac:dyDescent="0.2">
      <c r="R153" s="78"/>
      <c r="S153" s="78"/>
      <c r="T153" s="78"/>
      <c r="U153" s="78"/>
      <c r="V153" s="78"/>
      <c r="W153" s="78"/>
      <c r="X153" s="78"/>
    </row>
    <row r="154" spans="18:24" hidden="1" x14ac:dyDescent="0.2">
      <c r="R154" s="78"/>
      <c r="S154" s="78"/>
      <c r="T154" s="78"/>
      <c r="U154" s="78"/>
      <c r="V154" s="78"/>
      <c r="W154" s="78"/>
      <c r="X154" s="78"/>
    </row>
    <row r="155" spans="18:24" hidden="1" x14ac:dyDescent="0.2">
      <c r="R155" s="78"/>
      <c r="S155" s="78"/>
      <c r="T155" s="78"/>
      <c r="U155" s="78"/>
      <c r="V155" s="78"/>
      <c r="W155" s="78"/>
      <c r="X155" s="78"/>
    </row>
    <row r="156" spans="18:24" hidden="1" x14ac:dyDescent="0.2">
      <c r="R156" s="78"/>
      <c r="S156" s="78"/>
      <c r="T156" s="78"/>
      <c r="U156" s="78"/>
      <c r="V156" s="78"/>
      <c r="W156" s="78"/>
      <c r="X156" s="78"/>
    </row>
    <row r="157" spans="18:24" hidden="1" x14ac:dyDescent="0.2">
      <c r="R157" s="78"/>
      <c r="S157" s="78"/>
      <c r="T157" s="78"/>
      <c r="U157" s="78"/>
      <c r="V157" s="78"/>
      <c r="W157" s="78"/>
      <c r="X157" s="78"/>
    </row>
    <row r="158" spans="18:24" hidden="1" x14ac:dyDescent="0.2">
      <c r="R158" s="78"/>
      <c r="S158" s="78"/>
      <c r="T158" s="78"/>
      <c r="U158" s="78"/>
      <c r="V158" s="78"/>
      <c r="W158" s="78"/>
      <c r="X158" s="78"/>
    </row>
    <row r="159" spans="18:24" hidden="1" x14ac:dyDescent="0.2">
      <c r="R159" s="78"/>
      <c r="S159" s="78"/>
      <c r="T159" s="78"/>
      <c r="U159" s="78"/>
      <c r="V159" s="78"/>
      <c r="W159" s="78"/>
      <c r="X159" s="78"/>
    </row>
    <row r="160" spans="18:24" hidden="1" x14ac:dyDescent="0.2">
      <c r="R160" s="78"/>
      <c r="S160" s="78"/>
      <c r="T160" s="78"/>
      <c r="U160" s="78"/>
      <c r="V160" s="78"/>
      <c r="W160" s="78"/>
      <c r="X160" s="78"/>
    </row>
    <row r="161" spans="18:24" hidden="1" x14ac:dyDescent="0.2">
      <c r="R161" s="78"/>
      <c r="S161" s="78"/>
      <c r="T161" s="78"/>
      <c r="U161" s="78"/>
      <c r="V161" s="78"/>
      <c r="W161" s="78"/>
      <c r="X161" s="78"/>
    </row>
    <row r="162" spans="18:24" hidden="1" x14ac:dyDescent="0.2">
      <c r="R162" s="78"/>
      <c r="S162" s="78"/>
      <c r="T162" s="78"/>
      <c r="U162" s="78"/>
      <c r="V162" s="78"/>
      <c r="W162" s="78"/>
      <c r="X162" s="78"/>
    </row>
    <row r="163" spans="18:24" hidden="1" x14ac:dyDescent="0.2">
      <c r="R163" s="78"/>
      <c r="S163" s="78"/>
      <c r="T163" s="78"/>
      <c r="U163" s="78"/>
      <c r="V163" s="78"/>
      <c r="W163" s="78"/>
      <c r="X163" s="78"/>
    </row>
    <row r="164" spans="18:24" hidden="1" x14ac:dyDescent="0.2">
      <c r="R164" s="78"/>
      <c r="S164" s="78"/>
      <c r="T164" s="78"/>
      <c r="U164" s="78"/>
      <c r="V164" s="78"/>
      <c r="W164" s="78"/>
      <c r="X164" s="78"/>
    </row>
    <row r="165" spans="18:24" hidden="1" x14ac:dyDescent="0.2">
      <c r="R165" s="78"/>
      <c r="S165" s="78"/>
      <c r="T165" s="78"/>
      <c r="U165" s="78"/>
      <c r="V165" s="78"/>
      <c r="W165" s="78"/>
      <c r="X165" s="78"/>
    </row>
    <row r="166" spans="18:24" hidden="1" x14ac:dyDescent="0.2">
      <c r="R166" s="78"/>
      <c r="S166" s="78"/>
      <c r="T166" s="78"/>
      <c r="U166" s="78"/>
      <c r="V166" s="78"/>
      <c r="W166" s="78"/>
      <c r="X166" s="78"/>
    </row>
    <row r="167" spans="18:24" hidden="1" x14ac:dyDescent="0.2">
      <c r="R167" s="78"/>
      <c r="S167" s="78"/>
      <c r="T167" s="78"/>
      <c r="U167" s="78"/>
      <c r="V167" s="78"/>
      <c r="W167" s="78"/>
      <c r="X167" s="78"/>
    </row>
    <row r="168" spans="18:24" hidden="1" x14ac:dyDescent="0.2">
      <c r="R168" s="78"/>
      <c r="S168" s="78"/>
      <c r="T168" s="78"/>
      <c r="U168" s="78"/>
      <c r="V168" s="78"/>
      <c r="W168" s="78"/>
      <c r="X168" s="78"/>
    </row>
    <row r="169" spans="18:24" hidden="1" x14ac:dyDescent="0.2">
      <c r="R169" s="78"/>
      <c r="S169" s="78"/>
      <c r="T169" s="78"/>
      <c r="U169" s="78"/>
      <c r="V169" s="78"/>
      <c r="W169" s="78"/>
      <c r="X169" s="78"/>
    </row>
    <row r="170" spans="18:24" hidden="1" x14ac:dyDescent="0.2">
      <c r="R170" s="78"/>
      <c r="S170" s="78"/>
      <c r="T170" s="78"/>
      <c r="U170" s="78"/>
      <c r="V170" s="78"/>
      <c r="W170" s="78"/>
      <c r="X170" s="78"/>
    </row>
    <row r="171" spans="18:24" hidden="1" x14ac:dyDescent="0.2">
      <c r="R171" s="78"/>
      <c r="S171" s="78"/>
      <c r="T171" s="78"/>
      <c r="U171" s="78"/>
      <c r="V171" s="78"/>
      <c r="W171" s="78"/>
      <c r="X171" s="78"/>
    </row>
    <row r="172" spans="18:24" hidden="1" x14ac:dyDescent="0.2">
      <c r="R172" s="78"/>
      <c r="S172" s="78"/>
      <c r="T172" s="78"/>
      <c r="U172" s="78"/>
      <c r="V172" s="78"/>
      <c r="W172" s="78"/>
      <c r="X172" s="78"/>
    </row>
    <row r="173" spans="18:24" hidden="1" x14ac:dyDescent="0.2">
      <c r="R173" s="78"/>
      <c r="S173" s="78"/>
      <c r="T173" s="78"/>
      <c r="U173" s="78"/>
      <c r="V173" s="78"/>
      <c r="W173" s="78"/>
      <c r="X173" s="78"/>
    </row>
    <row r="174" spans="18:24" hidden="1" x14ac:dyDescent="0.2">
      <c r="R174" s="78"/>
      <c r="S174" s="78"/>
      <c r="T174" s="78"/>
      <c r="U174" s="78"/>
      <c r="V174" s="78"/>
      <c r="W174" s="78"/>
      <c r="X174" s="78"/>
    </row>
    <row r="175" spans="18:24" hidden="1" x14ac:dyDescent="0.2">
      <c r="R175" s="78"/>
      <c r="S175" s="78"/>
      <c r="T175" s="78"/>
      <c r="U175" s="78"/>
      <c r="V175" s="78"/>
      <c r="W175" s="78"/>
      <c r="X175" s="78"/>
    </row>
    <row r="176" spans="18:24" hidden="1" x14ac:dyDescent="0.2">
      <c r="R176" s="78"/>
      <c r="S176" s="78"/>
      <c r="T176" s="78"/>
      <c r="U176" s="78"/>
      <c r="V176" s="78"/>
      <c r="W176" s="78"/>
      <c r="X176" s="78"/>
    </row>
    <row r="177" spans="18:24" hidden="1" x14ac:dyDescent="0.2">
      <c r="R177" s="78"/>
      <c r="S177" s="78"/>
      <c r="T177" s="78"/>
      <c r="U177" s="78"/>
      <c r="V177" s="78"/>
      <c r="W177" s="78"/>
      <c r="X177" s="78"/>
    </row>
    <row r="178" spans="18:24" hidden="1" x14ac:dyDescent="0.2">
      <c r="R178" s="78"/>
      <c r="S178" s="78"/>
      <c r="T178" s="78"/>
      <c r="U178" s="78"/>
      <c r="V178" s="78"/>
      <c r="W178" s="78"/>
      <c r="X178" s="78"/>
    </row>
    <row r="179" spans="18:24" hidden="1" x14ac:dyDescent="0.2">
      <c r="R179" s="78"/>
      <c r="S179" s="78"/>
      <c r="T179" s="78"/>
      <c r="U179" s="78"/>
      <c r="V179" s="78"/>
      <c r="W179" s="78"/>
      <c r="X179" s="78"/>
    </row>
    <row r="180" spans="18:24" hidden="1" x14ac:dyDescent="0.2">
      <c r="R180" s="78"/>
      <c r="S180" s="78"/>
      <c r="T180" s="78"/>
      <c r="U180" s="78"/>
      <c r="V180" s="78"/>
      <c r="W180" s="78"/>
      <c r="X180" s="78"/>
    </row>
    <row r="181" spans="18:24" hidden="1" x14ac:dyDescent="0.2">
      <c r="R181" s="78"/>
      <c r="S181" s="78"/>
      <c r="T181" s="78"/>
      <c r="U181" s="78"/>
      <c r="V181" s="78"/>
      <c r="W181" s="78"/>
      <c r="X181" s="78"/>
    </row>
    <row r="182" spans="18:24" hidden="1" x14ac:dyDescent="0.2">
      <c r="R182" s="78"/>
      <c r="S182" s="78"/>
      <c r="T182" s="78"/>
      <c r="U182" s="78"/>
      <c r="V182" s="78"/>
      <c r="W182" s="78"/>
      <c r="X182" s="78"/>
    </row>
    <row r="183" spans="18:24" hidden="1" x14ac:dyDescent="0.2">
      <c r="R183" s="78"/>
      <c r="S183" s="78"/>
      <c r="T183" s="78"/>
      <c r="U183" s="78"/>
      <c r="V183" s="78"/>
      <c r="W183" s="78"/>
      <c r="X183" s="78"/>
    </row>
    <row r="184" spans="18:24" hidden="1" x14ac:dyDescent="0.2">
      <c r="R184" s="78"/>
      <c r="S184" s="78"/>
      <c r="T184" s="78"/>
      <c r="U184" s="78"/>
      <c r="V184" s="78"/>
      <c r="W184" s="78"/>
      <c r="X184" s="78"/>
    </row>
    <row r="185" spans="18:24" hidden="1" x14ac:dyDescent="0.2">
      <c r="R185" s="78"/>
      <c r="S185" s="78"/>
      <c r="T185" s="78"/>
      <c r="U185" s="78"/>
      <c r="V185" s="78"/>
      <c r="W185" s="78"/>
      <c r="X185" s="78"/>
    </row>
    <row r="186" spans="18:24" hidden="1" x14ac:dyDescent="0.2">
      <c r="R186" s="78"/>
      <c r="S186" s="78"/>
      <c r="T186" s="78"/>
      <c r="U186" s="78"/>
      <c r="V186" s="78"/>
      <c r="W186" s="78"/>
      <c r="X186" s="78"/>
    </row>
    <row r="187" spans="18:24" hidden="1" x14ac:dyDescent="0.2">
      <c r="R187" s="78"/>
      <c r="S187" s="78"/>
      <c r="T187" s="78"/>
      <c r="U187" s="78"/>
      <c r="V187" s="78"/>
      <c r="W187" s="78"/>
      <c r="X187" s="78"/>
    </row>
    <row r="188" spans="18:24" hidden="1" x14ac:dyDescent="0.2">
      <c r="R188" s="78"/>
      <c r="S188" s="78"/>
      <c r="T188" s="78"/>
      <c r="U188" s="78"/>
      <c r="V188" s="78"/>
      <c r="W188" s="78"/>
      <c r="X188" s="78"/>
    </row>
    <row r="189" spans="18:24" hidden="1" x14ac:dyDescent="0.2">
      <c r="R189" s="78"/>
      <c r="S189" s="78"/>
      <c r="T189" s="78"/>
      <c r="U189" s="78"/>
      <c r="V189" s="78"/>
      <c r="W189" s="78"/>
      <c r="X189" s="78"/>
    </row>
    <row r="190" spans="18:24" hidden="1" x14ac:dyDescent="0.2">
      <c r="R190" s="78"/>
      <c r="S190" s="78"/>
      <c r="T190" s="78"/>
      <c r="U190" s="78"/>
      <c r="V190" s="78"/>
      <c r="W190" s="78"/>
      <c r="X190" s="78"/>
    </row>
    <row r="191" spans="18:24" hidden="1" x14ac:dyDescent="0.2">
      <c r="R191" s="78"/>
      <c r="S191" s="78"/>
      <c r="T191" s="78"/>
      <c r="U191" s="78"/>
      <c r="V191" s="78"/>
      <c r="W191" s="78"/>
      <c r="X191" s="78"/>
    </row>
    <row r="192" spans="18:24" hidden="1" x14ac:dyDescent="0.2">
      <c r="R192" s="78"/>
      <c r="S192" s="78"/>
      <c r="T192" s="78"/>
      <c r="U192" s="78"/>
      <c r="V192" s="78"/>
      <c r="W192" s="78"/>
      <c r="X192" s="78"/>
    </row>
    <row r="193" spans="18:24" hidden="1" x14ac:dyDescent="0.2">
      <c r="R193" s="78"/>
      <c r="S193" s="78"/>
      <c r="T193" s="78"/>
      <c r="U193" s="78"/>
      <c r="V193" s="78"/>
      <c r="W193" s="78"/>
      <c r="X193" s="78"/>
    </row>
    <row r="194" spans="18:24" hidden="1" x14ac:dyDescent="0.2">
      <c r="R194" s="78"/>
      <c r="S194" s="78"/>
      <c r="T194" s="78"/>
      <c r="U194" s="78"/>
      <c r="V194" s="78"/>
      <c r="W194" s="78"/>
      <c r="X194" s="78"/>
    </row>
    <row r="195" spans="18:24" hidden="1" x14ac:dyDescent="0.2">
      <c r="R195" s="78"/>
      <c r="S195" s="78"/>
      <c r="T195" s="78"/>
      <c r="U195" s="78"/>
      <c r="V195" s="78"/>
      <c r="W195" s="78"/>
      <c r="X195" s="78"/>
    </row>
    <row r="196" spans="18:24" hidden="1" x14ac:dyDescent="0.2">
      <c r="R196" s="78"/>
      <c r="S196" s="78"/>
      <c r="T196" s="78"/>
      <c r="U196" s="78"/>
      <c r="V196" s="78"/>
      <c r="W196" s="78"/>
      <c r="X196" s="78"/>
    </row>
    <row r="197" spans="18:24" hidden="1" x14ac:dyDescent="0.2">
      <c r="R197" s="78"/>
      <c r="S197" s="78"/>
      <c r="T197" s="78"/>
      <c r="U197" s="78"/>
      <c r="V197" s="78"/>
      <c r="W197" s="78"/>
      <c r="X197" s="78"/>
    </row>
    <row r="198" spans="18:24" hidden="1" x14ac:dyDescent="0.2">
      <c r="R198" s="78"/>
      <c r="S198" s="78"/>
      <c r="T198" s="78"/>
      <c r="U198" s="78"/>
      <c r="V198" s="78"/>
      <c r="W198" s="78"/>
      <c r="X198" s="78"/>
    </row>
    <row r="199" spans="18:24" hidden="1" x14ac:dyDescent="0.2">
      <c r="R199" s="78"/>
      <c r="S199" s="78"/>
      <c r="T199" s="78"/>
      <c r="U199" s="78"/>
      <c r="V199" s="78"/>
      <c r="W199" s="78"/>
      <c r="X199" s="78"/>
    </row>
    <row r="200" spans="18:24" hidden="1" x14ac:dyDescent="0.2">
      <c r="R200" s="78"/>
      <c r="S200" s="78"/>
      <c r="T200" s="78"/>
      <c r="U200" s="78"/>
      <c r="V200" s="78"/>
      <c r="W200" s="78"/>
      <c r="X200" s="78"/>
    </row>
    <row r="201" spans="18:24" hidden="1" x14ac:dyDescent="0.2">
      <c r="R201" s="78"/>
      <c r="S201" s="78"/>
      <c r="T201" s="78"/>
      <c r="U201" s="78"/>
      <c r="V201" s="78"/>
      <c r="W201" s="78"/>
      <c r="X201" s="78"/>
    </row>
    <row r="202" spans="18:24" hidden="1" x14ac:dyDescent="0.2">
      <c r="R202" s="78"/>
      <c r="S202" s="78"/>
      <c r="T202" s="78"/>
      <c r="U202" s="78"/>
      <c r="V202" s="78"/>
      <c r="W202" s="78"/>
      <c r="X202" s="78"/>
    </row>
    <row r="203" spans="18:24" hidden="1" x14ac:dyDescent="0.2">
      <c r="R203" s="78"/>
      <c r="S203" s="78"/>
      <c r="T203" s="78"/>
      <c r="U203" s="78"/>
      <c r="V203" s="78"/>
      <c r="W203" s="78"/>
      <c r="X203" s="78"/>
    </row>
    <row r="204" spans="18:24" hidden="1" x14ac:dyDescent="0.2">
      <c r="R204" s="78"/>
      <c r="S204" s="78"/>
      <c r="T204" s="78"/>
      <c r="U204" s="78"/>
      <c r="V204" s="78"/>
      <c r="W204" s="78"/>
      <c r="X204" s="78"/>
    </row>
    <row r="205" spans="18:24" hidden="1" x14ac:dyDescent="0.2">
      <c r="R205" s="78"/>
      <c r="S205" s="78"/>
      <c r="T205" s="78"/>
      <c r="U205" s="78"/>
      <c r="V205" s="78"/>
      <c r="W205" s="78"/>
      <c r="X205" s="78"/>
    </row>
    <row r="206" spans="18:24" hidden="1" x14ac:dyDescent="0.2">
      <c r="R206" s="78"/>
      <c r="S206" s="78"/>
      <c r="T206" s="78"/>
      <c r="U206" s="78"/>
      <c r="V206" s="78"/>
      <c r="W206" s="78"/>
      <c r="X206" s="78"/>
    </row>
    <row r="207" spans="18:24" hidden="1" x14ac:dyDescent="0.2">
      <c r="R207" s="78"/>
      <c r="S207" s="78"/>
      <c r="T207" s="78"/>
      <c r="U207" s="78"/>
      <c r="V207" s="78"/>
      <c r="W207" s="78"/>
      <c r="X207" s="78"/>
    </row>
    <row r="208" spans="18:24" hidden="1" x14ac:dyDescent="0.2">
      <c r="R208" s="78"/>
      <c r="S208" s="78"/>
      <c r="T208" s="78"/>
      <c r="U208" s="78"/>
      <c r="V208" s="78"/>
      <c r="W208" s="78"/>
      <c r="X208" s="78"/>
    </row>
    <row r="209" spans="18:24" hidden="1" x14ac:dyDescent="0.2">
      <c r="R209" s="78"/>
      <c r="S209" s="78"/>
      <c r="T209" s="78"/>
      <c r="U209" s="78"/>
      <c r="V209" s="78"/>
      <c r="W209" s="78"/>
      <c r="X209" s="78"/>
    </row>
    <row r="210" spans="18:24" hidden="1" x14ac:dyDescent="0.2">
      <c r="R210" s="78"/>
      <c r="S210" s="78"/>
      <c r="T210" s="78"/>
      <c r="U210" s="78"/>
      <c r="V210" s="78"/>
      <c r="W210" s="78"/>
      <c r="X210" s="78"/>
    </row>
    <row r="211" spans="18:24" hidden="1" x14ac:dyDescent="0.2">
      <c r="R211" s="78"/>
      <c r="S211" s="78"/>
      <c r="T211" s="78"/>
      <c r="U211" s="78"/>
      <c r="V211" s="78"/>
      <c r="W211" s="78"/>
      <c r="X211" s="78"/>
    </row>
    <row r="212" spans="18:24" hidden="1" x14ac:dyDescent="0.2">
      <c r="R212" s="78"/>
      <c r="S212" s="78"/>
      <c r="T212" s="78"/>
      <c r="U212" s="78"/>
      <c r="V212" s="78"/>
      <c r="W212" s="78"/>
      <c r="X212" s="78"/>
    </row>
    <row r="213" spans="18:24" hidden="1" x14ac:dyDescent="0.2">
      <c r="R213" s="78"/>
      <c r="S213" s="78"/>
      <c r="T213" s="78"/>
      <c r="U213" s="78"/>
      <c r="V213" s="78"/>
      <c r="W213" s="78"/>
      <c r="X213" s="78"/>
    </row>
    <row r="214" spans="18:24" hidden="1" x14ac:dyDescent="0.2">
      <c r="R214" s="78"/>
      <c r="S214" s="78"/>
      <c r="T214" s="78"/>
      <c r="U214" s="78"/>
      <c r="V214" s="78"/>
      <c r="W214" s="78"/>
      <c r="X214" s="78"/>
    </row>
    <row r="215" spans="18:24" hidden="1" x14ac:dyDescent="0.2">
      <c r="R215" s="78"/>
      <c r="S215" s="78"/>
      <c r="T215" s="78"/>
      <c r="U215" s="78"/>
      <c r="V215" s="78"/>
      <c r="W215" s="78"/>
      <c r="X215" s="78"/>
    </row>
    <row r="216" spans="18:24" hidden="1" x14ac:dyDescent="0.2">
      <c r="R216" s="78"/>
      <c r="S216" s="78"/>
      <c r="T216" s="78"/>
      <c r="U216" s="78"/>
      <c r="V216" s="78"/>
      <c r="W216" s="78"/>
      <c r="X216" s="78"/>
    </row>
    <row r="217" spans="18:24" hidden="1" x14ac:dyDescent="0.2">
      <c r="R217" s="78"/>
      <c r="S217" s="78"/>
      <c r="T217" s="78"/>
      <c r="U217" s="78"/>
      <c r="V217" s="78"/>
      <c r="W217" s="78"/>
      <c r="X217" s="78"/>
    </row>
    <row r="218" spans="18:24" hidden="1" x14ac:dyDescent="0.2">
      <c r="R218" s="78"/>
      <c r="S218" s="78"/>
      <c r="T218" s="78"/>
      <c r="U218" s="78"/>
      <c r="V218" s="78"/>
      <c r="W218" s="78"/>
      <c r="X218" s="78"/>
    </row>
    <row r="219" spans="18:24" hidden="1" x14ac:dyDescent="0.2">
      <c r="R219" s="78"/>
      <c r="S219" s="78"/>
      <c r="T219" s="78"/>
      <c r="U219" s="78"/>
      <c r="V219" s="78"/>
      <c r="W219" s="78"/>
      <c r="X219" s="78"/>
    </row>
    <row r="220" spans="18:24" hidden="1" x14ac:dyDescent="0.2">
      <c r="R220" s="78"/>
      <c r="S220" s="78"/>
      <c r="T220" s="78"/>
      <c r="U220" s="78"/>
      <c r="V220" s="78"/>
      <c r="W220" s="78"/>
      <c r="X220" s="78"/>
    </row>
    <row r="221" spans="18:24" hidden="1" x14ac:dyDescent="0.2">
      <c r="R221" s="78"/>
      <c r="S221" s="78"/>
      <c r="T221" s="78"/>
      <c r="U221" s="78"/>
      <c r="V221" s="78"/>
      <c r="W221" s="78"/>
      <c r="X221" s="78"/>
    </row>
    <row r="222" spans="18:24" hidden="1" x14ac:dyDescent="0.2">
      <c r="R222" s="78"/>
      <c r="S222" s="78"/>
      <c r="T222" s="78"/>
      <c r="U222" s="78"/>
      <c r="V222" s="78"/>
      <c r="W222" s="78"/>
      <c r="X222" s="78"/>
    </row>
    <row r="223" spans="18:24" hidden="1" x14ac:dyDescent="0.2">
      <c r="R223" s="78"/>
      <c r="S223" s="78"/>
      <c r="T223" s="78"/>
      <c r="U223" s="78"/>
      <c r="V223" s="78"/>
      <c r="W223" s="78"/>
      <c r="X223" s="78"/>
    </row>
    <row r="224" spans="18:24" hidden="1" x14ac:dyDescent="0.2">
      <c r="R224" s="78"/>
      <c r="S224" s="78"/>
      <c r="T224" s="78"/>
      <c r="U224" s="78"/>
      <c r="V224" s="78"/>
      <c r="W224" s="78"/>
      <c r="X224" s="78"/>
    </row>
    <row r="225" spans="18:24" hidden="1" x14ac:dyDescent="0.2">
      <c r="R225" s="78"/>
      <c r="S225" s="78"/>
      <c r="T225" s="78"/>
      <c r="U225" s="78"/>
      <c r="V225" s="78"/>
      <c r="W225" s="78"/>
      <c r="X225" s="78"/>
    </row>
    <row r="226" spans="18:24" hidden="1" x14ac:dyDescent="0.2">
      <c r="R226" s="78"/>
      <c r="S226" s="78"/>
      <c r="T226" s="78"/>
      <c r="U226" s="78"/>
      <c r="V226" s="78"/>
      <c r="W226" s="78"/>
      <c r="X226" s="78"/>
    </row>
    <row r="227" spans="18:24" hidden="1" x14ac:dyDescent="0.2">
      <c r="R227" s="78"/>
      <c r="S227" s="78"/>
      <c r="T227" s="78"/>
      <c r="U227" s="78"/>
      <c r="V227" s="78"/>
      <c r="W227" s="78"/>
      <c r="X227" s="78"/>
    </row>
    <row r="228" spans="18:24" hidden="1" x14ac:dyDescent="0.2">
      <c r="R228" s="78"/>
      <c r="S228" s="78"/>
      <c r="T228" s="78"/>
      <c r="U228" s="78"/>
      <c r="V228" s="78"/>
      <c r="W228" s="78"/>
      <c r="X228" s="78"/>
    </row>
    <row r="229" spans="18:24" hidden="1" x14ac:dyDescent="0.2">
      <c r="R229" s="78"/>
      <c r="S229" s="78"/>
      <c r="T229" s="78"/>
      <c r="U229" s="78"/>
      <c r="V229" s="78"/>
      <c r="W229" s="78"/>
      <c r="X229" s="78"/>
    </row>
    <row r="230" spans="18:24" hidden="1" x14ac:dyDescent="0.2">
      <c r="R230" s="78"/>
      <c r="S230" s="78"/>
      <c r="T230" s="78"/>
      <c r="U230" s="78"/>
      <c r="V230" s="78"/>
      <c r="W230" s="78"/>
      <c r="X230" s="78"/>
    </row>
    <row r="231" spans="18:24" hidden="1" x14ac:dyDescent="0.2">
      <c r="R231" s="78"/>
      <c r="S231" s="78"/>
      <c r="T231" s="78"/>
      <c r="U231" s="78"/>
      <c r="V231" s="78"/>
      <c r="W231" s="78"/>
      <c r="X231" s="78"/>
    </row>
    <row r="232" spans="18:24" hidden="1" x14ac:dyDescent="0.2">
      <c r="R232" s="78"/>
      <c r="S232" s="78"/>
      <c r="T232" s="78"/>
      <c r="U232" s="78"/>
      <c r="V232" s="78"/>
      <c r="W232" s="78"/>
      <c r="X232" s="78"/>
    </row>
    <row r="233" spans="18:24" hidden="1" x14ac:dyDescent="0.2">
      <c r="R233" s="78"/>
      <c r="S233" s="78"/>
      <c r="T233" s="78"/>
      <c r="U233" s="78"/>
      <c r="V233" s="78"/>
      <c r="W233" s="78"/>
      <c r="X233" s="78"/>
    </row>
    <row r="234" spans="18:24" hidden="1" x14ac:dyDescent="0.2">
      <c r="R234" s="78"/>
      <c r="S234" s="78"/>
      <c r="T234" s="78"/>
      <c r="U234" s="78"/>
      <c r="V234" s="78"/>
      <c r="W234" s="78"/>
      <c r="X234" s="78"/>
    </row>
    <row r="235" spans="18:24" hidden="1" x14ac:dyDescent="0.2">
      <c r="R235" s="78"/>
      <c r="S235" s="78"/>
      <c r="T235" s="78"/>
      <c r="U235" s="78"/>
      <c r="V235" s="78"/>
      <c r="W235" s="78"/>
      <c r="X235" s="78"/>
    </row>
    <row r="236" spans="18:24" hidden="1" x14ac:dyDescent="0.2">
      <c r="R236" s="78"/>
      <c r="S236" s="78"/>
      <c r="T236" s="78"/>
      <c r="U236" s="78"/>
      <c r="V236" s="78"/>
      <c r="W236" s="78"/>
      <c r="X236" s="78"/>
    </row>
    <row r="237" spans="18:24" hidden="1" x14ac:dyDescent="0.2">
      <c r="R237" s="78"/>
      <c r="S237" s="78"/>
      <c r="T237" s="78"/>
      <c r="U237" s="78"/>
      <c r="V237" s="78"/>
      <c r="W237" s="78"/>
      <c r="X237" s="78"/>
    </row>
    <row r="238" spans="18:24" hidden="1" x14ac:dyDescent="0.2">
      <c r="R238" s="78"/>
      <c r="S238" s="78"/>
      <c r="T238" s="78"/>
      <c r="U238" s="78"/>
      <c r="V238" s="78"/>
      <c r="W238" s="78"/>
      <c r="X238" s="78"/>
    </row>
    <row r="239" spans="18:24" hidden="1" x14ac:dyDescent="0.2">
      <c r="R239" s="78"/>
      <c r="S239" s="78"/>
      <c r="T239" s="78"/>
      <c r="U239" s="78"/>
      <c r="V239" s="78"/>
      <c r="W239" s="78"/>
      <c r="X239" s="78"/>
    </row>
    <row r="240" spans="18:24" hidden="1" x14ac:dyDescent="0.2">
      <c r="R240" s="78"/>
      <c r="S240" s="78"/>
      <c r="T240" s="78"/>
      <c r="U240" s="78"/>
      <c r="V240" s="78"/>
      <c r="W240" s="78"/>
      <c r="X240" s="78"/>
    </row>
    <row r="241" spans="18:24" hidden="1" x14ac:dyDescent="0.2">
      <c r="R241" s="78"/>
      <c r="S241" s="78"/>
      <c r="T241" s="78"/>
      <c r="U241" s="78"/>
      <c r="V241" s="78"/>
      <c r="W241" s="78"/>
      <c r="X241" s="78"/>
    </row>
    <row r="242" spans="18:24" hidden="1" x14ac:dyDescent="0.2">
      <c r="R242" s="78"/>
      <c r="S242" s="78"/>
      <c r="T242" s="78"/>
      <c r="U242" s="78"/>
      <c r="V242" s="78"/>
      <c r="W242" s="78"/>
      <c r="X242" s="78"/>
    </row>
    <row r="243" spans="18:24" hidden="1" x14ac:dyDescent="0.2">
      <c r="R243" s="78"/>
      <c r="S243" s="78"/>
      <c r="T243" s="78"/>
      <c r="U243" s="78"/>
      <c r="V243" s="78"/>
      <c r="W243" s="78"/>
      <c r="X243" s="78"/>
    </row>
    <row r="244" spans="18:24" hidden="1" x14ac:dyDescent="0.2">
      <c r="R244" s="78"/>
      <c r="S244" s="78"/>
      <c r="T244" s="78"/>
      <c r="U244" s="78"/>
      <c r="V244" s="78"/>
      <c r="W244" s="78"/>
      <c r="X244" s="78"/>
    </row>
    <row r="245" spans="18:24" hidden="1" x14ac:dyDescent="0.2">
      <c r="R245" s="78"/>
      <c r="S245" s="78"/>
      <c r="T245" s="78"/>
      <c r="U245" s="78"/>
      <c r="V245" s="78"/>
      <c r="W245" s="78"/>
      <c r="X245" s="78"/>
    </row>
    <row r="246" spans="18:24" hidden="1" x14ac:dyDescent="0.2">
      <c r="R246" s="78"/>
      <c r="S246" s="78"/>
      <c r="T246" s="78"/>
      <c r="U246" s="78"/>
      <c r="V246" s="78"/>
      <c r="W246" s="78"/>
      <c r="X246" s="78"/>
    </row>
    <row r="247" spans="18:24" hidden="1" x14ac:dyDescent="0.2">
      <c r="R247" s="78"/>
      <c r="S247" s="78"/>
      <c r="T247" s="78"/>
      <c r="U247" s="78"/>
      <c r="V247" s="78"/>
      <c r="W247" s="78"/>
      <c r="X247" s="78"/>
    </row>
    <row r="248" spans="18:24" hidden="1" x14ac:dyDescent="0.2">
      <c r="R248" s="78"/>
      <c r="S248" s="78"/>
      <c r="T248" s="78"/>
      <c r="U248" s="78"/>
      <c r="V248" s="78"/>
      <c r="W248" s="78"/>
      <c r="X248" s="78"/>
    </row>
    <row r="249" spans="18:24" hidden="1" x14ac:dyDescent="0.2">
      <c r="R249" s="78"/>
      <c r="S249" s="78"/>
      <c r="T249" s="78"/>
      <c r="U249" s="78"/>
      <c r="V249" s="78"/>
      <c r="W249" s="78"/>
      <c r="X249" s="78"/>
    </row>
    <row r="250" spans="18:24" hidden="1" x14ac:dyDescent="0.2">
      <c r="R250" s="78"/>
      <c r="S250" s="78"/>
      <c r="T250" s="78"/>
      <c r="U250" s="78"/>
      <c r="V250" s="78"/>
      <c r="W250" s="78"/>
      <c r="X250" s="78"/>
    </row>
    <row r="251" spans="18:24" hidden="1" x14ac:dyDescent="0.2">
      <c r="R251" s="78"/>
      <c r="S251" s="78"/>
      <c r="T251" s="78"/>
      <c r="U251" s="78"/>
      <c r="V251" s="78"/>
      <c r="W251" s="78"/>
      <c r="X251" s="78"/>
    </row>
    <row r="252" spans="18:24" hidden="1" x14ac:dyDescent="0.2">
      <c r="R252" s="78"/>
      <c r="S252" s="78"/>
      <c r="T252" s="78"/>
      <c r="U252" s="78"/>
      <c r="V252" s="78"/>
      <c r="W252" s="78"/>
      <c r="X252" s="78"/>
    </row>
    <row r="253" spans="18:24" hidden="1" x14ac:dyDescent="0.2">
      <c r="R253" s="78"/>
      <c r="S253" s="78"/>
      <c r="T253" s="78"/>
      <c r="U253" s="78"/>
      <c r="V253" s="78"/>
      <c r="W253" s="78"/>
      <c r="X253" s="78"/>
    </row>
    <row r="254" spans="18:24" hidden="1" x14ac:dyDescent="0.2">
      <c r="R254" s="78"/>
      <c r="S254" s="78"/>
      <c r="T254" s="78"/>
      <c r="U254" s="78"/>
      <c r="V254" s="78"/>
      <c r="W254" s="78"/>
      <c r="X254" s="78"/>
    </row>
    <row r="255" spans="18:24" hidden="1" x14ac:dyDescent="0.2">
      <c r="R255" s="78"/>
      <c r="S255" s="78"/>
      <c r="T255" s="78"/>
      <c r="U255" s="78"/>
      <c r="V255" s="78"/>
      <c r="W255" s="78"/>
      <c r="X255" s="78"/>
    </row>
    <row r="256" spans="18:24" hidden="1" x14ac:dyDescent="0.2">
      <c r="R256" s="78"/>
      <c r="S256" s="78"/>
      <c r="T256" s="78"/>
      <c r="U256" s="78"/>
      <c r="V256" s="78"/>
      <c r="W256" s="78"/>
      <c r="X256" s="78"/>
    </row>
    <row r="257" spans="18:24" hidden="1" x14ac:dyDescent="0.2">
      <c r="R257" s="78"/>
      <c r="S257" s="78"/>
      <c r="T257" s="78"/>
      <c r="U257" s="78"/>
      <c r="V257" s="78"/>
      <c r="W257" s="78"/>
      <c r="X257" s="78"/>
    </row>
    <row r="258" spans="18:24" hidden="1" x14ac:dyDescent="0.2">
      <c r="R258" s="78"/>
      <c r="S258" s="78"/>
      <c r="T258" s="78"/>
      <c r="U258" s="78"/>
      <c r="V258" s="78"/>
      <c r="W258" s="78"/>
      <c r="X258" s="78"/>
    </row>
    <row r="259" spans="18:24" hidden="1" x14ac:dyDescent="0.2">
      <c r="R259" s="78"/>
      <c r="S259" s="78"/>
      <c r="T259" s="78"/>
      <c r="U259" s="78"/>
      <c r="V259" s="78"/>
      <c r="W259" s="78"/>
      <c r="X259" s="78"/>
    </row>
    <row r="260" spans="18:24" hidden="1" x14ac:dyDescent="0.2">
      <c r="R260" s="78"/>
      <c r="S260" s="78"/>
      <c r="T260" s="78"/>
      <c r="U260" s="78"/>
      <c r="V260" s="78"/>
      <c r="W260" s="78"/>
      <c r="X260" s="78"/>
    </row>
    <row r="261" spans="18:24" hidden="1" x14ac:dyDescent="0.2">
      <c r="R261" s="78"/>
      <c r="S261" s="78"/>
      <c r="T261" s="78"/>
      <c r="U261" s="78"/>
      <c r="V261" s="78"/>
      <c r="W261" s="78"/>
      <c r="X261" s="78"/>
    </row>
    <row r="262" spans="18:24" hidden="1" x14ac:dyDescent="0.2">
      <c r="R262" s="78"/>
      <c r="S262" s="78"/>
      <c r="T262" s="78"/>
      <c r="U262" s="78"/>
      <c r="V262" s="78"/>
      <c r="W262" s="78"/>
      <c r="X262" s="78"/>
    </row>
    <row r="263" spans="18:24" hidden="1" x14ac:dyDescent="0.2">
      <c r="R263" s="78"/>
      <c r="S263" s="78"/>
      <c r="T263" s="78"/>
      <c r="U263" s="78"/>
      <c r="V263" s="78"/>
      <c r="W263" s="78"/>
      <c r="X263" s="78"/>
    </row>
    <row r="264" spans="18:24" hidden="1" x14ac:dyDescent="0.2">
      <c r="R264" s="78"/>
      <c r="S264" s="78"/>
      <c r="T264" s="78"/>
      <c r="U264" s="78"/>
      <c r="V264" s="78"/>
      <c r="W264" s="78"/>
      <c r="X264" s="78"/>
    </row>
    <row r="265" spans="18:24" hidden="1" x14ac:dyDescent="0.2">
      <c r="R265" s="78"/>
      <c r="S265" s="78"/>
      <c r="T265" s="78"/>
      <c r="U265" s="78"/>
      <c r="V265" s="78"/>
      <c r="W265" s="78"/>
      <c r="X265" s="78"/>
    </row>
    <row r="266" spans="18:24" hidden="1" x14ac:dyDescent="0.2">
      <c r="R266" s="78"/>
      <c r="S266" s="78"/>
      <c r="T266" s="78"/>
      <c r="U266" s="78"/>
      <c r="V266" s="78"/>
      <c r="W266" s="78"/>
      <c r="X266" s="78"/>
    </row>
    <row r="267" spans="18:24" hidden="1" x14ac:dyDescent="0.2">
      <c r="R267" s="78"/>
      <c r="S267" s="78"/>
      <c r="T267" s="78"/>
      <c r="U267" s="78"/>
      <c r="V267" s="78"/>
      <c r="W267" s="78"/>
      <c r="X267" s="78"/>
    </row>
    <row r="268" spans="18:24" hidden="1" x14ac:dyDescent="0.2">
      <c r="R268" s="78"/>
      <c r="S268" s="78"/>
      <c r="T268" s="78"/>
      <c r="U268" s="78"/>
      <c r="V268" s="78"/>
      <c r="W268" s="78"/>
      <c r="X268" s="78"/>
    </row>
    <row r="269" spans="18:24" hidden="1" x14ac:dyDescent="0.2">
      <c r="R269" s="78"/>
      <c r="S269" s="78"/>
      <c r="T269" s="78"/>
      <c r="U269" s="78"/>
      <c r="V269" s="78"/>
      <c r="W269" s="78"/>
      <c r="X269" s="78"/>
    </row>
    <row r="270" spans="18:24" hidden="1" x14ac:dyDescent="0.2">
      <c r="R270" s="78"/>
      <c r="S270" s="78"/>
      <c r="T270" s="78"/>
      <c r="U270" s="78"/>
      <c r="V270" s="78"/>
      <c r="W270" s="78"/>
      <c r="X270" s="78"/>
    </row>
    <row r="271" spans="18:24" hidden="1" x14ac:dyDescent="0.2">
      <c r="R271" s="78"/>
      <c r="S271" s="78"/>
      <c r="T271" s="78"/>
      <c r="U271" s="78"/>
      <c r="V271" s="78"/>
      <c r="W271" s="78"/>
      <c r="X271" s="78"/>
    </row>
    <row r="272" spans="18:24" hidden="1" x14ac:dyDescent="0.2">
      <c r="R272" s="78"/>
      <c r="S272" s="78"/>
      <c r="T272" s="78"/>
      <c r="U272" s="78"/>
      <c r="V272" s="78"/>
      <c r="W272" s="78"/>
      <c r="X272" s="78"/>
    </row>
    <row r="273" spans="18:24" hidden="1" x14ac:dyDescent="0.2">
      <c r="R273" s="78"/>
      <c r="S273" s="78"/>
      <c r="T273" s="78"/>
      <c r="U273" s="78"/>
      <c r="V273" s="78"/>
      <c r="W273" s="78"/>
      <c r="X273" s="78"/>
    </row>
    <row r="274" spans="18:24" hidden="1" x14ac:dyDescent="0.2">
      <c r="R274" s="78"/>
      <c r="S274" s="78"/>
      <c r="T274" s="78"/>
      <c r="U274" s="78"/>
      <c r="V274" s="78"/>
      <c r="W274" s="78"/>
      <c r="X274" s="78"/>
    </row>
    <row r="275" spans="18:24" hidden="1" x14ac:dyDescent="0.2">
      <c r="R275" s="78"/>
      <c r="S275" s="78"/>
      <c r="T275" s="78"/>
      <c r="U275" s="78"/>
      <c r="V275" s="78"/>
      <c r="W275" s="78"/>
      <c r="X275" s="78"/>
    </row>
    <row r="276" spans="18:24" hidden="1" x14ac:dyDescent="0.2">
      <c r="R276" s="78"/>
      <c r="S276" s="78"/>
      <c r="T276" s="78"/>
      <c r="U276" s="78"/>
      <c r="V276" s="78"/>
      <c r="W276" s="78"/>
      <c r="X276" s="78"/>
    </row>
    <row r="277" spans="18:24" hidden="1" x14ac:dyDescent="0.2">
      <c r="R277" s="78"/>
      <c r="S277" s="78"/>
      <c r="T277" s="78"/>
      <c r="U277" s="78"/>
      <c r="V277" s="78"/>
      <c r="W277" s="78"/>
      <c r="X277" s="78"/>
    </row>
    <row r="278" spans="18:24" hidden="1" x14ac:dyDescent="0.2">
      <c r="R278" s="78"/>
      <c r="S278" s="78"/>
      <c r="T278" s="78"/>
      <c r="U278" s="78"/>
      <c r="V278" s="78"/>
      <c r="W278" s="78"/>
      <c r="X278" s="78"/>
    </row>
    <row r="279" spans="18:24" hidden="1" x14ac:dyDescent="0.2">
      <c r="R279" s="78"/>
      <c r="S279" s="78"/>
      <c r="T279" s="78"/>
      <c r="U279" s="78"/>
      <c r="V279" s="78"/>
      <c r="W279" s="78"/>
      <c r="X279" s="78"/>
    </row>
    <row r="280" spans="18:24" hidden="1" x14ac:dyDescent="0.2">
      <c r="R280" s="78"/>
      <c r="S280" s="78"/>
      <c r="T280" s="78"/>
      <c r="U280" s="78"/>
      <c r="V280" s="78"/>
      <c r="W280" s="78"/>
      <c r="X280" s="78"/>
    </row>
    <row r="281" spans="18:24" hidden="1" x14ac:dyDescent="0.2">
      <c r="R281" s="78"/>
      <c r="S281" s="78"/>
      <c r="T281" s="78"/>
      <c r="U281" s="78"/>
      <c r="V281" s="78"/>
      <c r="W281" s="78"/>
      <c r="X281" s="78"/>
    </row>
    <row r="282" spans="18:24" hidden="1" x14ac:dyDescent="0.2">
      <c r="R282" s="78"/>
      <c r="S282" s="78"/>
      <c r="T282" s="78"/>
      <c r="U282" s="78"/>
      <c r="V282" s="78"/>
      <c r="W282" s="78"/>
      <c r="X282" s="78"/>
    </row>
    <row r="283" spans="18:24" hidden="1" x14ac:dyDescent="0.2">
      <c r="R283" s="78"/>
      <c r="S283" s="78"/>
      <c r="T283" s="78"/>
      <c r="U283" s="78"/>
      <c r="V283" s="78"/>
      <c r="W283" s="78"/>
      <c r="X283" s="78"/>
    </row>
    <row r="284" spans="18:24" hidden="1" x14ac:dyDescent="0.2">
      <c r="R284" s="78"/>
      <c r="S284" s="78"/>
      <c r="T284" s="78"/>
      <c r="U284" s="78"/>
      <c r="V284" s="78"/>
      <c r="W284" s="78"/>
      <c r="X284" s="78"/>
    </row>
    <row r="285" spans="18:24" hidden="1" x14ac:dyDescent="0.2">
      <c r="R285" s="78"/>
      <c r="S285" s="78"/>
      <c r="T285" s="78"/>
      <c r="U285" s="78"/>
      <c r="V285" s="78"/>
      <c r="W285" s="78"/>
      <c r="X285" s="78"/>
    </row>
    <row r="286" spans="18:24" hidden="1" x14ac:dyDescent="0.2">
      <c r="R286" s="78"/>
      <c r="S286" s="78"/>
      <c r="T286" s="78"/>
      <c r="U286" s="78"/>
      <c r="V286" s="78"/>
      <c r="W286" s="78"/>
      <c r="X286" s="78"/>
    </row>
    <row r="287" spans="18:24" hidden="1" x14ac:dyDescent="0.2">
      <c r="R287" s="78"/>
      <c r="S287" s="78"/>
      <c r="T287" s="78"/>
      <c r="U287" s="78"/>
      <c r="V287" s="78"/>
      <c r="W287" s="78"/>
      <c r="X287" s="78"/>
    </row>
    <row r="288" spans="18:24" hidden="1" x14ac:dyDescent="0.2">
      <c r="R288" s="78"/>
      <c r="S288" s="78"/>
      <c r="T288" s="78"/>
      <c r="U288" s="78"/>
      <c r="V288" s="78"/>
      <c r="W288" s="78"/>
      <c r="X288" s="78"/>
    </row>
    <row r="289" spans="1:42" hidden="1" x14ac:dyDescent="0.2">
      <c r="R289" s="78"/>
      <c r="S289" s="78"/>
      <c r="T289" s="78"/>
      <c r="U289" s="78"/>
      <c r="V289" s="78"/>
      <c r="W289" s="78"/>
      <c r="X289" s="78"/>
    </row>
    <row r="290" spans="1:42" hidden="1" x14ac:dyDescent="0.2">
      <c r="R290" s="78"/>
      <c r="S290" s="78"/>
      <c r="T290" s="78"/>
      <c r="U290" s="78"/>
      <c r="V290" s="78"/>
      <c r="W290" s="78"/>
      <c r="X290" s="78"/>
    </row>
    <row r="291" spans="1:42" hidden="1" x14ac:dyDescent="0.2">
      <c r="R291" s="78"/>
      <c r="S291" s="78"/>
      <c r="T291" s="78"/>
      <c r="U291" s="78"/>
      <c r="V291" s="78"/>
      <c r="W291" s="78"/>
      <c r="X291" s="78"/>
    </row>
    <row r="292" spans="1:42" hidden="1" x14ac:dyDescent="0.2">
      <c r="R292" s="78"/>
      <c r="S292" s="78"/>
      <c r="T292" s="78"/>
      <c r="U292" s="78"/>
      <c r="V292" s="78"/>
      <c r="W292" s="78"/>
      <c r="X292" s="78"/>
    </row>
    <row r="293" spans="1:42" hidden="1" x14ac:dyDescent="0.2">
      <c r="R293" s="78"/>
      <c r="S293" s="78"/>
      <c r="T293" s="78"/>
      <c r="U293" s="78"/>
      <c r="V293" s="78"/>
      <c r="W293" s="78"/>
      <c r="X293" s="78"/>
    </row>
    <row r="294" spans="1:42" hidden="1" x14ac:dyDescent="0.2">
      <c r="R294" s="78"/>
      <c r="S294" s="78"/>
      <c r="T294" s="78"/>
      <c r="U294" s="78"/>
      <c r="V294" s="78"/>
      <c r="W294" s="78"/>
      <c r="X294" s="78"/>
    </row>
    <row r="295" spans="1:42" hidden="1" x14ac:dyDescent="0.2">
      <c r="R295" s="78"/>
      <c r="S295" s="78"/>
      <c r="T295" s="78"/>
      <c r="U295" s="78"/>
      <c r="V295" s="78"/>
      <c r="W295" s="78"/>
      <c r="X295" s="78"/>
    </row>
    <row r="296" spans="1:42" hidden="1" x14ac:dyDescent="0.2">
      <c r="R296" s="78"/>
      <c r="S296" s="78"/>
      <c r="T296" s="78"/>
      <c r="U296" s="78"/>
      <c r="V296" s="78"/>
      <c r="W296" s="78"/>
      <c r="X296" s="78"/>
    </row>
    <row r="297" spans="1:42" hidden="1" x14ac:dyDescent="0.2">
      <c r="R297" s="78"/>
      <c r="S297" s="78"/>
      <c r="T297" s="78"/>
      <c r="U297" s="78"/>
      <c r="V297" s="78"/>
      <c r="W297" s="78"/>
      <c r="X297" s="78"/>
    </row>
    <row r="298" spans="1:42" hidden="1" x14ac:dyDescent="0.2">
      <c r="R298" s="78"/>
      <c r="S298" s="78"/>
      <c r="T298" s="78"/>
      <c r="U298" s="78"/>
      <c r="V298" s="78"/>
      <c r="W298" s="78"/>
      <c r="X298" s="78"/>
    </row>
    <row r="299" spans="1:42" x14ac:dyDescent="0.2">
      <c r="A299" s="3" t="s">
        <v>52</v>
      </c>
      <c r="B299" s="305" t="s">
        <v>63</v>
      </c>
      <c r="C299" s="12" t="s">
        <v>34</v>
      </c>
      <c r="D299" s="12" t="s">
        <v>64</v>
      </c>
      <c r="E299" s="287"/>
      <c r="F299" s="19"/>
      <c r="G299" s="19"/>
      <c r="H299" s="19"/>
      <c r="I299" s="19"/>
      <c r="R299" s="78"/>
      <c r="S299" s="78"/>
      <c r="T299" s="78"/>
      <c r="U299" s="78"/>
      <c r="V299" s="78"/>
      <c r="W299" s="78"/>
      <c r="X299" s="78"/>
      <c r="Y299" s="12" t="s">
        <v>62</v>
      </c>
      <c r="Z299" s="44">
        <v>2.0000000000000002E-5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x14ac:dyDescent="0.2">
      <c r="A300" s="3">
        <v>1</v>
      </c>
      <c r="B300" s="293" t="str">
        <f>IFERROR(INDEX(H$100:H$300,MATCH(A300&amp;". koht",H$101:H$301,0)),"")</f>
        <v>Ruti Loid (Võru)</v>
      </c>
      <c r="C300" s="54">
        <f>IFERROR(INDEX(Sünd.!C:C,MATCH(B:B,Sünd.!B:B,0)),"")</f>
        <v>1950</v>
      </c>
      <c r="D300" s="130">
        <f>IF(Võistkondlik!BK$1+1-A300&gt;0,Võistkondlik!BK$1+1-A300,0)</f>
        <v>20</v>
      </c>
      <c r="E300" s="289"/>
      <c r="F300" s="19"/>
      <c r="G300" s="19"/>
      <c r="H300" s="19"/>
      <c r="R300" s="78"/>
      <c r="S300" s="78"/>
      <c r="T300" s="78"/>
      <c r="U300" s="78"/>
      <c r="V300" s="78"/>
      <c r="W300" s="78"/>
      <c r="X300" s="78"/>
      <c r="Y300" s="92" t="str">
        <f t="shared" ref="Y300:Y303" si="2">IFERROR(MID(B300,FIND("(",B300)+1,FIND(")",B300)-FIND("(",B300)-1),"")</f>
        <v>Võru</v>
      </c>
      <c r="Z300" s="93">
        <f t="shared" ref="Z300:Z303" si="3">D300+Z$299</f>
        <v>20.000019999999999</v>
      </c>
      <c r="AA300" s="93" t="str">
        <f t="shared" ref="AA300:AP306" si="4">IF($Y300=AA$299,$Z300,"")</f>
        <v/>
      </c>
      <c r="AB300" s="93" t="str">
        <f t="shared" si="4"/>
        <v/>
      </c>
      <c r="AC300" s="93" t="str">
        <f t="shared" si="4"/>
        <v/>
      </c>
      <c r="AD300" s="93" t="str">
        <f t="shared" si="4"/>
        <v/>
      </c>
      <c r="AE300" s="93" t="str">
        <f t="shared" si="4"/>
        <v/>
      </c>
      <c r="AF300" s="93" t="str">
        <f t="shared" si="4"/>
        <v/>
      </c>
      <c r="AG300" s="93" t="str">
        <f t="shared" si="4"/>
        <v/>
      </c>
      <c r="AH300" s="93" t="str">
        <f t="shared" si="4"/>
        <v/>
      </c>
      <c r="AI300" s="93" t="str">
        <f t="shared" si="4"/>
        <v/>
      </c>
      <c r="AJ300" s="93" t="str">
        <f t="shared" si="4"/>
        <v/>
      </c>
      <c r="AK300" s="93" t="str">
        <f t="shared" si="4"/>
        <v/>
      </c>
      <c r="AL300" s="93" t="str">
        <f t="shared" si="4"/>
        <v/>
      </c>
      <c r="AM300" s="93" t="str">
        <f t="shared" si="4"/>
        <v/>
      </c>
      <c r="AN300" s="93" t="str">
        <f t="shared" si="4"/>
        <v/>
      </c>
      <c r="AO300" s="93">
        <f t="shared" si="4"/>
        <v>20.000019999999999</v>
      </c>
      <c r="AP300" s="93" t="str">
        <f t="shared" si="4"/>
        <v/>
      </c>
    </row>
    <row r="301" spans="1:42" x14ac:dyDescent="0.2">
      <c r="A301" s="3">
        <v>2</v>
      </c>
      <c r="B301" s="92" t="str">
        <f t="shared" ref="B301:B306" si="5">IFERROR(INDEX(H$100:H$300,MATCH(A301&amp;". koht",H$101:H$301,0)),"")</f>
        <v>Malle Onkalo (Tartu)</v>
      </c>
      <c r="C301" s="54">
        <f>IFERROR(INDEX(Sünd.!C:C,MATCH(B:B,Sünd.!B:B,0)),"")</f>
        <v>1948</v>
      </c>
      <c r="D301" s="130">
        <f>IF(Võistkondlik!BK$1+1-A301&gt;0,Võistkondlik!BK$1+1-A301,0)</f>
        <v>19</v>
      </c>
      <c r="E301" s="289"/>
      <c r="F301" s="19"/>
      <c r="G301" s="19"/>
      <c r="H301" s="19"/>
      <c r="R301" s="78"/>
      <c r="S301" s="78"/>
      <c r="T301" s="78"/>
      <c r="U301" s="78"/>
      <c r="V301" s="78"/>
      <c r="W301" s="78"/>
      <c r="X301" s="78"/>
      <c r="Y301" s="92" t="str">
        <f t="shared" si="2"/>
        <v>Tartu</v>
      </c>
      <c r="Z301" s="93">
        <f t="shared" si="3"/>
        <v>19.000019999999999</v>
      </c>
      <c r="AA301" s="93" t="str">
        <f t="shared" si="4"/>
        <v/>
      </c>
      <c r="AB301" s="93" t="str">
        <f t="shared" si="4"/>
        <v/>
      </c>
      <c r="AC301" s="93" t="str">
        <f t="shared" si="4"/>
        <v/>
      </c>
      <c r="AD301" s="93" t="str">
        <f t="shared" si="4"/>
        <v/>
      </c>
      <c r="AE301" s="93" t="str">
        <f t="shared" si="4"/>
        <v/>
      </c>
      <c r="AF301" s="93" t="str">
        <f t="shared" si="4"/>
        <v/>
      </c>
      <c r="AG301" s="93" t="str">
        <f t="shared" si="4"/>
        <v/>
      </c>
      <c r="AH301" s="93" t="str">
        <f t="shared" si="4"/>
        <v/>
      </c>
      <c r="AI301" s="93" t="str">
        <f t="shared" si="4"/>
        <v/>
      </c>
      <c r="AJ301" s="93" t="str">
        <f t="shared" si="4"/>
        <v/>
      </c>
      <c r="AK301" s="93" t="str">
        <f t="shared" si="4"/>
        <v/>
      </c>
      <c r="AL301" s="93">
        <f t="shared" si="4"/>
        <v>19.000019999999999</v>
      </c>
      <c r="AM301" s="93" t="str">
        <f t="shared" si="4"/>
        <v/>
      </c>
      <c r="AN301" s="93" t="str">
        <f t="shared" si="4"/>
        <v/>
      </c>
      <c r="AO301" s="93" t="str">
        <f t="shared" si="4"/>
        <v/>
      </c>
      <c r="AP301" s="93" t="str">
        <f t="shared" si="4"/>
        <v/>
      </c>
    </row>
    <row r="302" spans="1:42" x14ac:dyDescent="0.2">
      <c r="A302" s="3">
        <v>3</v>
      </c>
      <c r="B302" s="296" t="str">
        <f t="shared" si="5"/>
        <v>Maire Lepp (Jõgeva)</v>
      </c>
      <c r="C302" s="54">
        <f>IFERROR(INDEX(Sünd.!C:C,MATCH(B:B,Sünd.!B:B,0)),"")</f>
        <v>1946</v>
      </c>
      <c r="D302" s="130">
        <f>IF(Võistkondlik!BK$1+1-A302&gt;0,Võistkondlik!BK$1+1-A302,0)</f>
        <v>18</v>
      </c>
      <c r="E302" s="289"/>
      <c r="F302" s="19"/>
      <c r="G302" s="19"/>
      <c r="H302" s="19"/>
      <c r="R302" s="78"/>
      <c r="S302" s="78"/>
      <c r="T302" s="78"/>
      <c r="U302" s="78"/>
      <c r="V302" s="78"/>
      <c r="W302" s="78"/>
      <c r="X302" s="78"/>
      <c r="Y302" s="92" t="str">
        <f t="shared" si="2"/>
        <v>Jõgeva</v>
      </c>
      <c r="Z302" s="93">
        <f t="shared" si="3"/>
        <v>18.000019999999999</v>
      </c>
      <c r="AA302" s="93" t="str">
        <f t="shared" si="4"/>
        <v/>
      </c>
      <c r="AB302" s="93" t="str">
        <f t="shared" si="4"/>
        <v/>
      </c>
      <c r="AC302" s="93" t="str">
        <f t="shared" si="4"/>
        <v/>
      </c>
      <c r="AD302" s="93">
        <f t="shared" si="4"/>
        <v>18.000019999999999</v>
      </c>
      <c r="AE302" s="93" t="str">
        <f t="shared" si="4"/>
        <v/>
      </c>
      <c r="AF302" s="93" t="str">
        <f t="shared" si="4"/>
        <v/>
      </c>
      <c r="AG302" s="93" t="str">
        <f t="shared" si="4"/>
        <v/>
      </c>
      <c r="AH302" s="93" t="str">
        <f t="shared" si="4"/>
        <v/>
      </c>
      <c r="AI302" s="93" t="str">
        <f t="shared" si="4"/>
        <v/>
      </c>
      <c r="AJ302" s="93" t="str">
        <f t="shared" si="4"/>
        <v/>
      </c>
      <c r="AK302" s="93" t="str">
        <f t="shared" si="4"/>
        <v/>
      </c>
      <c r="AL302" s="93" t="str">
        <f t="shared" si="4"/>
        <v/>
      </c>
      <c r="AM302" s="93" t="str">
        <f t="shared" si="4"/>
        <v/>
      </c>
      <c r="AN302" s="93" t="str">
        <f t="shared" si="4"/>
        <v/>
      </c>
      <c r="AO302" s="93" t="str">
        <f t="shared" si="4"/>
        <v/>
      </c>
      <c r="AP302" s="93" t="str">
        <f t="shared" si="4"/>
        <v/>
      </c>
    </row>
    <row r="303" spans="1:42" x14ac:dyDescent="0.2">
      <c r="A303" s="3">
        <v>4</v>
      </c>
      <c r="B303" s="91" t="str">
        <f t="shared" si="5"/>
        <v>Riina Laumets (Jõgeva)</v>
      </c>
      <c r="C303" s="54">
        <f>IFERROR(INDEX(Sünd.!C:C,MATCH(B:B,Sünd.!B:B,0)),"")</f>
        <v>1947</v>
      </c>
      <c r="D303" s="130">
        <f>IF(Võistkondlik!BK$1+1-A303&gt;0,Võistkondlik!BK$1+1-A303,0)</f>
        <v>17</v>
      </c>
      <c r="E303" s="290"/>
      <c r="F303" s="19"/>
      <c r="G303" s="19"/>
      <c r="H303" s="19"/>
      <c r="R303" s="78"/>
      <c r="S303" s="78"/>
      <c r="T303" s="78"/>
      <c r="U303" s="78"/>
      <c r="V303" s="78"/>
      <c r="W303" s="78"/>
      <c r="X303" s="78"/>
      <c r="Y303" s="92" t="str">
        <f t="shared" si="2"/>
        <v>Jõgeva</v>
      </c>
      <c r="Z303" s="93">
        <f t="shared" si="3"/>
        <v>17.000019999999999</v>
      </c>
      <c r="AA303" s="93" t="str">
        <f t="shared" si="4"/>
        <v/>
      </c>
      <c r="AB303" s="93" t="str">
        <f t="shared" si="4"/>
        <v/>
      </c>
      <c r="AC303" s="93" t="str">
        <f t="shared" si="4"/>
        <v/>
      </c>
      <c r="AD303" s="93">
        <f t="shared" si="4"/>
        <v>17.000019999999999</v>
      </c>
      <c r="AE303" s="93" t="str">
        <f t="shared" si="4"/>
        <v/>
      </c>
      <c r="AF303" s="93" t="str">
        <f t="shared" si="4"/>
        <v/>
      </c>
      <c r="AG303" s="93" t="str">
        <f t="shared" si="4"/>
        <v/>
      </c>
      <c r="AH303" s="93" t="str">
        <f t="shared" si="4"/>
        <v/>
      </c>
      <c r="AI303" s="93" t="str">
        <f t="shared" si="4"/>
        <v/>
      </c>
      <c r="AJ303" s="93" t="str">
        <f t="shared" si="4"/>
        <v/>
      </c>
      <c r="AK303" s="93" t="str">
        <f t="shared" si="4"/>
        <v/>
      </c>
      <c r="AL303" s="93" t="str">
        <f t="shared" si="4"/>
        <v/>
      </c>
      <c r="AM303" s="93" t="str">
        <f t="shared" si="4"/>
        <v/>
      </c>
      <c r="AN303" s="93" t="str">
        <f t="shared" si="4"/>
        <v/>
      </c>
      <c r="AO303" s="93" t="str">
        <f t="shared" si="4"/>
        <v/>
      </c>
      <c r="AP303" s="93" t="str">
        <f t="shared" si="4"/>
        <v/>
      </c>
    </row>
    <row r="304" spans="1:42" x14ac:dyDescent="0.2">
      <c r="A304" s="3">
        <v>5</v>
      </c>
      <c r="B304" s="91" t="str">
        <f t="shared" si="5"/>
        <v>Endla Antsve (Lääne)</v>
      </c>
      <c r="C304" s="54">
        <f>IFERROR(INDEX(Sünd.!C:C,MATCH(B:B,Sünd.!B:B,0)),"")</f>
        <v>1951</v>
      </c>
      <c r="D304" s="130">
        <f>IF(Võistkondlik!BK$1+1-A304&gt;0,Võistkondlik!BK$1+1-A304,0)</f>
        <v>16</v>
      </c>
      <c r="R304" s="78"/>
      <c r="S304" s="78"/>
      <c r="T304" s="78"/>
      <c r="U304" s="78"/>
      <c r="V304" s="78"/>
      <c r="W304" s="78"/>
      <c r="X304" s="78"/>
      <c r="Y304" s="92" t="str">
        <f t="shared" ref="Y304" si="6">IFERROR(MID(B304,FIND("(",B304)+1,FIND(")",B304)-FIND("(",B304)-1),"")</f>
        <v>Lääne</v>
      </c>
      <c r="Z304" s="93">
        <f t="shared" ref="Z304" si="7">D304+Z$299</f>
        <v>16.000019999999999</v>
      </c>
      <c r="AA304" s="93" t="str">
        <f t="shared" si="4"/>
        <v/>
      </c>
      <c r="AB304" s="93" t="str">
        <f t="shared" si="4"/>
        <v/>
      </c>
      <c r="AC304" s="93" t="str">
        <f t="shared" si="4"/>
        <v/>
      </c>
      <c r="AD304" s="93" t="str">
        <f t="shared" si="4"/>
        <v/>
      </c>
      <c r="AE304" s="93" t="str">
        <f t="shared" si="4"/>
        <v/>
      </c>
      <c r="AF304" s="93" t="str">
        <f t="shared" si="4"/>
        <v/>
      </c>
      <c r="AG304" s="93">
        <f t="shared" si="4"/>
        <v>16.000019999999999</v>
      </c>
      <c r="AH304" s="93" t="str">
        <f t="shared" si="4"/>
        <v/>
      </c>
      <c r="AI304" s="93" t="str">
        <f t="shared" si="4"/>
        <v/>
      </c>
      <c r="AJ304" s="93" t="str">
        <f t="shared" si="4"/>
        <v/>
      </c>
      <c r="AK304" s="93" t="str">
        <f t="shared" si="4"/>
        <v/>
      </c>
      <c r="AL304" s="93" t="str">
        <f t="shared" si="4"/>
        <v/>
      </c>
      <c r="AM304" s="93" t="str">
        <f t="shared" si="4"/>
        <v/>
      </c>
      <c r="AN304" s="93" t="str">
        <f t="shared" si="4"/>
        <v/>
      </c>
      <c r="AO304" s="93" t="str">
        <f t="shared" si="4"/>
        <v/>
      </c>
      <c r="AP304" s="93" t="str">
        <f t="shared" si="4"/>
        <v/>
      </c>
    </row>
    <row r="305" spans="1:42" x14ac:dyDescent="0.2">
      <c r="A305" s="3">
        <v>6</v>
      </c>
      <c r="B305" s="91" t="str">
        <f t="shared" si="5"/>
        <v>Jelena Brakina (Tartu)</v>
      </c>
      <c r="C305" s="54">
        <f>IFERROR(INDEX(Sünd.!C:C,MATCH(B:B,Sünd.!B:B,0)),"")</f>
        <v>1950</v>
      </c>
      <c r="D305" s="130">
        <f>IF(Võistkondlik!BK$1+1-A305&gt;0,Võistkondlik!BK$1+1-A305,0)</f>
        <v>15</v>
      </c>
      <c r="R305" s="78"/>
      <c r="S305" s="78"/>
      <c r="T305" s="78"/>
      <c r="U305" s="78"/>
      <c r="V305" s="78"/>
      <c r="W305" s="78"/>
      <c r="X305" s="78"/>
      <c r="Y305" s="92" t="str">
        <f t="shared" ref="Y305:Y306" si="8">IFERROR(MID(B305,FIND("(",B305)+1,FIND(")",B305)-FIND("(",B305)-1),"")</f>
        <v>Tartu</v>
      </c>
      <c r="Z305" s="93">
        <f t="shared" ref="Z305:Z306" si="9">D305+Z$299</f>
        <v>15.000019999999999</v>
      </c>
      <c r="AA305" s="93" t="str">
        <f t="shared" si="4"/>
        <v/>
      </c>
      <c r="AB305" s="93" t="str">
        <f t="shared" si="4"/>
        <v/>
      </c>
      <c r="AC305" s="93" t="str">
        <f t="shared" si="4"/>
        <v/>
      </c>
      <c r="AD305" s="93" t="str">
        <f t="shared" si="4"/>
        <v/>
      </c>
      <c r="AE305" s="93" t="str">
        <f t="shared" si="4"/>
        <v/>
      </c>
      <c r="AF305" s="93" t="str">
        <f t="shared" si="4"/>
        <v/>
      </c>
      <c r="AG305" s="93" t="str">
        <f t="shared" si="4"/>
        <v/>
      </c>
      <c r="AH305" s="93" t="str">
        <f t="shared" si="4"/>
        <v/>
      </c>
      <c r="AI305" s="93" t="str">
        <f t="shared" si="4"/>
        <v/>
      </c>
      <c r="AJ305" s="93" t="str">
        <f t="shared" si="4"/>
        <v/>
      </c>
      <c r="AK305" s="93" t="str">
        <f t="shared" si="4"/>
        <v/>
      </c>
      <c r="AL305" s="93">
        <f t="shared" si="4"/>
        <v>15.000019999999999</v>
      </c>
      <c r="AM305" s="93" t="str">
        <f t="shared" si="4"/>
        <v/>
      </c>
      <c r="AN305" s="93" t="str">
        <f t="shared" si="4"/>
        <v/>
      </c>
      <c r="AO305" s="93" t="str">
        <f t="shared" si="4"/>
        <v/>
      </c>
      <c r="AP305" s="93" t="str">
        <f t="shared" si="4"/>
        <v/>
      </c>
    </row>
    <row r="306" spans="1:42" x14ac:dyDescent="0.2">
      <c r="A306" s="3">
        <v>7</v>
      </c>
      <c r="B306" s="91" t="str">
        <f t="shared" si="5"/>
        <v>Luule Laidro (L-Viru)</v>
      </c>
      <c r="C306" s="54">
        <f>IFERROR(INDEX(Sünd.!C:C,MATCH(B:B,Sünd.!B:B,0)),"")</f>
        <v>1945</v>
      </c>
      <c r="D306" s="130">
        <f>IF(Võistkondlik!BK$1+1-A306&gt;0,Võistkondlik!BK$1+1-A306,0)</f>
        <v>14</v>
      </c>
      <c r="R306" s="78"/>
      <c r="S306" s="78"/>
      <c r="T306" s="78"/>
      <c r="U306" s="78"/>
      <c r="V306" s="78"/>
      <c r="W306" s="78"/>
      <c r="X306" s="78"/>
      <c r="Y306" s="92" t="str">
        <f t="shared" si="8"/>
        <v>L-Viru</v>
      </c>
      <c r="Z306" s="93">
        <f t="shared" si="9"/>
        <v>14.000019999999999</v>
      </c>
      <c r="AA306" s="93" t="str">
        <f t="shared" si="4"/>
        <v/>
      </c>
      <c r="AB306" s="93" t="str">
        <f t="shared" si="4"/>
        <v/>
      </c>
      <c r="AC306" s="93" t="str">
        <f t="shared" si="4"/>
        <v/>
      </c>
      <c r="AD306" s="93" t="str">
        <f t="shared" si="4"/>
        <v/>
      </c>
      <c r="AE306" s="93" t="str">
        <f t="shared" si="4"/>
        <v/>
      </c>
      <c r="AF306" s="93">
        <f t="shared" si="4"/>
        <v>14.000019999999999</v>
      </c>
      <c r="AG306" s="93" t="str">
        <f t="shared" si="4"/>
        <v/>
      </c>
      <c r="AH306" s="93" t="str">
        <f t="shared" si="4"/>
        <v/>
      </c>
      <c r="AI306" s="93" t="str">
        <f t="shared" si="4"/>
        <v/>
      </c>
      <c r="AJ306" s="93" t="str">
        <f t="shared" si="4"/>
        <v/>
      </c>
      <c r="AK306" s="93" t="str">
        <f t="shared" si="4"/>
        <v/>
      </c>
      <c r="AL306" s="93" t="str">
        <f t="shared" si="4"/>
        <v/>
      </c>
      <c r="AM306" s="93" t="str">
        <f t="shared" si="4"/>
        <v/>
      </c>
      <c r="AN306" s="93" t="str">
        <f t="shared" si="4"/>
        <v/>
      </c>
      <c r="AO306" s="93" t="str">
        <f t="shared" si="4"/>
        <v/>
      </c>
      <c r="AP306" s="93" t="str">
        <f t="shared" si="4"/>
        <v/>
      </c>
    </row>
  </sheetData>
  <sortState ref="O6:O10">
    <sortCondition ref="O7"/>
  </sortState>
  <conditionalFormatting sqref="B1:L3 B307:L1048576 B5:L5 B4:H4 J4:L4">
    <cfRule type="containsText" dxfId="100" priority="87" operator="containsText" text="I-Viru">
      <formula>NOT(ISERROR(SEARCH("I-Viru",B1)))</formula>
    </cfRule>
  </conditionalFormatting>
  <conditionalFormatting sqref="E305:X305 AQ305:XFD305">
    <cfRule type="containsText" dxfId="99" priority="31" operator="containsText" text="I-Viru">
      <formula>NOT(ISERROR(SEARCH("I-Viru",E305)))</formula>
    </cfRule>
  </conditionalFormatting>
  <conditionalFormatting sqref="E304:G304 C300:H300 J300:L304 B299:L299 D301:H303 E306:G306 J306:L306 C301:C306 B125:H298 J125:L298">
    <cfRule type="containsText" dxfId="98" priority="85" operator="containsText" text="I-Viru">
      <formula>NOT(ISERROR(SEARCH("I-Viru",B125)))</formula>
    </cfRule>
  </conditionalFormatting>
  <conditionalFormatting sqref="D299:D303">
    <cfRule type="containsText" dxfId="97" priority="84" operator="containsText" text="I-Viru">
      <formula>NOT(ISERROR(SEARCH("I-Viru",D299)))</formula>
    </cfRule>
  </conditionalFormatting>
  <conditionalFormatting sqref="E300:E303">
    <cfRule type="containsText" dxfId="96" priority="35" operator="containsText" text="I-Viru">
      <formula>NOT(ISERROR(SEARCH("I-Viru",E300)))</formula>
    </cfRule>
  </conditionalFormatting>
  <conditionalFormatting sqref="E300:E303">
    <cfRule type="containsText" dxfId="95" priority="34" operator="containsText" text="I-Viru">
      <formula>NOT(ISERROR(SEARCH("I-Viru",E300)))</formula>
    </cfRule>
  </conditionalFormatting>
  <conditionalFormatting sqref="D304:D306">
    <cfRule type="containsText" dxfId="94" priority="33" operator="containsText" text="I-Viru">
      <formula>NOT(ISERROR(SEARCH("I-Viru",D304)))</formula>
    </cfRule>
  </conditionalFormatting>
  <conditionalFormatting sqref="D304:D306">
    <cfRule type="containsText" dxfId="93" priority="32" operator="containsText" text="I-Viru">
      <formula>NOT(ISERROR(SEARCH("I-Viru",D304)))</formula>
    </cfRule>
  </conditionalFormatting>
  <conditionalFormatting sqref="C8 D7">
    <cfRule type="aboveAverage" dxfId="92" priority="29"/>
  </conditionalFormatting>
  <conditionalFormatting sqref="C9 E7">
    <cfRule type="aboveAverage" dxfId="91" priority="28"/>
  </conditionalFormatting>
  <conditionalFormatting sqref="D9 E8">
    <cfRule type="aboveAverage" dxfId="90" priority="27"/>
  </conditionalFormatting>
  <conditionalFormatting sqref="D10 F8">
    <cfRule type="aboveAverage" dxfId="89" priority="25"/>
  </conditionalFormatting>
  <conditionalFormatting sqref="C11 G7">
    <cfRule type="aboveAverage" dxfId="88" priority="23"/>
  </conditionalFormatting>
  <conditionalFormatting sqref="E10 F9">
    <cfRule type="aboveAverage" dxfId="87" priority="24"/>
  </conditionalFormatting>
  <conditionalFormatting sqref="D11 G8">
    <cfRule type="aboveAverage" dxfId="86" priority="22"/>
  </conditionalFormatting>
  <conditionalFormatting sqref="G9 E11">
    <cfRule type="aboveAverage" dxfId="85" priority="21"/>
  </conditionalFormatting>
  <conditionalFormatting sqref="F11 G10">
    <cfRule type="aboveAverage" dxfId="84" priority="20"/>
  </conditionalFormatting>
  <conditionalFormatting sqref="B7:B11">
    <cfRule type="duplicateValues" dxfId="83" priority="30"/>
  </conditionalFormatting>
  <conditionalFormatting sqref="C12 H7">
    <cfRule type="aboveAverage" dxfId="82" priority="19"/>
  </conditionalFormatting>
  <conditionalFormatting sqref="D12 H8">
    <cfRule type="aboveAverage" dxfId="81" priority="18"/>
  </conditionalFormatting>
  <conditionalFormatting sqref="E12 H9">
    <cfRule type="aboveAverage" dxfId="80" priority="17"/>
  </conditionalFormatting>
  <conditionalFormatting sqref="F12 H10">
    <cfRule type="aboveAverage" dxfId="79" priority="16"/>
  </conditionalFormatting>
  <conditionalFormatting sqref="G12 H11">
    <cfRule type="aboveAverage" dxfId="78" priority="15"/>
  </conditionalFormatting>
  <conditionalFormatting sqref="C10 F7">
    <cfRule type="aboveAverage" dxfId="77" priority="26"/>
  </conditionalFormatting>
  <conditionalFormatting sqref="I12 H13">
    <cfRule type="aboveAverage" dxfId="76" priority="9"/>
  </conditionalFormatting>
  <conditionalFormatting sqref="G13 I11">
    <cfRule type="aboveAverage" dxfId="75" priority="10"/>
  </conditionalFormatting>
  <conditionalFormatting sqref="F13 I10">
    <cfRule type="aboveAverage" dxfId="74" priority="11"/>
  </conditionalFormatting>
  <conditionalFormatting sqref="E13 I9">
    <cfRule type="aboveAverage" dxfId="73" priority="12"/>
  </conditionalFormatting>
  <conditionalFormatting sqref="D13 I8">
    <cfRule type="aboveAverage" dxfId="72" priority="13"/>
  </conditionalFormatting>
  <conditionalFormatting sqref="C13 I7">
    <cfRule type="aboveAverage" dxfId="71" priority="14"/>
  </conditionalFormatting>
  <conditionalFormatting sqref="C18:C19">
    <cfRule type="aboveAverage" dxfId="70" priority="8"/>
  </conditionalFormatting>
  <conditionalFormatting sqref="D18:D19">
    <cfRule type="aboveAverage" dxfId="69" priority="7"/>
  </conditionalFormatting>
  <conditionalFormatting sqref="I18 H17">
    <cfRule type="aboveAverage" dxfId="68" priority="6"/>
  </conditionalFormatting>
  <conditionalFormatting sqref="G17:G18">
    <cfRule type="aboveAverage" dxfId="67" priority="5"/>
  </conditionalFormatting>
  <conditionalFormatting sqref="G102:H115">
    <cfRule type="containsText" dxfId="66" priority="4" operator="containsText" text="I-Viru">
      <formula>NOT(ISERROR(SEARCH("I-Viru",G102)))</formula>
    </cfRule>
  </conditionalFormatting>
  <conditionalFormatting sqref="H117">
    <cfRule type="containsText" dxfId="65" priority="3" operator="containsText" text="I-Viru">
      <formula>NOT(ISERROR(SEARCH("I-Viru",H117)))</formula>
    </cfRule>
  </conditionalFormatting>
  <conditionalFormatting sqref="H120">
    <cfRule type="containsText" dxfId="64" priority="2" operator="containsText" text="I-Viru">
      <formula>NOT(ISERROR(SEARCH("I-Viru",H120)))</formula>
    </cfRule>
  </conditionalFormatting>
  <conditionalFormatting sqref="B300:B306">
    <cfRule type="containsText" dxfId="63" priority="1" operator="containsText" text="I-Viru">
      <formula>NOT(ISERROR(SEARCH("I-Viru",B300)))</formula>
    </cfRule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1" manualBreakCount="1">
    <brk id="121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S303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3" width="3.28515625" style="8" hidden="1" customWidth="1"/>
    <col min="14" max="14" width="5.5703125" style="8" hidden="1" customWidth="1"/>
    <col min="15" max="15" width="3.7109375" style="8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11.5703125" hidden="1" customWidth="1"/>
    <col min="20" max="20" width="5.28515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5" x14ac:dyDescent="0.2">
      <c r="A1" s="13" t="str">
        <f>Võistkondlik!B1</f>
        <v>ESL INDIVIDUAAL-VÕISTKONDLIKUD MEISTRIVÕISTLUSED PETANGIS 2023</v>
      </c>
      <c r="B1" s="14"/>
      <c r="C1" s="14"/>
      <c r="J1" s="195"/>
      <c r="K1" s="195"/>
      <c r="L1" s="195"/>
      <c r="M1" s="242"/>
      <c r="N1" s="242"/>
      <c r="O1" s="231"/>
      <c r="P1" s="242"/>
      <c r="Q1" s="243" t="s">
        <v>122</v>
      </c>
      <c r="R1" s="242"/>
      <c r="S1" s="242"/>
      <c r="T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5" x14ac:dyDescent="0.2">
      <c r="A2" s="10" t="str">
        <f>Võistkondlik!B2</f>
        <v>Toimumisaeg: L, 27.05.2023 kell 10:00</v>
      </c>
      <c r="B2" s="14"/>
      <c r="C2" s="14"/>
    </row>
    <row r="3" spans="1:45" x14ac:dyDescent="0.2">
      <c r="A3" s="10" t="str">
        <f>Võistkondlik!B3</f>
        <v>Toimumiskoht: Järvamaa, Türi vald, Väätsa alevik, Järve tn</v>
      </c>
      <c r="B3" s="14"/>
      <c r="C3" s="14"/>
    </row>
    <row r="4" spans="1:45" x14ac:dyDescent="0.2">
      <c r="A4" s="15" t="s">
        <v>105</v>
      </c>
      <c r="B4" s="14"/>
      <c r="C4" s="14"/>
      <c r="I4" s="78"/>
    </row>
    <row r="5" spans="1:45" x14ac:dyDescent="0.2">
      <c r="A5" s="225"/>
      <c r="B5" s="225"/>
      <c r="C5" s="225"/>
      <c r="D5" s="225"/>
      <c r="E5" s="225"/>
      <c r="F5" s="225"/>
      <c r="G5" s="225"/>
      <c r="H5" s="225"/>
      <c r="I5" s="244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</row>
    <row r="6" spans="1:45" s="78" customFormat="1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/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5" s="78" customFormat="1" x14ac:dyDescent="0.2">
      <c r="A7" s="184">
        <v>1</v>
      </c>
      <c r="B7" s="196" t="s">
        <v>75</v>
      </c>
      <c r="C7" s="197"/>
      <c r="D7" s="198">
        <v>13</v>
      </c>
      <c r="E7" s="198">
        <v>11</v>
      </c>
      <c r="F7" s="198">
        <v>10</v>
      </c>
      <c r="G7" s="198"/>
      <c r="H7" s="199" t="str">
        <f>(IF(D7-C8&gt;0,1)+IF(E7-C9&gt;0,1)+IF(F7-C10&gt;0,1)+IF(G7-C11&gt;0,1))&amp;"-"&amp;(IF(D7-C8&lt;0,1)+IF(E7-C9&lt;0,1)+IF(F7-C10&lt;0,1)+IF(G7-C11&lt;0,1))</f>
        <v>1-2</v>
      </c>
      <c r="I7" s="198" t="str">
        <f>IF(AND(B7&lt;&gt;"",R$6=TRUE),A$6&amp;RANK(S7,S$7:S$11,0)," ")</f>
        <v>A3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4">
        <f>SUM(AND(R7=R8,D7&gt;C8),AND(R7=R9,E7&gt;C9),AND(R7=R10,F7&gt;C10),AND(R7=R11,G7&gt;C11))</f>
        <v>0</v>
      </c>
      <c r="N7" s="215" t="str">
        <f>SUM(C7:G7)&amp;"-"&amp;SUM(C7:C11)</f>
        <v>34-38</v>
      </c>
      <c r="O7" s="216">
        <f>D7+E7+F7+G7-C8-C9-C10-C11</f>
        <v>-4</v>
      </c>
      <c r="P7" s="201">
        <f>SUM(C7:G7,C7:C11)/SUM(C7:C11)</f>
        <v>1.8947368421052631</v>
      </c>
      <c r="Q7" s="202">
        <f>VALUE(LEFT(H7,1))</f>
        <v>1</v>
      </c>
      <c r="R7" s="203">
        <f>Q7*100000+J7*10000+K7*1000+100*L7</f>
        <v>100000</v>
      </c>
      <c r="S7" s="218">
        <f t="shared" ref="S7:S10" si="0">R7+M7*0.1+IF(ISNONTEXT(B7),0,0.01)+0.0001*O7</f>
        <v>100000.00959999999</v>
      </c>
      <c r="T7" s="205" t="str">
        <f>Q7&amp;J7</f>
        <v>10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1:45" s="78" customFormat="1" x14ac:dyDescent="0.2">
      <c r="A8" s="184">
        <v>2</v>
      </c>
      <c r="B8" s="206" t="s">
        <v>117</v>
      </c>
      <c r="C8" s="198">
        <v>12</v>
      </c>
      <c r="D8" s="197"/>
      <c r="E8" s="198">
        <v>10</v>
      </c>
      <c r="F8" s="198">
        <v>6</v>
      </c>
      <c r="G8" s="198"/>
      <c r="H8" s="199" t="str">
        <f>(IF(C8-D7&gt;0,1)+IF(E8-D9&gt;0,1)+IF(F8-D10&gt;0,1)+IF(G8-D11&gt;0,1))&amp;"-"&amp;(IF(C8-D7&lt;0,1)+IF(E8-D9&lt;0,1)+IF(F8-D10&lt;0,1)+IF(G8-D11&lt;0,1))</f>
        <v>0-3</v>
      </c>
      <c r="I8" s="198" t="str">
        <f>IF(AND(B8&lt;&gt;"",R$6=TRUE),A$6&amp;RANK(S8,S$7:S$11,0)," ")</f>
        <v>A4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4">
        <f>SUM(AND(R8=R7,C8&gt;D7),AND(R8=R9,E8&gt;D9),AND(R8=R10,F8&gt;D10),AND(R8=R11,G8&gt;D11))</f>
        <v>0</v>
      </c>
      <c r="N8" s="215" t="str">
        <f>SUM(C8:G8)&amp;"-"&amp;SUM(D7:D11)</f>
        <v>28-39</v>
      </c>
      <c r="O8" s="216">
        <f>C8+E8+F8+G8-D7-D9-D10-D11</f>
        <v>-11</v>
      </c>
      <c r="P8" s="201">
        <f>SUM(C8:G8,D7:D11)/SUM(D7:D11)</f>
        <v>1.7179487179487178</v>
      </c>
      <c r="Q8" s="207">
        <f>VALUE(LEFT(H8,1))</f>
        <v>0</v>
      </c>
      <c r="R8" s="203">
        <f>Q8*100000+J8*10000+K8*1000+100*L8</f>
        <v>0</v>
      </c>
      <c r="S8" s="218">
        <f t="shared" si="0"/>
        <v>8.8999999999999999E-3</v>
      </c>
      <c r="T8" s="205" t="str">
        <f>Q8&amp;J8</f>
        <v>00</v>
      </c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5" s="78" customFormat="1" x14ac:dyDescent="0.2">
      <c r="A9" s="184">
        <v>3</v>
      </c>
      <c r="B9" s="206" t="s">
        <v>232</v>
      </c>
      <c r="C9" s="198">
        <v>13</v>
      </c>
      <c r="D9" s="209">
        <v>13</v>
      </c>
      <c r="E9" s="197"/>
      <c r="F9" s="198">
        <v>12</v>
      </c>
      <c r="G9" s="198"/>
      <c r="H9" s="199" t="str">
        <f>(IF(C9-E7&gt;0,1)+IF(D9-E8&gt;0,1)+IF(F9-E10&gt;0,1)+IF(G9-E11&gt;0,1))&amp;"-"&amp;(IF(C9-E7&lt;0,1)+IF(D9-E8&lt;0,1)+IF(F9-E10&lt;0,1)+IF(G9-E11&lt;0,1))</f>
        <v>2-1</v>
      </c>
      <c r="I9" s="198" t="str">
        <f>IF(AND(B9&lt;&gt;"",R$6=TRUE),A$6&amp;RANK(S9,S$7:S$11,0)," ")</f>
        <v>A2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4">
        <f>SUM(AND(R9=R7,C9&gt;E7),AND(R9=R8,D9&gt;E8),AND(R9=R10,F9&gt;E10),AND(R9=R11,G9&gt;E11))</f>
        <v>0</v>
      </c>
      <c r="N9" s="215" t="str">
        <f>SUM(C9:G9)&amp;"-"&amp;SUM(E7:E11)</f>
        <v>38-34</v>
      </c>
      <c r="O9" s="216">
        <f>C9+D9+F9+G9-E7-E8-E10-E11</f>
        <v>4</v>
      </c>
      <c r="P9" s="201">
        <f>SUM(C9:G9,E7:E11)/SUM(E7:E11)</f>
        <v>2.1176470588235294</v>
      </c>
      <c r="Q9" s="207">
        <f>VALUE(LEFT(H9,1))</f>
        <v>2</v>
      </c>
      <c r="R9" s="203">
        <f>Q9*100000+J9*10000+K9*1000+100*L9</f>
        <v>200000</v>
      </c>
      <c r="S9" s="218">
        <f t="shared" si="0"/>
        <v>200000.0104</v>
      </c>
      <c r="T9" s="205" t="str">
        <f>Q9&amp;J9</f>
        <v>20</v>
      </c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</row>
    <row r="10" spans="1:45" s="78" customFormat="1" x14ac:dyDescent="0.2">
      <c r="A10" s="184">
        <v>4</v>
      </c>
      <c r="B10" s="208" t="s">
        <v>203</v>
      </c>
      <c r="C10" s="198">
        <v>13</v>
      </c>
      <c r="D10" s="209">
        <v>13</v>
      </c>
      <c r="E10" s="198">
        <v>13</v>
      </c>
      <c r="F10" s="197"/>
      <c r="G10" s="219"/>
      <c r="H10" s="199" t="str">
        <f>(IF(C10-F7&gt;0,1)+IF(D10-F8&gt;0,1)+IF(E10-F9&gt;0,1)+IF(G10-F11&gt;0,1))&amp;"-"&amp;(IF(C10-F7&lt;0,1)+IF(D10-F8&lt;0,1)+IF(E10-F9&lt;0,1)+IF(G10-F11&lt;0,1))</f>
        <v>3-0</v>
      </c>
      <c r="I10" s="198" t="str">
        <f>IF(AND(B10&lt;&gt;"",R$6=TRUE),A$6&amp;RANK(S10,S$7:S$11,0)," ")</f>
        <v>A1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39-28</v>
      </c>
      <c r="O10" s="216">
        <f>C10+D10+E10+G10-F7-F8-F9-F11</f>
        <v>11</v>
      </c>
      <c r="P10" s="201">
        <f>SUM(C10:G10,F7:F11)/SUM(F7:F11)</f>
        <v>2.3928571428571428</v>
      </c>
      <c r="Q10" s="207">
        <f>VALUE(LEFT(H10,1))</f>
        <v>3</v>
      </c>
      <c r="R10" s="203">
        <f>Q10*100000+J10*10000+K10*1000+100*L10</f>
        <v>300000</v>
      </c>
      <c r="S10" s="218">
        <f t="shared" si="0"/>
        <v>300000.0111</v>
      </c>
      <c r="T10" s="205" t="str">
        <f>Q10&amp;J10</f>
        <v>30</v>
      </c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</row>
    <row r="11" spans="1:45" s="78" customFormat="1" hidden="1" x14ac:dyDescent="0.2">
      <c r="A11" s="184">
        <v>5</v>
      </c>
      <c r="B11" s="208"/>
      <c r="C11" s="198"/>
      <c r="D11" s="198"/>
      <c r="E11" s="198"/>
      <c r="F11" s="198"/>
      <c r="G11" s="197"/>
      <c r="H11" s="199" t="str">
        <f>(IF(C11-G7&gt;0,1)+IF(D11-G8&gt;0,1)+IF(E11-G9&gt;0,1)+IF(F11-G10&gt;0,1))&amp;"-"&amp;(IF(C11-G7&lt;0,1)+IF(D11-G8&lt;0,1)+IF(E11-G9&lt;0,1)+IF(F11-G10&lt;0,1))</f>
        <v>0-0</v>
      </c>
      <c r="I11" s="198" t="str">
        <f>IF(AND(B11&lt;&gt;"",R$6=TRUE),A$6&amp;RANK(S11,S$7:S$11,0)," ")</f>
        <v xml:space="preserve"> 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4">
        <f>SUM(AND(R11=R7,C11&gt;G7),AND(R11=R8,D11&gt;G8),AND(R11=R9,E11&gt;G9),AND(R11=R10,F11&gt;G10))</f>
        <v>0</v>
      </c>
      <c r="N11" s="215" t="str">
        <f>SUM(C11:G11)&amp;"-"&amp;SUM(G7:G11)</f>
        <v>0-0</v>
      </c>
      <c r="O11" s="216">
        <f>C11+D11+E11+F11-G7-G8-G9-G10</f>
        <v>0</v>
      </c>
      <c r="P11" s="201" t="e">
        <f>SUM(C11:G11,G7:G11)/SUM(G7:G11)</f>
        <v>#DIV/0!</v>
      </c>
      <c r="Q11" s="207">
        <f>VALUE(LEFT(H11,1))</f>
        <v>0</v>
      </c>
      <c r="R11" s="203">
        <f>Q11*100000+J11*10000+K11*1000+100*L11</f>
        <v>0</v>
      </c>
      <c r="S11" s="218">
        <f>R11+M11*0.1+IF(ISNONTEXT(B11),0,0.01)+0.0001*O11</f>
        <v>0</v>
      </c>
      <c r="T11" s="205" t="str">
        <f>Q11&amp;J11</f>
        <v>00</v>
      </c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5" s="78" customFormat="1" hidden="1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3" spans="1:45" s="78" customFormat="1" hidden="1" x14ac:dyDescent="0.2">
      <c r="B13" s="237" t="s">
        <v>2</v>
      </c>
      <c r="C13" s="238" t="s">
        <v>15</v>
      </c>
      <c r="D13" s="238" t="s">
        <v>14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</row>
    <row r="14" spans="1:45" s="78" customFormat="1" hidden="1" x14ac:dyDescent="0.2">
      <c r="B14" s="237" t="s">
        <v>5</v>
      </c>
      <c r="C14" s="238" t="s">
        <v>6</v>
      </c>
      <c r="D14" s="238" t="s">
        <v>4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</row>
    <row r="15" spans="1:45" s="78" customFormat="1" hidden="1" x14ac:dyDescent="0.2">
      <c r="B15" s="237" t="s">
        <v>8</v>
      </c>
      <c r="C15" s="238" t="s">
        <v>17</v>
      </c>
      <c r="D15" s="238" t="s">
        <v>10</v>
      </c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</row>
    <row r="16" spans="1:45" s="78" customFormat="1" x14ac:dyDescent="0.2"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</row>
    <row r="17" spans="25:42" s="78" customFormat="1" hidden="1" x14ac:dyDescent="0.2"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25:42" s="78" customFormat="1" hidden="1" x14ac:dyDescent="0.2"/>
    <row r="19" spans="25:42" s="78" customFormat="1" hidden="1" x14ac:dyDescent="0.2"/>
    <row r="20" spans="25:42" s="78" customFormat="1" hidden="1" x14ac:dyDescent="0.2"/>
    <row r="21" spans="25:42" s="78" customFormat="1" hidden="1" x14ac:dyDescent="0.2"/>
    <row r="22" spans="25:42" s="78" customFormat="1" hidden="1" x14ac:dyDescent="0.2"/>
    <row r="23" spans="25:42" s="78" customFormat="1" hidden="1" x14ac:dyDescent="0.2"/>
    <row r="24" spans="25:42" s="78" customFormat="1" hidden="1" x14ac:dyDescent="0.2"/>
    <row r="25" spans="25:42" s="78" customFormat="1" hidden="1" x14ac:dyDescent="0.2"/>
    <row r="26" spans="25:42" s="78" customFormat="1" hidden="1" x14ac:dyDescent="0.2"/>
    <row r="27" spans="25:42" s="78" customFormat="1" hidden="1" x14ac:dyDescent="0.2"/>
    <row r="28" spans="25:42" s="78" customFormat="1" hidden="1" x14ac:dyDescent="0.2"/>
    <row r="29" spans="25:42" s="78" customFormat="1" hidden="1" x14ac:dyDescent="0.2"/>
    <row r="30" spans="25:42" s="78" customFormat="1" hidden="1" x14ac:dyDescent="0.2"/>
    <row r="31" spans="25:42" s="78" customFormat="1" hidden="1" x14ac:dyDescent="0.2"/>
    <row r="32" spans="25:42" s="78" customFormat="1" hidden="1" x14ac:dyDescent="0.2"/>
    <row r="33" s="78" customFormat="1" hidden="1" x14ac:dyDescent="0.2"/>
    <row r="34" s="78" customFormat="1" hidden="1" x14ac:dyDescent="0.2"/>
    <row r="35" s="78" customFormat="1" hidden="1" x14ac:dyDescent="0.2"/>
    <row r="36" s="78" customFormat="1" hidden="1" x14ac:dyDescent="0.2"/>
    <row r="37" s="78" customFormat="1" hidden="1" x14ac:dyDescent="0.2"/>
    <row r="38" s="78" customFormat="1" hidden="1" x14ac:dyDescent="0.2"/>
    <row r="39" s="78" customFormat="1" hidden="1" x14ac:dyDescent="0.2"/>
    <row r="40" s="78" customFormat="1" hidden="1" x14ac:dyDescent="0.2"/>
    <row r="41" s="78" customFormat="1" hidden="1" x14ac:dyDescent="0.2"/>
    <row r="42" s="78" customFormat="1" hidden="1" x14ac:dyDescent="0.2"/>
    <row r="43" s="78" customFormat="1" hidden="1" x14ac:dyDescent="0.2"/>
    <row r="44" s="78" customFormat="1" hidden="1" x14ac:dyDescent="0.2"/>
    <row r="45" s="78" customFormat="1" hidden="1" x14ac:dyDescent="0.2"/>
    <row r="46" s="78" customFormat="1" hidden="1" x14ac:dyDescent="0.2"/>
    <row r="47" s="78" customFormat="1" hidden="1" x14ac:dyDescent="0.2"/>
    <row r="48" s="78" customFormat="1" hidden="1" x14ac:dyDescent="0.2"/>
    <row r="49" spans="1:20" s="78" customFormat="1" hidden="1" x14ac:dyDescent="0.2"/>
    <row r="50" spans="1:20" s="78" customFormat="1" hidden="1" x14ac:dyDescent="0.2"/>
    <row r="51" spans="1:20" s="78" customFormat="1" hidden="1" x14ac:dyDescent="0.2"/>
    <row r="52" spans="1:20" s="78" customFormat="1" hidden="1" x14ac:dyDescent="0.2"/>
    <row r="53" spans="1:20" s="78" customFormat="1" hidden="1" x14ac:dyDescent="0.2"/>
    <row r="54" spans="1:20" s="78" customFormat="1" hidden="1" x14ac:dyDescent="0.2"/>
    <row r="55" spans="1:20" s="78" customFormat="1" hidden="1" x14ac:dyDescent="0.2"/>
    <row r="56" spans="1:20" s="78" customFormat="1" hidden="1" x14ac:dyDescent="0.2"/>
    <row r="57" spans="1:20" s="78" customFormat="1" hidden="1" x14ac:dyDescent="0.2"/>
    <row r="58" spans="1:20" s="78" customFormat="1" hidden="1" x14ac:dyDescent="0.2"/>
    <row r="59" spans="1:20" s="78" customFormat="1" hidden="1" x14ac:dyDescent="0.2"/>
    <row r="60" spans="1:20" s="78" customFormat="1" hidden="1" x14ac:dyDescent="0.2"/>
    <row r="61" spans="1:20" s="78" customFormat="1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0" s="78" customFormat="1" hidden="1" x14ac:dyDescent="0.2">
      <c r="A62" s="225"/>
      <c r="B62" s="237"/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0" s="78" customFormat="1" hidden="1" x14ac:dyDescent="0.2">
      <c r="A63" s="225"/>
      <c r="B63" s="237"/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</row>
    <row r="64" spans="1:20" s="78" customFormat="1" hidden="1" x14ac:dyDescent="0.2">
      <c r="A64" s="225"/>
      <c r="B64" s="237"/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</row>
    <row r="65" spans="1:20" s="78" customFormat="1" hidden="1" x14ac:dyDescent="0.2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</row>
    <row r="66" spans="1:20" s="78" customFormat="1" hidden="1" x14ac:dyDescent="0.2">
      <c r="A66" s="225"/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</row>
    <row r="67" spans="1:20" s="78" customFormat="1" hidden="1" x14ac:dyDescent="0.2">
      <c r="A67" s="225"/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</row>
    <row r="68" spans="1:20" s="78" customFormat="1" hidden="1" x14ac:dyDescent="0.2">
      <c r="A68" s="225"/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</row>
    <row r="69" spans="1:20" s="78" customFormat="1" hidden="1" x14ac:dyDescent="0.2">
      <c r="A69" s="225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</row>
    <row r="70" spans="1:20" s="78" customFormat="1" hidden="1" x14ac:dyDescent="0.2">
      <c r="A70" s="225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</row>
    <row r="71" spans="1:20" s="78" customFormat="1" hidden="1" x14ac:dyDescent="0.2">
      <c r="A71" s="225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0" s="78" customFormat="1" hidden="1" x14ac:dyDescent="0.2">
      <c r="A72" s="225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0" s="78" customFormat="1" hidden="1" x14ac:dyDescent="0.2">
      <c r="A73" s="225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0" s="78" customFormat="1" hidden="1" x14ac:dyDescent="0.2">
      <c r="A74" s="225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0" s="78" customFormat="1" hidden="1" x14ac:dyDescent="0.2">
      <c r="A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1:20" s="78" customFormat="1" hidden="1" x14ac:dyDescent="0.2">
      <c r="I76" s="80"/>
    </row>
    <row r="77" spans="1:20" s="78" customFormat="1" hidden="1" x14ac:dyDescent="0.2">
      <c r="I77" s="80"/>
    </row>
    <row r="78" spans="1:20" s="78" customFormat="1" hidden="1" x14ac:dyDescent="0.2">
      <c r="I78" s="80"/>
    </row>
    <row r="79" spans="1:20" s="78" customFormat="1" hidden="1" x14ac:dyDescent="0.2">
      <c r="I79" s="80"/>
    </row>
    <row r="80" spans="1:20" s="78" customFormat="1" hidden="1" x14ac:dyDescent="0.2">
      <c r="I80" s="80"/>
    </row>
    <row r="81" spans="9:9" s="78" customFormat="1" hidden="1" x14ac:dyDescent="0.2">
      <c r="I81" s="80"/>
    </row>
    <row r="82" spans="9:9" s="78" customFormat="1" hidden="1" x14ac:dyDescent="0.2">
      <c r="I82" s="80"/>
    </row>
    <row r="83" spans="9:9" s="78" customFormat="1" hidden="1" x14ac:dyDescent="0.2">
      <c r="I83" s="80"/>
    </row>
    <row r="84" spans="9:9" s="78" customFormat="1" hidden="1" x14ac:dyDescent="0.2">
      <c r="I84" s="80"/>
    </row>
    <row r="85" spans="9:9" s="78" customFormat="1" hidden="1" x14ac:dyDescent="0.2">
      <c r="I85" s="80"/>
    </row>
    <row r="86" spans="9:9" s="78" customFormat="1" hidden="1" x14ac:dyDescent="0.2">
      <c r="I86" s="80"/>
    </row>
    <row r="87" spans="9:9" s="78" customFormat="1" hidden="1" x14ac:dyDescent="0.2">
      <c r="I87" s="80"/>
    </row>
    <row r="88" spans="9:9" s="78" customFormat="1" hidden="1" x14ac:dyDescent="0.2">
      <c r="I88" s="80"/>
    </row>
    <row r="89" spans="9:9" s="78" customFormat="1" hidden="1" x14ac:dyDescent="0.2">
      <c r="I89" s="80"/>
    </row>
    <row r="90" spans="9:9" s="78" customFormat="1" hidden="1" x14ac:dyDescent="0.2">
      <c r="I90" s="80"/>
    </row>
    <row r="91" spans="9:9" s="78" customFormat="1" hidden="1" x14ac:dyDescent="0.2">
      <c r="I91" s="80"/>
    </row>
    <row r="92" spans="9:9" s="78" customFormat="1" hidden="1" x14ac:dyDescent="0.2">
      <c r="I92" s="80"/>
    </row>
    <row r="93" spans="9:9" s="78" customFormat="1" hidden="1" x14ac:dyDescent="0.2">
      <c r="I93" s="80"/>
    </row>
    <row r="94" spans="9:9" s="78" customFormat="1" hidden="1" x14ac:dyDescent="0.2">
      <c r="I94" s="80"/>
    </row>
    <row r="95" spans="9:9" s="78" customFormat="1" hidden="1" x14ac:dyDescent="0.2">
      <c r="I95" s="80"/>
    </row>
    <row r="96" spans="9:9" s="78" customFormat="1" hidden="1" x14ac:dyDescent="0.2">
      <c r="I96" s="80"/>
    </row>
    <row r="97" spans="1:9" s="78" customFormat="1" hidden="1" x14ac:dyDescent="0.2">
      <c r="I97" s="80"/>
    </row>
    <row r="98" spans="1:9" s="78" customFormat="1" hidden="1" x14ac:dyDescent="0.2">
      <c r="I98" s="80"/>
    </row>
    <row r="99" spans="1:9" s="78" customFormat="1" hidden="1" x14ac:dyDescent="0.2">
      <c r="I99" s="80"/>
    </row>
    <row r="100" spans="1:9" s="78" customFormat="1" x14ac:dyDescent="0.2">
      <c r="A100" s="68" t="s">
        <v>98</v>
      </c>
    </row>
    <row r="101" spans="1:9" s="78" customFormat="1" x14ac:dyDescent="0.2"/>
    <row r="102" spans="1:9" s="78" customFormat="1" ht="13.5" thickBot="1" x14ac:dyDescent="0.25">
      <c r="A102" s="80"/>
      <c r="B102" s="80"/>
      <c r="C102" s="80"/>
      <c r="D102" s="80"/>
      <c r="E102" s="80"/>
      <c r="F102" s="80"/>
      <c r="G102" s="5" t="s">
        <v>19</v>
      </c>
      <c r="H102" s="67" t="str">
        <f>IFERROR(INDEX(B$1:B$100,MATCH(G102,I$1:I$100,0)),"")</f>
        <v>Elli Piller (Valga)</v>
      </c>
      <c r="I102" s="61"/>
    </row>
    <row r="103" spans="1:9" s="78" customFormat="1" x14ac:dyDescent="0.2">
      <c r="A103" s="80"/>
      <c r="B103" s="80"/>
      <c r="C103" s="80"/>
      <c r="D103" s="80"/>
      <c r="E103" s="80"/>
      <c r="F103" s="80"/>
      <c r="G103" s="5"/>
      <c r="H103" s="70" t="s">
        <v>91</v>
      </c>
      <c r="I103" s="69"/>
    </row>
    <row r="104" spans="1:9" s="78" customFormat="1" x14ac:dyDescent="0.2">
      <c r="A104" s="80"/>
      <c r="B104" s="80"/>
      <c r="C104" s="80"/>
      <c r="D104" s="80"/>
      <c r="E104" s="80"/>
      <c r="F104" s="80"/>
      <c r="G104" s="5"/>
      <c r="H104" s="61"/>
      <c r="I104" s="61"/>
    </row>
    <row r="105" spans="1:9" s="78" customFormat="1" ht="13.5" thickBot="1" x14ac:dyDescent="0.25">
      <c r="A105" s="80"/>
      <c r="B105" s="80"/>
      <c r="C105" s="80"/>
      <c r="D105" s="80"/>
      <c r="E105" s="80"/>
      <c r="F105" s="80"/>
      <c r="G105" s="5" t="s">
        <v>22</v>
      </c>
      <c r="H105" s="67" t="str">
        <f>IFERROR(INDEX(B$1:B$100,MATCH(G105,I$1:I$100,0)),"")</f>
        <v>Vaige Ant (Jõgeva)</v>
      </c>
      <c r="I105" s="65"/>
    </row>
    <row r="106" spans="1:9" s="78" customFormat="1" x14ac:dyDescent="0.2">
      <c r="A106" s="80"/>
      <c r="B106" s="80"/>
      <c r="C106" s="80"/>
      <c r="D106" s="80"/>
      <c r="E106" s="80"/>
      <c r="F106" s="80"/>
      <c r="G106" s="5"/>
      <c r="H106" s="70" t="s">
        <v>92</v>
      </c>
      <c r="I106" s="63"/>
    </row>
    <row r="107" spans="1:9" s="78" customFormat="1" x14ac:dyDescent="0.2">
      <c r="A107" s="80"/>
      <c r="B107" s="80"/>
      <c r="C107" s="80"/>
      <c r="D107" s="80"/>
      <c r="E107" s="80"/>
      <c r="F107" s="80"/>
      <c r="G107" s="5"/>
      <c r="H107" s="61"/>
      <c r="I107" s="61"/>
    </row>
    <row r="108" spans="1:9" s="78" customFormat="1" ht="13.5" thickBot="1" x14ac:dyDescent="0.25">
      <c r="A108" s="80"/>
      <c r="B108" s="80"/>
      <c r="C108" s="80"/>
      <c r="D108" s="80"/>
      <c r="E108" s="80"/>
      <c r="F108" s="80"/>
      <c r="G108" s="5" t="s">
        <v>24</v>
      </c>
      <c r="H108" s="67" t="str">
        <f>IFERROR(INDEX(B$1:B$100,MATCH(G108,I$1:I$100,0)),"")</f>
        <v>Helle Siidla (Lääne)</v>
      </c>
      <c r="I108" s="65"/>
    </row>
    <row r="109" spans="1:9" s="78" customFormat="1" x14ac:dyDescent="0.2">
      <c r="A109" s="80"/>
      <c r="B109" s="80"/>
      <c r="C109" s="80"/>
      <c r="D109" s="80"/>
      <c r="E109" s="80"/>
      <c r="F109" s="80"/>
      <c r="G109" s="100"/>
      <c r="H109" s="66" t="s">
        <v>93</v>
      </c>
      <c r="I109" s="63"/>
    </row>
    <row r="110" spans="1:9" s="78" customFormat="1" x14ac:dyDescent="0.2">
      <c r="A110" s="80"/>
      <c r="B110" s="80"/>
      <c r="C110" s="80"/>
      <c r="D110" s="80"/>
      <c r="E110" s="80"/>
      <c r="F110" s="80"/>
      <c r="G110" s="100"/>
      <c r="H110" s="63"/>
      <c r="I110" s="63"/>
    </row>
    <row r="111" spans="1:9" s="78" customFormat="1" ht="13.5" thickBot="1" x14ac:dyDescent="0.25">
      <c r="A111" s="80"/>
      <c r="B111" s="80"/>
      <c r="C111" s="80"/>
      <c r="D111" s="80"/>
      <c r="E111" s="80"/>
      <c r="F111" s="80"/>
      <c r="G111" s="5" t="s">
        <v>28</v>
      </c>
      <c r="H111" s="67" t="str">
        <f>IFERROR(INDEX(B$1:B$100,MATCH(G111,I$1:I$100,0)),"")</f>
        <v>Mai Luik (Tartu)</v>
      </c>
      <c r="I111" s="65"/>
    </row>
    <row r="112" spans="1:9" s="78" customFormat="1" x14ac:dyDescent="0.2">
      <c r="A112" s="80"/>
      <c r="B112" s="80"/>
      <c r="C112" s="80"/>
      <c r="D112" s="80"/>
      <c r="E112" s="80"/>
      <c r="F112" s="80"/>
      <c r="H112" s="60" t="s">
        <v>23</v>
      </c>
      <c r="I112" s="61"/>
    </row>
    <row r="113" spans="1:6" s="78" customFormat="1" x14ac:dyDescent="0.2">
      <c r="A113" s="80"/>
      <c r="B113" s="80"/>
      <c r="C113" s="80"/>
      <c r="D113" s="80"/>
      <c r="E113" s="80"/>
      <c r="F113" s="80"/>
    </row>
    <row r="114" spans="1:6" s="78" customFormat="1" hidden="1" x14ac:dyDescent="0.2">
      <c r="A114" s="80"/>
      <c r="B114" s="80"/>
      <c r="C114" s="80"/>
      <c r="D114" s="80"/>
      <c r="E114" s="80"/>
      <c r="F114" s="80"/>
    </row>
    <row r="115" spans="1:6" s="78" customFormat="1" hidden="1" x14ac:dyDescent="0.2">
      <c r="A115" s="80"/>
      <c r="B115" s="80"/>
      <c r="C115" s="80"/>
      <c r="D115" s="80"/>
      <c r="E115" s="80"/>
      <c r="F115" s="80"/>
    </row>
    <row r="116" spans="1:6" s="78" customFormat="1" hidden="1" x14ac:dyDescent="0.2"/>
    <row r="117" spans="1:6" s="78" customFormat="1" hidden="1" x14ac:dyDescent="0.2"/>
    <row r="118" spans="1:6" s="78" customFormat="1" hidden="1" x14ac:dyDescent="0.2"/>
    <row r="119" spans="1:6" s="78" customFormat="1" hidden="1" x14ac:dyDescent="0.2"/>
    <row r="120" spans="1:6" s="78" customFormat="1" hidden="1" x14ac:dyDescent="0.2"/>
    <row r="121" spans="1:6" s="78" customFormat="1" hidden="1" x14ac:dyDescent="0.2"/>
    <row r="122" spans="1:6" s="78" customFormat="1" hidden="1" x14ac:dyDescent="0.2"/>
    <row r="123" spans="1:6" s="78" customFormat="1" hidden="1" x14ac:dyDescent="0.2"/>
    <row r="124" spans="1:6" s="78" customFormat="1" hidden="1" x14ac:dyDescent="0.2"/>
    <row r="125" spans="1:6" s="78" customFormat="1" hidden="1" x14ac:dyDescent="0.2"/>
    <row r="126" spans="1:6" s="78" customFormat="1" hidden="1" x14ac:dyDescent="0.2"/>
    <row r="127" spans="1:6" s="78" customFormat="1" hidden="1" x14ac:dyDescent="0.2"/>
    <row r="128" spans="1:6" s="78" customFormat="1" hidden="1" x14ac:dyDescent="0.2"/>
    <row r="129" s="78" customFormat="1" hidden="1" x14ac:dyDescent="0.2"/>
    <row r="130" s="78" customFormat="1" hidden="1" x14ac:dyDescent="0.2"/>
    <row r="131" s="78" customFormat="1" hidden="1" x14ac:dyDescent="0.2"/>
    <row r="132" s="78" customFormat="1" hidden="1" x14ac:dyDescent="0.2"/>
    <row r="133" s="78" customFormat="1" hidden="1" x14ac:dyDescent="0.2"/>
    <row r="134" s="78" customFormat="1" hidden="1" x14ac:dyDescent="0.2"/>
    <row r="135" s="78" customFormat="1" hidden="1" x14ac:dyDescent="0.2"/>
    <row r="136" s="78" customFormat="1" hidden="1" x14ac:dyDescent="0.2"/>
    <row r="137" s="78" customFormat="1" hidden="1" x14ac:dyDescent="0.2"/>
    <row r="138" s="78" customFormat="1" hidden="1" x14ac:dyDescent="0.2"/>
    <row r="139" s="78" customFormat="1" hidden="1" x14ac:dyDescent="0.2"/>
    <row r="140" s="78" customFormat="1" hidden="1" x14ac:dyDescent="0.2"/>
    <row r="141" s="78" customFormat="1" hidden="1" x14ac:dyDescent="0.2"/>
    <row r="142" s="78" customFormat="1" hidden="1" x14ac:dyDescent="0.2"/>
    <row r="143" s="78" customFormat="1" hidden="1" x14ac:dyDescent="0.2"/>
    <row r="144" s="78" customFormat="1" hidden="1" x14ac:dyDescent="0.2"/>
    <row r="145" s="78" customFormat="1" hidden="1" x14ac:dyDescent="0.2"/>
    <row r="146" s="78" customFormat="1" hidden="1" x14ac:dyDescent="0.2"/>
    <row r="147" s="78" customFormat="1" hidden="1" x14ac:dyDescent="0.2"/>
    <row r="148" s="78" customFormat="1" hidden="1" x14ac:dyDescent="0.2"/>
    <row r="149" s="78" customFormat="1" hidden="1" x14ac:dyDescent="0.2"/>
    <row r="150" s="78" customFormat="1" hidden="1" x14ac:dyDescent="0.2"/>
    <row r="151" s="78" customFormat="1" hidden="1" x14ac:dyDescent="0.2"/>
    <row r="152" s="78" customFormat="1" hidden="1" x14ac:dyDescent="0.2"/>
    <row r="153" s="78" customFormat="1" hidden="1" x14ac:dyDescent="0.2"/>
    <row r="154" s="78" customFormat="1" hidden="1" x14ac:dyDescent="0.2"/>
    <row r="155" s="78" customFormat="1" hidden="1" x14ac:dyDescent="0.2"/>
    <row r="156" s="78" customFormat="1" hidden="1" x14ac:dyDescent="0.2"/>
    <row r="157" s="78" customFormat="1" hidden="1" x14ac:dyDescent="0.2"/>
    <row r="158" s="78" customFormat="1" hidden="1" x14ac:dyDescent="0.2"/>
    <row r="159" s="78" customFormat="1" hidden="1" x14ac:dyDescent="0.2"/>
    <row r="160" s="78" customFormat="1" hidden="1" x14ac:dyDescent="0.2"/>
    <row r="161" s="78" customFormat="1" hidden="1" x14ac:dyDescent="0.2"/>
    <row r="162" s="78" customFormat="1" hidden="1" x14ac:dyDescent="0.2"/>
    <row r="163" s="78" customFormat="1" hidden="1" x14ac:dyDescent="0.2"/>
    <row r="164" s="78" customFormat="1" hidden="1" x14ac:dyDescent="0.2"/>
    <row r="165" s="78" customFormat="1" hidden="1" x14ac:dyDescent="0.2"/>
    <row r="166" s="78" customFormat="1" hidden="1" x14ac:dyDescent="0.2"/>
    <row r="167" s="78" customFormat="1" hidden="1" x14ac:dyDescent="0.2"/>
    <row r="168" s="78" customFormat="1" hidden="1" x14ac:dyDescent="0.2"/>
    <row r="169" s="78" customFormat="1" hidden="1" x14ac:dyDescent="0.2"/>
    <row r="170" s="78" customFormat="1" hidden="1" x14ac:dyDescent="0.2"/>
    <row r="171" s="78" customFormat="1" hidden="1" x14ac:dyDescent="0.2"/>
    <row r="172" s="78" customFormat="1" hidden="1" x14ac:dyDescent="0.2"/>
    <row r="173" s="78" customFormat="1" hidden="1" x14ac:dyDescent="0.2"/>
    <row r="174" s="78" customFormat="1" hidden="1" x14ac:dyDescent="0.2"/>
    <row r="175" s="78" customFormat="1" hidden="1" x14ac:dyDescent="0.2"/>
    <row r="176" s="78" customFormat="1" hidden="1" x14ac:dyDescent="0.2"/>
    <row r="177" s="78" customFormat="1" hidden="1" x14ac:dyDescent="0.2"/>
    <row r="178" s="78" customFormat="1" hidden="1" x14ac:dyDescent="0.2"/>
    <row r="179" s="78" customFormat="1" hidden="1" x14ac:dyDescent="0.2"/>
    <row r="180" s="78" customFormat="1" hidden="1" x14ac:dyDescent="0.2"/>
    <row r="181" s="78" customFormat="1" hidden="1" x14ac:dyDescent="0.2"/>
    <row r="182" s="78" customFormat="1" hidden="1" x14ac:dyDescent="0.2"/>
    <row r="183" s="78" customFormat="1" hidden="1" x14ac:dyDescent="0.2"/>
    <row r="184" s="78" customFormat="1" hidden="1" x14ac:dyDescent="0.2"/>
    <row r="185" s="78" customFormat="1" hidden="1" x14ac:dyDescent="0.2"/>
    <row r="186" s="78" customFormat="1" hidden="1" x14ac:dyDescent="0.2"/>
    <row r="187" s="78" customFormat="1" hidden="1" x14ac:dyDescent="0.2"/>
    <row r="188" s="78" customFormat="1" hidden="1" x14ac:dyDescent="0.2"/>
    <row r="189" s="78" customFormat="1" hidden="1" x14ac:dyDescent="0.2"/>
    <row r="190" s="78" customFormat="1" hidden="1" x14ac:dyDescent="0.2"/>
    <row r="191" s="78" customFormat="1" hidden="1" x14ac:dyDescent="0.2"/>
    <row r="192" s="78" customFormat="1" hidden="1" x14ac:dyDescent="0.2"/>
    <row r="193" s="78" customFormat="1" hidden="1" x14ac:dyDescent="0.2"/>
    <row r="194" s="78" customFormat="1" hidden="1" x14ac:dyDescent="0.2"/>
    <row r="195" s="78" customFormat="1" hidden="1" x14ac:dyDescent="0.2"/>
    <row r="196" s="78" customFormat="1" hidden="1" x14ac:dyDescent="0.2"/>
    <row r="197" s="78" customFormat="1" hidden="1" x14ac:dyDescent="0.2"/>
    <row r="198" s="78" customFormat="1" hidden="1" x14ac:dyDescent="0.2"/>
    <row r="199" s="78" customFormat="1" hidden="1" x14ac:dyDescent="0.2"/>
    <row r="200" s="78" customFormat="1" hidden="1" x14ac:dyDescent="0.2"/>
    <row r="201" s="78" customFormat="1" hidden="1" x14ac:dyDescent="0.2"/>
    <row r="202" s="78" customFormat="1" hidden="1" x14ac:dyDescent="0.2"/>
    <row r="203" s="78" customFormat="1" hidden="1" x14ac:dyDescent="0.2"/>
    <row r="204" s="78" customFormat="1" hidden="1" x14ac:dyDescent="0.2"/>
    <row r="205" s="78" customFormat="1" hidden="1" x14ac:dyDescent="0.2"/>
    <row r="206" s="78" customFormat="1" hidden="1" x14ac:dyDescent="0.2"/>
    <row r="207" s="78" customFormat="1" hidden="1" x14ac:dyDescent="0.2"/>
    <row r="208" s="78" customFormat="1" hidden="1" x14ac:dyDescent="0.2"/>
    <row r="209" s="78" customFormat="1" hidden="1" x14ac:dyDescent="0.2"/>
    <row r="210" s="78" customFormat="1" hidden="1" x14ac:dyDescent="0.2"/>
    <row r="211" s="78" customFormat="1" hidden="1" x14ac:dyDescent="0.2"/>
    <row r="212" s="78" customFormat="1" hidden="1" x14ac:dyDescent="0.2"/>
    <row r="213" s="78" customFormat="1" hidden="1" x14ac:dyDescent="0.2"/>
    <row r="214" s="78" customFormat="1" hidden="1" x14ac:dyDescent="0.2"/>
    <row r="215" s="78" customFormat="1" hidden="1" x14ac:dyDescent="0.2"/>
    <row r="216" s="78" customFormat="1" hidden="1" x14ac:dyDescent="0.2"/>
    <row r="217" s="78" customFormat="1" hidden="1" x14ac:dyDescent="0.2"/>
    <row r="218" s="78" customFormat="1" hidden="1" x14ac:dyDescent="0.2"/>
    <row r="219" s="78" customFormat="1" hidden="1" x14ac:dyDescent="0.2"/>
    <row r="220" s="78" customFormat="1" hidden="1" x14ac:dyDescent="0.2"/>
    <row r="221" s="78" customFormat="1" hidden="1" x14ac:dyDescent="0.2"/>
    <row r="222" s="78" customFormat="1" hidden="1" x14ac:dyDescent="0.2"/>
    <row r="223" s="78" customFormat="1" hidden="1" x14ac:dyDescent="0.2"/>
    <row r="224" s="78" customFormat="1" hidden="1" x14ac:dyDescent="0.2"/>
    <row r="225" s="78" customFormat="1" hidden="1" x14ac:dyDescent="0.2"/>
    <row r="226" s="78" customFormat="1" hidden="1" x14ac:dyDescent="0.2"/>
    <row r="227" s="78" customFormat="1" hidden="1" x14ac:dyDescent="0.2"/>
    <row r="228" s="78" customFormat="1" hidden="1" x14ac:dyDescent="0.2"/>
    <row r="229" s="78" customFormat="1" hidden="1" x14ac:dyDescent="0.2"/>
    <row r="230" s="78" customFormat="1" hidden="1" x14ac:dyDescent="0.2"/>
    <row r="231" s="78" customFormat="1" hidden="1" x14ac:dyDescent="0.2"/>
    <row r="232" s="78" customFormat="1" hidden="1" x14ac:dyDescent="0.2"/>
    <row r="233" s="78" customFormat="1" hidden="1" x14ac:dyDescent="0.2"/>
    <row r="234" s="78" customFormat="1" hidden="1" x14ac:dyDescent="0.2"/>
    <row r="235" s="78" customFormat="1" hidden="1" x14ac:dyDescent="0.2"/>
    <row r="236" s="78" customFormat="1" hidden="1" x14ac:dyDescent="0.2"/>
    <row r="237" s="78" customFormat="1" hidden="1" x14ac:dyDescent="0.2"/>
    <row r="238" s="78" customFormat="1" hidden="1" x14ac:dyDescent="0.2"/>
    <row r="239" s="78" customFormat="1" hidden="1" x14ac:dyDescent="0.2"/>
    <row r="240" s="78" customFormat="1" hidden="1" x14ac:dyDescent="0.2"/>
    <row r="241" s="78" customFormat="1" hidden="1" x14ac:dyDescent="0.2"/>
    <row r="242" s="78" customFormat="1" hidden="1" x14ac:dyDescent="0.2"/>
    <row r="243" s="78" customFormat="1" hidden="1" x14ac:dyDescent="0.2"/>
    <row r="244" s="78" customFormat="1" hidden="1" x14ac:dyDescent="0.2"/>
    <row r="245" s="78" customFormat="1" hidden="1" x14ac:dyDescent="0.2"/>
    <row r="246" s="78" customFormat="1" hidden="1" x14ac:dyDescent="0.2"/>
    <row r="247" s="78" customFormat="1" hidden="1" x14ac:dyDescent="0.2"/>
    <row r="248" s="78" customFormat="1" hidden="1" x14ac:dyDescent="0.2"/>
    <row r="249" s="78" customFormat="1" hidden="1" x14ac:dyDescent="0.2"/>
    <row r="250" s="78" customFormat="1" hidden="1" x14ac:dyDescent="0.2"/>
    <row r="251" s="78" customFormat="1" hidden="1" x14ac:dyDescent="0.2"/>
    <row r="252" s="78" customFormat="1" hidden="1" x14ac:dyDescent="0.2"/>
    <row r="253" s="78" customFormat="1" hidden="1" x14ac:dyDescent="0.2"/>
    <row r="254" s="78" customFormat="1" hidden="1" x14ac:dyDescent="0.2"/>
    <row r="255" s="78" customFormat="1" hidden="1" x14ac:dyDescent="0.2"/>
    <row r="256" s="78" customFormat="1" hidden="1" x14ac:dyDescent="0.2"/>
    <row r="257" s="78" customFormat="1" hidden="1" x14ac:dyDescent="0.2"/>
    <row r="258" s="78" customFormat="1" hidden="1" x14ac:dyDescent="0.2"/>
    <row r="259" s="78" customFormat="1" hidden="1" x14ac:dyDescent="0.2"/>
    <row r="260" s="78" customFormat="1" hidden="1" x14ac:dyDescent="0.2"/>
    <row r="261" s="78" customFormat="1" hidden="1" x14ac:dyDescent="0.2"/>
    <row r="262" s="78" customFormat="1" hidden="1" x14ac:dyDescent="0.2"/>
    <row r="263" s="78" customFormat="1" hidden="1" x14ac:dyDescent="0.2"/>
    <row r="264" s="78" customFormat="1" hidden="1" x14ac:dyDescent="0.2"/>
    <row r="265" s="78" customFormat="1" hidden="1" x14ac:dyDescent="0.2"/>
    <row r="266" s="78" customFormat="1" hidden="1" x14ac:dyDescent="0.2"/>
    <row r="267" s="78" customFormat="1" hidden="1" x14ac:dyDescent="0.2"/>
    <row r="268" s="78" customFormat="1" hidden="1" x14ac:dyDescent="0.2"/>
    <row r="269" s="78" customFormat="1" hidden="1" x14ac:dyDescent="0.2"/>
    <row r="270" s="78" customFormat="1" hidden="1" x14ac:dyDescent="0.2"/>
    <row r="271" s="78" customFormat="1" hidden="1" x14ac:dyDescent="0.2"/>
    <row r="272" s="78" customFormat="1" hidden="1" x14ac:dyDescent="0.2"/>
    <row r="273" s="78" customFormat="1" hidden="1" x14ac:dyDescent="0.2"/>
    <row r="274" s="78" customFormat="1" hidden="1" x14ac:dyDescent="0.2"/>
    <row r="275" s="78" customFormat="1" hidden="1" x14ac:dyDescent="0.2"/>
    <row r="276" s="78" customFormat="1" hidden="1" x14ac:dyDescent="0.2"/>
    <row r="277" s="78" customFormat="1" hidden="1" x14ac:dyDescent="0.2"/>
    <row r="278" s="78" customFormat="1" hidden="1" x14ac:dyDescent="0.2"/>
    <row r="279" s="78" customFormat="1" hidden="1" x14ac:dyDescent="0.2"/>
    <row r="280" s="78" customFormat="1" hidden="1" x14ac:dyDescent="0.2"/>
    <row r="281" s="78" customFormat="1" hidden="1" x14ac:dyDescent="0.2"/>
    <row r="282" s="78" customFormat="1" hidden="1" x14ac:dyDescent="0.2"/>
    <row r="283" s="78" customFormat="1" hidden="1" x14ac:dyDescent="0.2"/>
    <row r="284" s="78" customFormat="1" hidden="1" x14ac:dyDescent="0.2"/>
    <row r="285" s="78" customFormat="1" hidden="1" x14ac:dyDescent="0.2"/>
    <row r="286" s="78" customFormat="1" hidden="1" x14ac:dyDescent="0.2"/>
    <row r="287" s="78" customFormat="1" hidden="1" x14ac:dyDescent="0.2"/>
    <row r="288" s="78" customFormat="1" hidden="1" x14ac:dyDescent="0.2"/>
    <row r="289" spans="1:42" s="78" customFormat="1" hidden="1" x14ac:dyDescent="0.2"/>
    <row r="290" spans="1:42" s="78" customFormat="1" hidden="1" x14ac:dyDescent="0.2"/>
    <row r="291" spans="1:42" s="78" customFormat="1" hidden="1" x14ac:dyDescent="0.2"/>
    <row r="292" spans="1:42" s="78" customFormat="1" hidden="1" x14ac:dyDescent="0.2"/>
    <row r="293" spans="1:42" s="78" customFormat="1" hidden="1" x14ac:dyDescent="0.2"/>
    <row r="294" spans="1:42" s="78" customFormat="1" hidden="1" x14ac:dyDescent="0.2"/>
    <row r="295" spans="1:42" s="78" customFormat="1" hidden="1" x14ac:dyDescent="0.2"/>
    <row r="296" spans="1:42" s="78" customFormat="1" hidden="1" x14ac:dyDescent="0.2"/>
    <row r="297" spans="1:42" s="78" customFormat="1" hidden="1" x14ac:dyDescent="0.2"/>
    <row r="298" spans="1:42" s="78" customFormat="1" hidden="1" x14ac:dyDescent="0.2"/>
    <row r="299" spans="1:42" s="78" customFormat="1" x14ac:dyDescent="0.2">
      <c r="A299" s="3" t="s">
        <v>52</v>
      </c>
      <c r="B299" s="305" t="s">
        <v>63</v>
      </c>
      <c r="C299" s="12" t="s">
        <v>34</v>
      </c>
      <c r="D299" s="12" t="s">
        <v>64</v>
      </c>
      <c r="E299" s="287"/>
      <c r="F299" s="19"/>
      <c r="G299" s="19"/>
      <c r="H299" s="19"/>
      <c r="I299" s="19"/>
      <c r="Y299" s="12" t="s">
        <v>62</v>
      </c>
      <c r="Z299" s="44">
        <v>1.0000000000000001E-5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s="78" customFormat="1" x14ac:dyDescent="0.2">
      <c r="A300" s="3">
        <v>1</v>
      </c>
      <c r="B300" s="293" t="str">
        <f>IFERROR(INDEX(H$100:H$300,MATCH(A300&amp;". koht",H$101:H$301,0)),"")</f>
        <v>Elli Piller (Valga)</v>
      </c>
      <c r="C300" s="54">
        <f>IFERROR(INDEX(Sünd.!C:C,MATCH(B:B,Sünd.!B:B,0)),"")</f>
        <v>1941</v>
      </c>
      <c r="D300" s="130">
        <f>IF(Võistkondlik!BK$1+1-A300&gt;0,Võistkondlik!BK$1+1-A300,0)</f>
        <v>20</v>
      </c>
      <c r="E300" s="289"/>
      <c r="F300" s="19"/>
      <c r="G300" s="19"/>
      <c r="H300" s="19"/>
      <c r="I300" s="19"/>
      <c r="Y300" s="92" t="str">
        <f t="shared" ref="Y300:Y303" si="1">IFERROR(MID(B300,FIND("(",B300)+1,FIND(")",B300)-FIND("(",B300)-1),"")</f>
        <v>Valga</v>
      </c>
      <c r="Z300" s="93">
        <f t="shared" ref="Z300:Z303" si="2">D300+Z$299</f>
        <v>20.00001</v>
      </c>
      <c r="AA300" s="93" t="str">
        <f t="shared" ref="AA300:AP303" si="3">IF($Y300=AA$299,$Z300,"")</f>
        <v/>
      </c>
      <c r="AB300" s="93" t="str">
        <f t="shared" si="3"/>
        <v/>
      </c>
      <c r="AC300" s="93" t="str">
        <f t="shared" si="3"/>
        <v/>
      </c>
      <c r="AD300" s="93" t="str">
        <f t="shared" si="3"/>
        <v/>
      </c>
      <c r="AE300" s="93" t="str">
        <f t="shared" si="3"/>
        <v/>
      </c>
      <c r="AF300" s="93" t="str">
        <f t="shared" si="3"/>
        <v/>
      </c>
      <c r="AG300" s="93" t="str">
        <f t="shared" si="3"/>
        <v/>
      </c>
      <c r="AH300" s="93" t="str">
        <f t="shared" si="3"/>
        <v/>
      </c>
      <c r="AI300" s="93" t="str">
        <f t="shared" si="3"/>
        <v/>
      </c>
      <c r="AJ300" s="93" t="str">
        <f t="shared" si="3"/>
        <v/>
      </c>
      <c r="AK300" s="93" t="str">
        <f t="shared" si="3"/>
        <v/>
      </c>
      <c r="AL300" s="93" t="str">
        <f t="shared" si="3"/>
        <v/>
      </c>
      <c r="AM300" s="93">
        <f t="shared" si="3"/>
        <v>20.00001</v>
      </c>
      <c r="AN300" s="93" t="str">
        <f t="shared" si="3"/>
        <v/>
      </c>
      <c r="AO300" s="93" t="str">
        <f t="shared" si="3"/>
        <v/>
      </c>
      <c r="AP300" s="93" t="str">
        <f t="shared" si="3"/>
        <v/>
      </c>
    </row>
    <row r="301" spans="1:42" s="78" customFormat="1" x14ac:dyDescent="0.2">
      <c r="A301" s="3">
        <v>2</v>
      </c>
      <c r="B301" s="92" t="str">
        <f>IFERROR(INDEX(H$100:H$300,MATCH(A301&amp;". koht",H$101:H$301,0)),"")</f>
        <v>Vaige Ant (Jõgeva)</v>
      </c>
      <c r="C301" s="54">
        <f>IFERROR(INDEX(Sünd.!C:C,MATCH(B:B,Sünd.!B:B,0)),"")</f>
        <v>1938</v>
      </c>
      <c r="D301" s="130">
        <f>IF(Võistkondlik!BK$1+1-A301&gt;0,Võistkondlik!BK$1+1-A301,0)</f>
        <v>19</v>
      </c>
      <c r="E301" s="289"/>
      <c r="F301" s="19"/>
      <c r="G301" s="19"/>
      <c r="H301" s="19"/>
      <c r="I301" s="19"/>
      <c r="Y301" s="92" t="str">
        <f t="shared" si="1"/>
        <v>Jõgeva</v>
      </c>
      <c r="Z301" s="93">
        <f t="shared" si="2"/>
        <v>19.00001</v>
      </c>
      <c r="AA301" s="93" t="str">
        <f t="shared" si="3"/>
        <v/>
      </c>
      <c r="AB301" s="93" t="str">
        <f t="shared" si="3"/>
        <v/>
      </c>
      <c r="AC301" s="93" t="str">
        <f t="shared" si="3"/>
        <v/>
      </c>
      <c r="AD301" s="93">
        <f t="shared" si="3"/>
        <v>19.00001</v>
      </c>
      <c r="AE301" s="93" t="str">
        <f t="shared" si="3"/>
        <v/>
      </c>
      <c r="AF301" s="93" t="str">
        <f t="shared" si="3"/>
        <v/>
      </c>
      <c r="AG301" s="93" t="str">
        <f t="shared" si="3"/>
        <v/>
      </c>
      <c r="AH301" s="93" t="str">
        <f t="shared" si="3"/>
        <v/>
      </c>
      <c r="AI301" s="93" t="str">
        <f t="shared" si="3"/>
        <v/>
      </c>
      <c r="AJ301" s="93" t="str">
        <f t="shared" si="3"/>
        <v/>
      </c>
      <c r="AK301" s="93" t="str">
        <f t="shared" si="3"/>
        <v/>
      </c>
      <c r="AL301" s="93" t="str">
        <f t="shared" si="3"/>
        <v/>
      </c>
      <c r="AM301" s="93" t="str">
        <f t="shared" si="3"/>
        <v/>
      </c>
      <c r="AN301" s="93" t="str">
        <f t="shared" si="3"/>
        <v/>
      </c>
      <c r="AO301" s="93" t="str">
        <f t="shared" si="3"/>
        <v/>
      </c>
      <c r="AP301" s="93" t="str">
        <f t="shared" si="3"/>
        <v/>
      </c>
    </row>
    <row r="302" spans="1:42" s="78" customFormat="1" x14ac:dyDescent="0.2">
      <c r="A302" s="3">
        <v>3</v>
      </c>
      <c r="B302" s="296" t="str">
        <f>IFERROR(INDEX(H$100:H$300,MATCH(A302&amp;". koht",H$101:H$301,0)),"")</f>
        <v>Helle Siidla (Lääne)</v>
      </c>
      <c r="C302" s="54">
        <f>IFERROR(INDEX(Sünd.!C:C,MATCH(B:B,Sünd.!B:B,0)),"")</f>
        <v>1941</v>
      </c>
      <c r="D302" s="130">
        <f>IF(Võistkondlik!BK$1+1-A302&gt;0,Võistkondlik!BK$1+1-A302,0)</f>
        <v>18</v>
      </c>
      <c r="E302" s="289"/>
      <c r="F302" s="19"/>
      <c r="G302" s="19"/>
      <c r="H302" s="19"/>
      <c r="I302" s="19"/>
      <c r="Y302" s="92" t="str">
        <f t="shared" si="1"/>
        <v>Lääne</v>
      </c>
      <c r="Z302" s="93">
        <f t="shared" si="2"/>
        <v>18.00001</v>
      </c>
      <c r="AA302" s="93" t="str">
        <f t="shared" si="3"/>
        <v/>
      </c>
      <c r="AB302" s="93" t="str">
        <f t="shared" si="3"/>
        <v/>
      </c>
      <c r="AC302" s="93" t="str">
        <f t="shared" si="3"/>
        <v/>
      </c>
      <c r="AD302" s="93" t="str">
        <f t="shared" si="3"/>
        <v/>
      </c>
      <c r="AE302" s="93" t="str">
        <f t="shared" si="3"/>
        <v/>
      </c>
      <c r="AF302" s="93" t="str">
        <f t="shared" si="3"/>
        <v/>
      </c>
      <c r="AG302" s="93">
        <f t="shared" si="3"/>
        <v>18.00001</v>
      </c>
      <c r="AH302" s="93" t="str">
        <f t="shared" si="3"/>
        <v/>
      </c>
      <c r="AI302" s="93" t="str">
        <f t="shared" si="3"/>
        <v/>
      </c>
      <c r="AJ302" s="93" t="str">
        <f t="shared" si="3"/>
        <v/>
      </c>
      <c r="AK302" s="93" t="str">
        <f t="shared" si="3"/>
        <v/>
      </c>
      <c r="AL302" s="93" t="str">
        <f t="shared" si="3"/>
        <v/>
      </c>
      <c r="AM302" s="93" t="str">
        <f t="shared" si="3"/>
        <v/>
      </c>
      <c r="AN302" s="93" t="str">
        <f t="shared" si="3"/>
        <v/>
      </c>
      <c r="AO302" s="93" t="str">
        <f t="shared" si="3"/>
        <v/>
      </c>
      <c r="AP302" s="93" t="str">
        <f t="shared" si="3"/>
        <v/>
      </c>
    </row>
    <row r="303" spans="1:42" s="78" customFormat="1" x14ac:dyDescent="0.2">
      <c r="A303" s="3">
        <v>4</v>
      </c>
      <c r="B303" s="91" t="str">
        <f>IFERROR(INDEX(H$100:H$300,MATCH(A303&amp;". koht",H$101:H$301,0)),"")</f>
        <v>Mai Luik (Tartu)</v>
      </c>
      <c r="C303" s="54">
        <f>IFERROR(INDEX(Sünd.!C:C,MATCH(B:B,Sünd.!B:B,0)),"")</f>
        <v>1938</v>
      </c>
      <c r="D303" s="130">
        <f>IF(Võistkondlik!BK$1+1-A303&gt;0,Võistkondlik!BK$1+1-A303,0)</f>
        <v>17</v>
      </c>
      <c r="E303" s="290"/>
      <c r="F303" s="19"/>
      <c r="G303" s="19"/>
      <c r="H303" s="19"/>
      <c r="I303" s="19"/>
      <c r="Y303" s="92" t="str">
        <f t="shared" si="1"/>
        <v>Tartu</v>
      </c>
      <c r="Z303" s="93">
        <f t="shared" si="2"/>
        <v>17.00001</v>
      </c>
      <c r="AA303" s="93" t="str">
        <f t="shared" si="3"/>
        <v/>
      </c>
      <c r="AB303" s="93" t="str">
        <f t="shared" si="3"/>
        <v/>
      </c>
      <c r="AC303" s="93" t="str">
        <f t="shared" si="3"/>
        <v/>
      </c>
      <c r="AD303" s="93" t="str">
        <f t="shared" si="3"/>
        <v/>
      </c>
      <c r="AE303" s="93" t="str">
        <f t="shared" si="3"/>
        <v/>
      </c>
      <c r="AF303" s="93" t="str">
        <f t="shared" si="3"/>
        <v/>
      </c>
      <c r="AG303" s="93" t="str">
        <f t="shared" si="3"/>
        <v/>
      </c>
      <c r="AH303" s="93" t="str">
        <f t="shared" si="3"/>
        <v/>
      </c>
      <c r="AI303" s="93" t="str">
        <f t="shared" si="3"/>
        <v/>
      </c>
      <c r="AJ303" s="93" t="str">
        <f t="shared" si="3"/>
        <v/>
      </c>
      <c r="AK303" s="93" t="str">
        <f t="shared" si="3"/>
        <v/>
      </c>
      <c r="AL303" s="93">
        <f t="shared" si="3"/>
        <v>17.00001</v>
      </c>
      <c r="AM303" s="93" t="str">
        <f t="shared" si="3"/>
        <v/>
      </c>
      <c r="AN303" s="93" t="str">
        <f t="shared" si="3"/>
        <v/>
      </c>
      <c r="AO303" s="93" t="str">
        <f t="shared" si="3"/>
        <v/>
      </c>
      <c r="AP303" s="93" t="str">
        <f t="shared" si="3"/>
        <v/>
      </c>
    </row>
  </sheetData>
  <sortState ref="O6:O8">
    <sortCondition ref="O7"/>
  </sortState>
  <conditionalFormatting sqref="B1:L3 B304:L1048576 B5:L5 B4:H4 J4:L4">
    <cfRule type="containsText" dxfId="62" priority="54" operator="containsText" text="I-Viru">
      <formula>NOT(ISERROR(SEARCH("I-Viru",B1)))</formula>
    </cfRule>
  </conditionalFormatting>
  <conditionalFormatting sqref="B6:L299 C300:L303">
    <cfRule type="containsText" dxfId="61" priority="53" operator="containsText" text="I-Viru">
      <formula>NOT(ISERROR(SEARCH("I-Viru",B6)))</formula>
    </cfRule>
  </conditionalFormatting>
  <conditionalFormatting sqref="D299:D303">
    <cfRule type="containsText" dxfId="60" priority="52" operator="containsText" text="I-Viru">
      <formula>NOT(ISERROR(SEARCH("I-Viru",D299)))</formula>
    </cfRule>
  </conditionalFormatting>
  <conditionalFormatting sqref="D7 C8">
    <cfRule type="aboveAverage" dxfId="59" priority="39"/>
  </conditionalFormatting>
  <conditionalFormatting sqref="E7 C9">
    <cfRule type="aboveAverage" dxfId="58" priority="38"/>
  </conditionalFormatting>
  <conditionalFormatting sqref="F7 C10">
    <cfRule type="aboveAverage" dxfId="57" priority="37"/>
  </conditionalFormatting>
  <conditionalFormatting sqref="E8 D9">
    <cfRule type="aboveAverage" dxfId="56" priority="36"/>
  </conditionalFormatting>
  <conditionalFormatting sqref="G7 C11">
    <cfRule type="aboveAverage" dxfId="55" priority="35"/>
  </conditionalFormatting>
  <conditionalFormatting sqref="F8 D10">
    <cfRule type="aboveAverage" dxfId="54" priority="34"/>
  </conditionalFormatting>
  <conditionalFormatting sqref="G8 D11">
    <cfRule type="aboveAverage" dxfId="53" priority="33"/>
  </conditionalFormatting>
  <conditionalFormatting sqref="F9 E10">
    <cfRule type="aboveAverage" dxfId="52" priority="32"/>
  </conditionalFormatting>
  <conditionalFormatting sqref="G9 E11">
    <cfRule type="aboveAverage" dxfId="51" priority="31"/>
  </conditionalFormatting>
  <conditionalFormatting sqref="F11 G10">
    <cfRule type="aboveAverage" dxfId="50" priority="30"/>
  </conditionalFormatting>
  <conditionalFormatting sqref="I7:I11">
    <cfRule type="expression" dxfId="49" priority="28">
      <formula>FIND(2,I7,1)</formula>
    </cfRule>
    <cfRule type="expression" dxfId="48" priority="29">
      <formula>FIND(1,I7,1)</formula>
    </cfRule>
  </conditionalFormatting>
  <conditionalFormatting sqref="B7:B12">
    <cfRule type="duplicateValues" dxfId="47" priority="27"/>
  </conditionalFormatting>
  <conditionalFormatting sqref="L7:L11">
    <cfRule type="expression" dxfId="46" priority="10">
      <formula>K7=0</formula>
    </cfRule>
    <cfRule type="expression" dxfId="45" priority="19">
      <formula>IF(COUNTIF(J$7:J$11,"=2")=2,TRUE)</formula>
    </cfRule>
    <cfRule type="expression" dxfId="44" priority="20">
      <formula>IF(COUNTIF(J$7:J$11,"=1")=2,TRUE)</formula>
    </cfRule>
    <cfRule type="expression" dxfId="43" priority="21">
      <formula>AND(IF(COUNTIF(Q$7:Q$11,"=1")=2,TRUE),IF(COUNTIF(Q$7:Q$11,"=2")=2,TRUE))</formula>
    </cfRule>
    <cfRule type="expression" dxfId="42" priority="22">
      <formula>AND(Q7=4,IF(COUNTIF(Q$7:Q$11,"=4")=1,TRUE))</formula>
    </cfRule>
    <cfRule type="expression" dxfId="41" priority="23">
      <formula>AND(Q7=3,IF(COUNTIF(Q$7:Q$11,"=3")=1,TRUE))</formula>
    </cfRule>
    <cfRule type="expression" dxfId="40" priority="24">
      <formula>AND(Q7=2,IF(COUNTIF(Q$7:Q$11,"=2")=1,TRUE))</formula>
    </cfRule>
    <cfRule type="expression" dxfId="39" priority="25">
      <formula>AND(Q7=1,IF(COUNTIF(Q$7:Q$11,"=1")=1,TRUE))</formula>
    </cfRule>
    <cfRule type="expression" dxfId="38" priority="26">
      <formula>OR(Q7=0,Q7=5)</formula>
    </cfRule>
  </conditionalFormatting>
  <conditionalFormatting sqref="O7:O11">
    <cfRule type="expression" dxfId="37" priority="18">
      <formula>OR(AND(J7=1,K7=1,L7=0,M7=1),AND(J7=2,K7=2,L7=0,M7=2))</formula>
    </cfRule>
  </conditionalFormatting>
  <conditionalFormatting sqref="M7:M11">
    <cfRule type="expression" dxfId="36" priority="11">
      <formula>AND(L7&gt;0,IF(COUNTIF(L$7:L$11,L7)&gt;1,TRUE,FALSE))</formula>
    </cfRule>
    <cfRule type="expression" dxfId="35" priority="12">
      <formula>AND(IF(COUNTIF(R$7:R$11,"=1")=2,TRUE),IF(COUNTIF(R$7:R$11,"=2")=2,TRUE))</formula>
    </cfRule>
    <cfRule type="expression" dxfId="34" priority="13">
      <formula>AND(R7=4,IF(COUNTIF(R$7:R$11,"=4")=1,TRUE))</formula>
    </cfRule>
    <cfRule type="expression" dxfId="33" priority="14">
      <formula>AND(R7=3,IF(COUNTIF(R$7:R$11,"=3")=1,TRUE))</formula>
    </cfRule>
    <cfRule type="expression" dxfId="32" priority="15">
      <formula>AND(R7=2,IF(COUNTIF(R$7:R$11,"=2")=1,TRUE))</formula>
    </cfRule>
    <cfRule type="expression" dxfId="31" priority="16">
      <formula>AND(R7=1,IF(COUNTIF(R$7:R$11,"=1")=1,TRUE))</formula>
    </cfRule>
    <cfRule type="expression" dxfId="30" priority="17">
      <formula>OR(R7=0,R7=5)</formula>
    </cfRule>
  </conditionalFormatting>
  <conditionalFormatting sqref="J7:J11">
    <cfRule type="expression" dxfId="29" priority="6">
      <formula>AND(Q7=4,IF(COUNTIF(Q$7:Q$11,"=4")&gt;=2,TRUE))</formula>
    </cfRule>
    <cfRule type="expression" dxfId="28" priority="7">
      <formula>AND(Q7=3,IF(COUNTIF(Q$7:Q$11,"=3")&gt;=2,TRUE))</formula>
    </cfRule>
    <cfRule type="expression" dxfId="27" priority="8">
      <formula>AND(Q7=2,IF(COUNTIF(Q$7:Q$11,"=2")&gt;=2,TRUE))</formula>
    </cfRule>
    <cfRule type="expression" dxfId="26" priority="9">
      <formula>AND(Q7=1,IF(COUNTIF(Q$7:Q$11,"=1")&gt;=2,TRUE))</formula>
    </cfRule>
  </conditionalFormatting>
  <conditionalFormatting sqref="H7:H11">
    <cfRule type="expression" dxfId="25" priority="5">
      <formula>AND(Q7=4,IF(COUNTIF(Q$7:Q$11,"=4")&gt;=2,TRUE))</formula>
    </cfRule>
    <cfRule type="expression" dxfId="24" priority="40">
      <formula>AND(Q7=3,IF(COUNTIF(Q$7:Q$11,"=3")&gt;=2,TRUE))</formula>
    </cfRule>
    <cfRule type="expression" dxfId="23" priority="41">
      <formula>AND(Q7=2,IF(COUNTIF(Q$7:Q$11,"=2")&gt;=2,TRUE))</formula>
    </cfRule>
    <cfRule type="expression" dxfId="22" priority="42">
      <formula>AND(Q7=1,IF(COUNTIF(Q$7:Q$11,"=1")&gt;=2,TRUE))</formula>
    </cfRule>
  </conditionalFormatting>
  <conditionalFormatting sqref="K7:K11">
    <cfRule type="expression" dxfId="21" priority="43">
      <formula>AND(J7&gt;0,IF(COUNTIF(J$7:J$11,"=1")=2,TRUE),IF(COUNTIF(J$7:J$11,"=2")=2,TRUE))</formula>
    </cfRule>
    <cfRule type="expression" dxfId="20" priority="44">
      <formula>IF(COUNTIF(L$7:L$11,"=2")=2,TRUE)</formula>
    </cfRule>
    <cfRule type="expression" dxfId="19" priority="45">
      <formula>IF(COUNTIF(L$7:L$11,"=1")=2,TRUE)</formula>
    </cfRule>
    <cfRule type="expression" dxfId="18" priority="46">
      <formula>AND(IF(COUNTIF(R$7:R$11,"=1")=2,TRUE),IF(COUNTIF(S$7:S$11,"=2")=2,TRUE))</formula>
    </cfRule>
    <cfRule type="expression" dxfId="17" priority="47">
      <formula>AND(R7=4,IF(COUNTIF(R$7:R$11,"=4")=1,TRUE))</formula>
    </cfRule>
    <cfRule type="expression" dxfId="16" priority="48">
      <formula>AND(R7=3,IF(COUNTIF(R$7:R$11,"=3")=1,TRUE))</formula>
    </cfRule>
    <cfRule type="expression" dxfId="15" priority="49">
      <formula>AND(R7=2,IF(COUNTIF(R$7:R$11,"=2")=1,TRUE))</formula>
    </cfRule>
    <cfRule type="expression" dxfId="14" priority="50">
      <formula>AND(R7=1,IF(COUNTIF(R$7:R$11,"=1")=1,TRUE))</formula>
    </cfRule>
    <cfRule type="expression" dxfId="13" priority="51">
      <formula>OR(R7=0,R7=5)</formula>
    </cfRule>
  </conditionalFormatting>
  <conditionalFormatting sqref="H7:H12 H61:H65">
    <cfRule type="containsText" dxfId="12" priority="4" operator="containsText" text="0-0">
      <formula>NOT(ISERROR(SEARCH("0-0",H7)))</formula>
    </cfRule>
  </conditionalFormatting>
  <conditionalFormatting sqref="E300:E303">
    <cfRule type="containsText" dxfId="11" priority="3" operator="containsText" text="I-Viru">
      <formula>NOT(ISERROR(SEARCH("I-Viru",E300)))</formula>
    </cfRule>
  </conditionalFormatting>
  <conditionalFormatting sqref="E300:E303">
    <cfRule type="containsText" dxfId="10" priority="2" operator="containsText" text="I-Viru">
      <formula>NOT(ISERROR(SEARCH("I-Viru",E300)))</formula>
    </cfRule>
  </conditionalFormatting>
  <conditionalFormatting sqref="B300:B303">
    <cfRule type="containsText" dxfId="9" priority="1" operator="containsText" text="I-Viru">
      <formula>NOT(ISERROR(SEARCH("I-Viru",B300)))</formula>
    </cfRule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E28"/>
  <sheetViews>
    <sheetView showGridLines="0" showRowColHeaders="0" topLeftCell="A28" zoomScaleNormal="100" workbookViewId="0">
      <selection activeCell="N55" sqref="N55"/>
    </sheetView>
  </sheetViews>
  <sheetFormatPr defaultRowHeight="12.75" x14ac:dyDescent="0.2"/>
  <cols>
    <col min="1" max="1" width="22.28515625" style="78" customWidth="1"/>
    <col min="2" max="2" width="9.85546875" style="78" bestFit="1" customWidth="1"/>
    <col min="3" max="16384" width="9.140625" style="78"/>
  </cols>
  <sheetData>
    <row r="1" spans="1:5" x14ac:dyDescent="0.2">
      <c r="A1" s="100" t="s">
        <v>159</v>
      </c>
      <c r="B1" s="100"/>
    </row>
    <row r="3" spans="1:5" x14ac:dyDescent="0.2">
      <c r="A3" s="100" t="s">
        <v>141</v>
      </c>
      <c r="B3" s="100"/>
    </row>
    <row r="5" spans="1:5" x14ac:dyDescent="0.2">
      <c r="A5" s="81" t="s">
        <v>158</v>
      </c>
      <c r="B5" s="81" t="s">
        <v>334</v>
      </c>
      <c r="C5" s="106" t="s">
        <v>54</v>
      </c>
      <c r="D5" s="104" t="s">
        <v>55</v>
      </c>
      <c r="E5" s="81" t="s">
        <v>49</v>
      </c>
    </row>
    <row r="6" spans="1:5" x14ac:dyDescent="0.2">
      <c r="A6" s="115"/>
      <c r="B6" s="79"/>
      <c r="C6" s="107"/>
      <c r="D6" s="105"/>
      <c r="E6" s="83"/>
    </row>
    <row r="7" spans="1:5" x14ac:dyDescent="0.2">
      <c r="A7" s="115" t="s">
        <v>142</v>
      </c>
      <c r="B7" s="79">
        <v>6</v>
      </c>
      <c r="C7" s="107">
        <v>18</v>
      </c>
      <c r="D7" s="105">
        <v>5</v>
      </c>
      <c r="E7" s="83">
        <v>23</v>
      </c>
    </row>
    <row r="8" spans="1:5" x14ac:dyDescent="0.2">
      <c r="A8" s="115" t="s">
        <v>143</v>
      </c>
      <c r="B8" s="79">
        <v>8</v>
      </c>
      <c r="C8" s="107">
        <v>32</v>
      </c>
      <c r="D8" s="105">
        <v>10</v>
      </c>
      <c r="E8" s="83">
        <v>42</v>
      </c>
    </row>
    <row r="9" spans="1:5" x14ac:dyDescent="0.2">
      <c r="A9" s="116">
        <v>2005</v>
      </c>
      <c r="B9" s="360"/>
      <c r="C9" s="107"/>
      <c r="D9" s="105"/>
      <c r="E9" s="83"/>
    </row>
    <row r="10" spans="1:5" x14ac:dyDescent="0.2">
      <c r="A10" s="115" t="s">
        <v>144</v>
      </c>
      <c r="B10" s="79">
        <v>8</v>
      </c>
      <c r="C10" s="107">
        <v>26</v>
      </c>
      <c r="D10" s="105">
        <v>13</v>
      </c>
      <c r="E10" s="83">
        <v>39</v>
      </c>
    </row>
    <row r="11" spans="1:5" x14ac:dyDescent="0.2">
      <c r="A11" s="115" t="s">
        <v>145</v>
      </c>
      <c r="B11" s="79">
        <v>8</v>
      </c>
      <c r="C11" s="107">
        <v>25</v>
      </c>
      <c r="D11" s="105">
        <v>17</v>
      </c>
      <c r="E11" s="83">
        <v>42</v>
      </c>
    </row>
    <row r="12" spans="1:5" x14ac:dyDescent="0.2">
      <c r="A12" s="115" t="s">
        <v>146</v>
      </c>
      <c r="B12" s="79">
        <v>7</v>
      </c>
      <c r="C12" s="107">
        <v>25</v>
      </c>
      <c r="D12" s="105">
        <v>13</v>
      </c>
      <c r="E12" s="83">
        <v>38</v>
      </c>
    </row>
    <row r="13" spans="1:5" x14ac:dyDescent="0.2">
      <c r="A13" s="115" t="s">
        <v>147</v>
      </c>
      <c r="B13" s="79">
        <v>8</v>
      </c>
      <c r="C13" s="107">
        <v>40</v>
      </c>
      <c r="D13" s="105">
        <v>16</v>
      </c>
      <c r="E13" s="83">
        <v>56</v>
      </c>
    </row>
    <row r="14" spans="1:5" x14ac:dyDescent="0.2">
      <c r="A14" s="115" t="s">
        <v>148</v>
      </c>
      <c r="B14" s="79">
        <v>7</v>
      </c>
      <c r="C14" s="107">
        <v>47</v>
      </c>
      <c r="D14" s="105">
        <v>17</v>
      </c>
      <c r="E14" s="83">
        <v>64</v>
      </c>
    </row>
    <row r="15" spans="1:5" x14ac:dyDescent="0.2">
      <c r="A15" s="115" t="s">
        <v>149</v>
      </c>
      <c r="B15" s="79">
        <v>9</v>
      </c>
      <c r="C15" s="107">
        <v>35</v>
      </c>
      <c r="D15" s="105">
        <v>24</v>
      </c>
      <c r="E15" s="83">
        <v>59</v>
      </c>
    </row>
    <row r="16" spans="1:5" x14ac:dyDescent="0.2">
      <c r="A16" s="115" t="s">
        <v>150</v>
      </c>
      <c r="B16" s="79">
        <v>7</v>
      </c>
      <c r="C16" s="107">
        <v>43</v>
      </c>
      <c r="D16" s="105">
        <v>25</v>
      </c>
      <c r="E16" s="83">
        <v>68</v>
      </c>
    </row>
    <row r="17" spans="1:5" x14ac:dyDescent="0.2">
      <c r="A17" s="115" t="s">
        <v>151</v>
      </c>
      <c r="B17" s="79">
        <v>6</v>
      </c>
      <c r="C17" s="107">
        <v>33</v>
      </c>
      <c r="D17" s="105">
        <v>26</v>
      </c>
      <c r="E17" s="83">
        <v>59</v>
      </c>
    </row>
    <row r="18" spans="1:5" x14ac:dyDescent="0.2">
      <c r="A18" s="115" t="s">
        <v>152</v>
      </c>
      <c r="B18" s="79">
        <v>8</v>
      </c>
      <c r="C18" s="107">
        <v>50</v>
      </c>
      <c r="D18" s="105">
        <v>28</v>
      </c>
      <c r="E18" s="83">
        <v>78</v>
      </c>
    </row>
    <row r="19" spans="1:5" x14ac:dyDescent="0.2">
      <c r="A19" s="115" t="s">
        <v>153</v>
      </c>
      <c r="B19" s="79">
        <v>9</v>
      </c>
      <c r="C19" s="107">
        <v>54</v>
      </c>
      <c r="D19" s="105">
        <v>30</v>
      </c>
      <c r="E19" s="83">
        <v>84</v>
      </c>
    </row>
    <row r="20" spans="1:5" x14ac:dyDescent="0.2">
      <c r="A20" s="115" t="s">
        <v>154</v>
      </c>
      <c r="B20" s="79">
        <v>8</v>
      </c>
      <c r="C20" s="107">
        <v>54</v>
      </c>
      <c r="D20" s="105">
        <v>26</v>
      </c>
      <c r="E20" s="83">
        <v>80</v>
      </c>
    </row>
    <row r="21" spans="1:5" x14ac:dyDescent="0.2">
      <c r="A21" s="115" t="s">
        <v>155</v>
      </c>
      <c r="B21" s="79">
        <v>8</v>
      </c>
      <c r="C21" s="107">
        <v>50</v>
      </c>
      <c r="D21" s="105">
        <v>29</v>
      </c>
      <c r="E21" s="83">
        <v>79</v>
      </c>
    </row>
    <row r="22" spans="1:5" x14ac:dyDescent="0.2">
      <c r="A22" s="115" t="s">
        <v>156</v>
      </c>
      <c r="B22" s="79">
        <v>7</v>
      </c>
      <c r="C22" s="107">
        <v>57</v>
      </c>
      <c r="D22" s="105">
        <v>29</v>
      </c>
      <c r="E22" s="83">
        <v>86</v>
      </c>
    </row>
    <row r="23" spans="1:5" x14ac:dyDescent="0.2">
      <c r="A23" s="115" t="s">
        <v>157</v>
      </c>
      <c r="B23" s="79">
        <v>7</v>
      </c>
      <c r="C23" s="107">
        <v>52</v>
      </c>
      <c r="D23" s="105">
        <v>21</v>
      </c>
      <c r="E23" s="83">
        <v>73</v>
      </c>
    </row>
    <row r="24" spans="1:5" x14ac:dyDescent="0.2">
      <c r="A24" s="115" t="s">
        <v>195</v>
      </c>
      <c r="B24" s="79">
        <v>5</v>
      </c>
      <c r="C24" s="107">
        <v>44</v>
      </c>
      <c r="D24" s="105">
        <v>23</v>
      </c>
      <c r="E24" s="83">
        <v>67</v>
      </c>
    </row>
    <row r="25" spans="1:5" x14ac:dyDescent="0.2">
      <c r="A25" s="115" t="s">
        <v>214</v>
      </c>
      <c r="B25" s="79">
        <v>7</v>
      </c>
      <c r="C25" s="107">
        <v>49</v>
      </c>
      <c r="D25" s="105">
        <v>24</v>
      </c>
      <c r="E25" s="83">
        <v>73</v>
      </c>
    </row>
    <row r="26" spans="1:5" x14ac:dyDescent="0.2">
      <c r="A26" s="115" t="s">
        <v>216</v>
      </c>
      <c r="B26" s="79">
        <v>9</v>
      </c>
      <c r="C26" s="107">
        <v>61</v>
      </c>
      <c r="D26" s="105">
        <v>37</v>
      </c>
      <c r="E26" s="83">
        <v>98</v>
      </c>
    </row>
    <row r="27" spans="1:5" x14ac:dyDescent="0.2">
      <c r="A27" s="307" t="s">
        <v>253</v>
      </c>
      <c r="B27" s="361">
        <v>11</v>
      </c>
      <c r="C27" s="107">
        <v>67</v>
      </c>
      <c r="D27" s="105">
        <v>47</v>
      </c>
      <c r="E27" s="83">
        <v>114</v>
      </c>
    </row>
    <row r="28" spans="1:5" x14ac:dyDescent="0.2">
      <c r="A28" s="307">
        <v>2024</v>
      </c>
      <c r="B28" s="361"/>
      <c r="C28" s="107"/>
      <c r="D28" s="105"/>
      <c r="E28" s="83"/>
    </row>
  </sheetData>
  <conditionalFormatting sqref="C6 C8:C28">
    <cfRule type="top10" dxfId="8" priority="1160" rank="1"/>
  </conditionalFormatting>
  <conditionalFormatting sqref="D6 D8:D28">
    <cfRule type="top10" dxfId="7" priority="1161" rank="1"/>
  </conditionalFormatting>
  <conditionalFormatting sqref="E6 E8:E28">
    <cfRule type="top10" dxfId="6" priority="1162" rank="1"/>
  </conditionalFormatting>
  <conditionalFormatting sqref="C7">
    <cfRule type="top10" dxfId="5" priority="1" rank="1"/>
  </conditionalFormatting>
  <conditionalFormatting sqref="D7">
    <cfRule type="top10" dxfId="4" priority="2" rank="1"/>
  </conditionalFormatting>
  <conditionalFormatting sqref="E7">
    <cfRule type="top10" dxfId="3" priority="3" rank="1"/>
  </conditionalFormatting>
  <pageMargins left="0.78740157480314965" right="0.39370078740157483" top="0.78740157480314965" bottom="0.39370078740157483" header="0.59055118110236227" footer="0"/>
  <pageSetup paperSize="9" scale="96" fitToHeight="0" orientation="portrait" r:id="rId1"/>
  <headerFooter>
    <oddHeader>&amp;R&amp;9Page &amp;P of 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3"/>
  <sheetViews>
    <sheetView showGridLines="0" showRowColHeaders="0" zoomScaleNormal="100" workbookViewId="0">
      <pane ySplit="5" topLeftCell="A6" activePane="bottomLeft" state="frozen"/>
      <selection activeCell="M1" sqref="M1"/>
      <selection pane="bottomLeft" activeCell="A4" sqref="A4"/>
    </sheetView>
  </sheetViews>
  <sheetFormatPr defaultRowHeight="12.75" x14ac:dyDescent="0.2"/>
  <cols>
    <col min="1" max="1" width="3.85546875" style="82" customWidth="1"/>
    <col min="2" max="2" width="27.5703125" style="80" bestFit="1" customWidth="1"/>
    <col min="3" max="3" width="11.140625" style="80" bestFit="1" customWidth="1"/>
    <col min="4" max="4" width="5.7109375" style="80" hidden="1" customWidth="1"/>
    <col min="5" max="5" width="6.5703125" style="82" bestFit="1" customWidth="1"/>
    <col min="6" max="6" width="7.7109375" style="82" bestFit="1" customWidth="1"/>
    <col min="7" max="7" width="9.140625" style="80" hidden="1" customWidth="1"/>
    <col min="8" max="8" width="10.85546875" style="80" hidden="1" customWidth="1"/>
    <col min="9" max="11" width="9.140625" style="80" hidden="1" customWidth="1"/>
    <col min="12" max="16384" width="9.140625" style="80"/>
  </cols>
  <sheetData>
    <row r="1" spans="1:12" x14ac:dyDescent="0.2">
      <c r="A1" s="84" t="str">
        <f>Võistkondlik!B1</f>
        <v>ESL INDIVIDUAAL-VÕISTKONDLIKUD MEISTRIVÕISTLUSED PETANGIS 2023</v>
      </c>
      <c r="B1" s="27"/>
      <c r="C1" s="4"/>
      <c r="D1" s="114"/>
      <c r="E1" s="27"/>
      <c r="F1" s="27"/>
      <c r="G1" s="82"/>
      <c r="H1" s="101"/>
      <c r="I1" s="101"/>
      <c r="K1" s="299" t="s">
        <v>135</v>
      </c>
    </row>
    <row r="2" spans="1:12" x14ac:dyDescent="0.2">
      <c r="A2" s="27" t="str">
        <f>Võistkondlik!B2</f>
        <v>Toimumisaeg: L, 27.05.2023 kell 10:00</v>
      </c>
      <c r="B2" s="27"/>
      <c r="C2" s="4"/>
      <c r="D2" s="4"/>
      <c r="E2" s="27"/>
      <c r="F2" s="27"/>
      <c r="H2" s="286">
        <v>2023</v>
      </c>
      <c r="K2" s="129" t="s">
        <v>169</v>
      </c>
      <c r="L2" s="82"/>
    </row>
    <row r="3" spans="1:12" x14ac:dyDescent="0.2">
      <c r="A3" s="27" t="str">
        <f>Võistkondlik!B3</f>
        <v>Toimumiskoht: Järvamaa, Türi vald, Väätsa alevik, Järve tn</v>
      </c>
      <c r="B3" s="27"/>
      <c r="D3" s="4"/>
      <c r="F3" s="27"/>
      <c r="H3" s="127" t="s">
        <v>174</v>
      </c>
    </row>
    <row r="4" spans="1:12" x14ac:dyDescent="0.2">
      <c r="A4" s="27"/>
      <c r="B4" s="4"/>
      <c r="D4" s="4"/>
      <c r="E4" s="27"/>
      <c r="F4" s="27"/>
      <c r="H4" s="128" t="s">
        <v>168</v>
      </c>
    </row>
    <row r="5" spans="1:12" x14ac:dyDescent="0.2">
      <c r="A5" s="91"/>
      <c r="B5" s="81" t="s">
        <v>63</v>
      </c>
      <c r="C5" s="81" t="s">
        <v>167</v>
      </c>
      <c r="D5" s="81" t="s">
        <v>137</v>
      </c>
      <c r="E5" s="103" t="s">
        <v>130</v>
      </c>
      <c r="F5" s="103" t="s">
        <v>129</v>
      </c>
      <c r="G5" s="80" t="s">
        <v>134</v>
      </c>
    </row>
    <row r="6" spans="1:12" x14ac:dyDescent="0.2">
      <c r="A6" s="91">
        <v>1</v>
      </c>
      <c r="B6" s="90" t="s">
        <v>212</v>
      </c>
      <c r="C6" s="311">
        <v>1975</v>
      </c>
      <c r="D6" s="90" t="s">
        <v>112</v>
      </c>
      <c r="E6" s="102">
        <f t="shared" ref="E6:E51" si="0">IF(C6&gt;0,H$2-C6,"")</f>
        <v>48</v>
      </c>
      <c r="F6" s="89" t="str">
        <f t="shared" ref="F6:F67" si="1">LEFT(D6,1)&amp;" "&amp;IF(C6&gt;H$2-35,"",IF(C6&gt;=H$2-49,"35-49",IF(C6&gt;=H$2-59,"50-59",IF(C6&gt;=H$2-69,"60-69",IF(C6&gt;=H$2-79,"70-79",IF(C6&gt;=H$2-89,"80+",""))))))</f>
        <v>M 35-49</v>
      </c>
      <c r="G6" s="80" t="str">
        <f t="shared" ref="G6:G66" si="2">IFERROR(MID(B6,FIND("(",B6)+1,FIND(")",B6)-FIND("(",B6)-1),"")&amp;LEFT(F6,1)</f>
        <v>LääneM</v>
      </c>
    </row>
    <row r="7" spans="1:12" x14ac:dyDescent="0.2">
      <c r="A7" s="91">
        <v>2</v>
      </c>
      <c r="B7" s="90" t="s">
        <v>251</v>
      </c>
      <c r="C7" s="95" t="s">
        <v>192</v>
      </c>
      <c r="D7" s="90" t="s">
        <v>112</v>
      </c>
      <c r="E7" s="102" t="e">
        <f t="shared" ref="E7" si="3">IF(C7&gt;0,H$2-C7,"")</f>
        <v>#VALUE!</v>
      </c>
      <c r="F7" s="89" t="str">
        <f t="shared" si="1"/>
        <v xml:space="preserve">M </v>
      </c>
      <c r="G7" s="80" t="str">
        <f t="shared" si="2"/>
        <v>ValgaM</v>
      </c>
    </row>
    <row r="8" spans="1:12" ht="12.75" customHeight="1" x14ac:dyDescent="0.2">
      <c r="A8" s="91">
        <v>3</v>
      </c>
      <c r="B8" s="298" t="s">
        <v>248</v>
      </c>
      <c r="C8" s="297">
        <v>1987</v>
      </c>
      <c r="D8" s="306" t="s">
        <v>112</v>
      </c>
      <c r="E8" s="102">
        <f t="shared" ref="E8" si="4">IF(C8&gt;0,H$2-C8,"")</f>
        <v>36</v>
      </c>
      <c r="F8" s="89" t="str">
        <f t="shared" si="1"/>
        <v>M 35-49</v>
      </c>
      <c r="G8" s="80" t="str">
        <f t="shared" si="2"/>
        <v>I-ViruM</v>
      </c>
    </row>
    <row r="9" spans="1:12" ht="12.75" customHeight="1" x14ac:dyDescent="0.2">
      <c r="A9" s="91">
        <v>4</v>
      </c>
      <c r="B9" s="298" t="s">
        <v>247</v>
      </c>
      <c r="C9" s="297">
        <v>1987</v>
      </c>
      <c r="D9" s="306" t="s">
        <v>112</v>
      </c>
      <c r="E9" s="102">
        <f t="shared" ref="E9" si="5">IF(C9&gt;0,H$2-C9,"")</f>
        <v>36</v>
      </c>
      <c r="F9" s="89" t="str">
        <f t="shared" si="1"/>
        <v>M 35-49</v>
      </c>
      <c r="G9" s="80" t="str">
        <f t="shared" si="2"/>
        <v>I-ViruM</v>
      </c>
    </row>
    <row r="10" spans="1:12" x14ac:dyDescent="0.2">
      <c r="A10" s="91">
        <v>5</v>
      </c>
      <c r="B10" s="356" t="s">
        <v>263</v>
      </c>
      <c r="C10" s="95">
        <v>1986</v>
      </c>
      <c r="D10" s="90" t="s">
        <v>112</v>
      </c>
      <c r="E10" s="102">
        <f>IF(C10&gt;0,H$2-C10,"")</f>
        <v>37</v>
      </c>
      <c r="F10" s="89" t="str">
        <f t="shared" si="1"/>
        <v>M 35-49</v>
      </c>
      <c r="G10" s="80" t="str">
        <f t="shared" si="2"/>
        <v>JärvaM</v>
      </c>
    </row>
    <row r="11" spans="1:12" x14ac:dyDescent="0.2">
      <c r="A11" s="91">
        <v>6</v>
      </c>
      <c r="B11" s="90" t="s">
        <v>252</v>
      </c>
      <c r="C11" s="95">
        <v>1986</v>
      </c>
      <c r="D11" s="90" t="s">
        <v>112</v>
      </c>
      <c r="E11" s="102">
        <f>IF(C11&gt;0,H$2-C11,"")</f>
        <v>37</v>
      </c>
      <c r="F11" s="89" t="str">
        <f t="shared" si="1"/>
        <v>M 35-49</v>
      </c>
      <c r="G11" s="80" t="str">
        <f t="shared" si="2"/>
        <v>JärvaM</v>
      </c>
    </row>
    <row r="12" spans="1:12" x14ac:dyDescent="0.2">
      <c r="A12" s="91">
        <v>7</v>
      </c>
      <c r="B12" s="356" t="s">
        <v>265</v>
      </c>
      <c r="C12" s="95">
        <v>1986</v>
      </c>
      <c r="D12" s="90" t="s">
        <v>112</v>
      </c>
      <c r="E12" s="102">
        <f>IF(C12&gt;0,H$2-C12,"")</f>
        <v>37</v>
      </c>
      <c r="F12" s="89" t="str">
        <f t="shared" si="1"/>
        <v>M 35-49</v>
      </c>
      <c r="G12" s="80" t="str">
        <f t="shared" si="2"/>
        <v>ViljandiM</v>
      </c>
    </row>
    <row r="13" spans="1:12" ht="12.75" customHeight="1" x14ac:dyDescent="0.2">
      <c r="A13" s="91">
        <v>8</v>
      </c>
      <c r="B13" s="90" t="s">
        <v>190</v>
      </c>
      <c r="C13" s="95">
        <v>1981</v>
      </c>
      <c r="D13" s="90" t="s">
        <v>112</v>
      </c>
      <c r="E13" s="102">
        <f t="shared" si="0"/>
        <v>42</v>
      </c>
      <c r="F13" s="89" t="str">
        <f t="shared" si="1"/>
        <v>M 35-49</v>
      </c>
      <c r="G13" s="80" t="str">
        <f t="shared" si="2"/>
        <v>LääneM</v>
      </c>
    </row>
    <row r="14" spans="1:12" x14ac:dyDescent="0.2">
      <c r="A14" s="91">
        <v>9</v>
      </c>
      <c r="B14" s="90" t="s">
        <v>189</v>
      </c>
      <c r="C14" s="95">
        <v>1980</v>
      </c>
      <c r="D14" s="90" t="s">
        <v>112</v>
      </c>
      <c r="E14" s="102">
        <f t="shared" si="0"/>
        <v>43</v>
      </c>
      <c r="F14" s="89" t="str">
        <f t="shared" si="1"/>
        <v>M 35-49</v>
      </c>
      <c r="G14" s="80" t="str">
        <f t="shared" si="2"/>
        <v>LääneM</v>
      </c>
    </row>
    <row r="15" spans="1:12" x14ac:dyDescent="0.2">
      <c r="A15" s="91">
        <v>10</v>
      </c>
      <c r="B15" s="90" t="s">
        <v>250</v>
      </c>
      <c r="C15" s="95">
        <v>1980</v>
      </c>
      <c r="D15" s="90" t="s">
        <v>112</v>
      </c>
      <c r="E15" s="102">
        <f t="shared" ref="E15" si="6">IF(C15&gt;0,H$2-C15,"")</f>
        <v>43</v>
      </c>
      <c r="F15" s="89" t="str">
        <f t="shared" si="1"/>
        <v>M 35-49</v>
      </c>
      <c r="G15" s="80" t="str">
        <f t="shared" si="2"/>
        <v>SaareM</v>
      </c>
    </row>
    <row r="16" spans="1:12" x14ac:dyDescent="0.2">
      <c r="A16" s="91">
        <v>11</v>
      </c>
      <c r="B16" s="90" t="s">
        <v>209</v>
      </c>
      <c r="C16" s="95">
        <v>1979</v>
      </c>
      <c r="D16" s="90" t="s">
        <v>112</v>
      </c>
      <c r="E16" s="102">
        <f t="shared" si="0"/>
        <v>44</v>
      </c>
      <c r="F16" s="89" t="str">
        <f t="shared" si="1"/>
        <v>M 35-49</v>
      </c>
      <c r="G16" s="80" t="str">
        <f t="shared" si="2"/>
        <v>VõruM</v>
      </c>
    </row>
    <row r="17" spans="1:7" x14ac:dyDescent="0.2">
      <c r="A17" s="91">
        <v>12</v>
      </c>
      <c r="B17" s="356" t="s">
        <v>264</v>
      </c>
      <c r="C17" s="95">
        <v>1978</v>
      </c>
      <c r="D17" s="90" t="s">
        <v>112</v>
      </c>
      <c r="E17" s="102">
        <f>IF(C17&gt;0,H$2-C17,"")</f>
        <v>45</v>
      </c>
      <c r="F17" s="89" t="str">
        <f t="shared" si="1"/>
        <v>M 35-49</v>
      </c>
      <c r="G17" s="80" t="str">
        <f t="shared" si="2"/>
        <v>JärvaM</v>
      </c>
    </row>
    <row r="18" spans="1:7" x14ac:dyDescent="0.2">
      <c r="A18" s="91">
        <v>13</v>
      </c>
      <c r="B18" s="90" t="s">
        <v>249</v>
      </c>
      <c r="C18" s="95">
        <v>1976</v>
      </c>
      <c r="D18" s="90" t="s">
        <v>112</v>
      </c>
      <c r="E18" s="102">
        <f t="shared" si="0"/>
        <v>47</v>
      </c>
      <c r="F18" s="89" t="str">
        <f t="shared" si="1"/>
        <v>M 35-49</v>
      </c>
      <c r="G18" s="80" t="str">
        <f t="shared" si="2"/>
        <v>TartuM</v>
      </c>
    </row>
    <row r="19" spans="1:7" x14ac:dyDescent="0.2">
      <c r="A19" s="91">
        <v>14</v>
      </c>
      <c r="B19" s="356" t="s">
        <v>262</v>
      </c>
      <c r="C19" s="95">
        <v>1976</v>
      </c>
      <c r="D19" s="90" t="s">
        <v>112</v>
      </c>
      <c r="E19" s="102">
        <f>IF(C19&gt;0,H$2-C19,"")</f>
        <v>47</v>
      </c>
      <c r="F19" s="89" t="str">
        <f t="shared" si="1"/>
        <v>M 35-49</v>
      </c>
      <c r="G19" s="80" t="str">
        <f t="shared" si="2"/>
        <v>ValgaM</v>
      </c>
    </row>
    <row r="20" spans="1:7" x14ac:dyDescent="0.2">
      <c r="A20" s="91">
        <v>15</v>
      </c>
      <c r="B20" s="356" t="s">
        <v>257</v>
      </c>
      <c r="C20" s="95">
        <v>1975</v>
      </c>
      <c r="D20" s="90" t="s">
        <v>112</v>
      </c>
      <c r="E20" s="102">
        <f>IF(C20&gt;0,H$2-C20,"")</f>
        <v>48</v>
      </c>
      <c r="F20" s="89" t="str">
        <f t="shared" si="1"/>
        <v>M 35-49</v>
      </c>
      <c r="G20" s="80" t="str">
        <f t="shared" si="2"/>
        <v>I-ViruM</v>
      </c>
    </row>
    <row r="21" spans="1:7" x14ac:dyDescent="0.2">
      <c r="A21" s="91">
        <v>16</v>
      </c>
      <c r="B21" s="356" t="s">
        <v>261</v>
      </c>
      <c r="C21" s="95">
        <v>1974</v>
      </c>
      <c r="D21" s="90" t="s">
        <v>112</v>
      </c>
      <c r="E21" s="102">
        <f t="shared" si="0"/>
        <v>49</v>
      </c>
      <c r="F21" s="89" t="str">
        <f t="shared" si="1"/>
        <v>M 35-49</v>
      </c>
      <c r="G21" s="80" t="str">
        <f t="shared" si="2"/>
        <v>ViljandiM</v>
      </c>
    </row>
    <row r="22" spans="1:7" x14ac:dyDescent="0.2">
      <c r="A22" s="91">
        <v>17</v>
      </c>
      <c r="B22" s="90" t="s">
        <v>267</v>
      </c>
      <c r="C22" s="95">
        <v>1973</v>
      </c>
      <c r="D22" s="90" t="s">
        <v>112</v>
      </c>
      <c r="E22" s="102">
        <f>IF(C22&gt;0,H$2-C22,"")</f>
        <v>50</v>
      </c>
      <c r="F22" s="89" t="str">
        <f t="shared" si="1"/>
        <v>M 50-59</v>
      </c>
      <c r="G22" s="80" t="str">
        <f t="shared" si="2"/>
        <v>TartuM</v>
      </c>
    </row>
    <row r="23" spans="1:7" x14ac:dyDescent="0.2">
      <c r="A23" s="91">
        <v>18</v>
      </c>
      <c r="B23" s="90" t="s">
        <v>208</v>
      </c>
      <c r="C23" s="95">
        <v>1972</v>
      </c>
      <c r="D23" s="90" t="s">
        <v>112</v>
      </c>
      <c r="E23" s="102">
        <f t="shared" si="0"/>
        <v>51</v>
      </c>
      <c r="F23" s="89" t="str">
        <f t="shared" si="1"/>
        <v>M 50-59</v>
      </c>
      <c r="G23" s="80" t="str">
        <f t="shared" si="2"/>
        <v>VõruM</v>
      </c>
    </row>
    <row r="24" spans="1:7" x14ac:dyDescent="0.2">
      <c r="A24" s="91">
        <v>19</v>
      </c>
      <c r="B24" s="91" t="s">
        <v>243</v>
      </c>
      <c r="C24" s="95">
        <v>1972</v>
      </c>
      <c r="D24" s="90" t="s">
        <v>112</v>
      </c>
      <c r="E24" s="102">
        <f>IF(C24&gt;0,H$2-C24,"")</f>
        <v>51</v>
      </c>
      <c r="F24" s="89" t="str">
        <f t="shared" si="1"/>
        <v>M 50-59</v>
      </c>
      <c r="G24" s="80" t="str">
        <f t="shared" si="2"/>
        <v>LääneM</v>
      </c>
    </row>
    <row r="25" spans="1:7" x14ac:dyDescent="0.2">
      <c r="A25" s="91">
        <v>20</v>
      </c>
      <c r="B25" s="90" t="s">
        <v>266</v>
      </c>
      <c r="C25" s="95">
        <v>1972</v>
      </c>
      <c r="D25" s="90" t="s">
        <v>112</v>
      </c>
      <c r="E25" s="102">
        <f>IF(C25&gt;0,H$2-C25,"")</f>
        <v>51</v>
      </c>
      <c r="F25" s="89" t="str">
        <f t="shared" si="1"/>
        <v>M 50-59</v>
      </c>
      <c r="G25" s="80" t="str">
        <f t="shared" si="2"/>
        <v>JärvaM</v>
      </c>
    </row>
    <row r="26" spans="1:7" x14ac:dyDescent="0.2">
      <c r="A26" s="91">
        <v>21</v>
      </c>
      <c r="B26" s="90" t="s">
        <v>270</v>
      </c>
      <c r="C26" s="95">
        <v>1970</v>
      </c>
      <c r="D26" s="90" t="s">
        <v>112</v>
      </c>
      <c r="E26" s="102">
        <f>IF(C26&gt;0,H$2-C26,"")</f>
        <v>53</v>
      </c>
      <c r="F26" s="89" t="str">
        <f t="shared" si="1"/>
        <v>M 50-59</v>
      </c>
      <c r="G26" s="80" t="str">
        <f t="shared" si="2"/>
        <v>HarjuM</v>
      </c>
    </row>
    <row r="27" spans="1:7" x14ac:dyDescent="0.2">
      <c r="A27" s="91">
        <v>22</v>
      </c>
      <c r="B27" s="90" t="s">
        <v>207</v>
      </c>
      <c r="C27" s="311">
        <v>1970</v>
      </c>
      <c r="D27" s="90" t="s">
        <v>112</v>
      </c>
      <c r="E27" s="102">
        <f t="shared" si="0"/>
        <v>53</v>
      </c>
      <c r="F27" s="89" t="str">
        <f t="shared" si="1"/>
        <v>M 50-59</v>
      </c>
      <c r="G27" s="80" t="str">
        <f t="shared" si="2"/>
        <v>L-ViruM</v>
      </c>
    </row>
    <row r="28" spans="1:7" x14ac:dyDescent="0.2">
      <c r="A28" s="91">
        <v>23</v>
      </c>
      <c r="B28" s="90" t="s">
        <v>241</v>
      </c>
      <c r="C28" s="95">
        <v>1971</v>
      </c>
      <c r="D28" s="90" t="s">
        <v>112</v>
      </c>
      <c r="E28" s="102">
        <f t="shared" ref="E28" si="7">IF(C28&gt;0,H$2-C28,"")</f>
        <v>52</v>
      </c>
      <c r="F28" s="89" t="str">
        <f t="shared" si="1"/>
        <v>M 50-59</v>
      </c>
      <c r="G28" s="80" t="str">
        <f t="shared" si="2"/>
        <v>ValgaM</v>
      </c>
    </row>
    <row r="29" spans="1:7" x14ac:dyDescent="0.2">
      <c r="A29" s="91">
        <v>24</v>
      </c>
      <c r="B29" s="90" t="s">
        <v>272</v>
      </c>
      <c r="C29" s="95">
        <v>1971</v>
      </c>
      <c r="D29" s="90" t="s">
        <v>112</v>
      </c>
      <c r="E29" s="102">
        <f t="shared" ref="E29" si="8">IF(C29&gt;0,H$2-C29,"")</f>
        <v>52</v>
      </c>
      <c r="F29" s="89" t="str">
        <f t="shared" si="1"/>
        <v>M 50-59</v>
      </c>
      <c r="G29" s="80" t="str">
        <f t="shared" si="2"/>
        <v>ValgaM</v>
      </c>
    </row>
    <row r="30" spans="1:7" x14ac:dyDescent="0.2">
      <c r="A30" s="91">
        <v>25</v>
      </c>
      <c r="B30" s="90" t="s">
        <v>173</v>
      </c>
      <c r="C30" s="95">
        <v>1970</v>
      </c>
      <c r="D30" s="90" t="s">
        <v>112</v>
      </c>
      <c r="E30" s="102">
        <f t="shared" si="0"/>
        <v>53</v>
      </c>
      <c r="F30" s="89" t="str">
        <f t="shared" si="1"/>
        <v>M 50-59</v>
      </c>
      <c r="G30" s="80" t="str">
        <f t="shared" si="2"/>
        <v>LääneM</v>
      </c>
    </row>
    <row r="31" spans="1:7" x14ac:dyDescent="0.2">
      <c r="A31" s="91">
        <v>26</v>
      </c>
      <c r="B31" s="90" t="s">
        <v>271</v>
      </c>
      <c r="C31" s="95">
        <v>1969</v>
      </c>
      <c r="D31" s="90" t="s">
        <v>112</v>
      </c>
      <c r="E31" s="102">
        <f>IF(C31&gt;0,H$2-C31,"")</f>
        <v>54</v>
      </c>
      <c r="F31" s="89" t="str">
        <f t="shared" si="1"/>
        <v>M 50-59</v>
      </c>
      <c r="G31" s="80" t="str">
        <f t="shared" si="2"/>
        <v>LääneM</v>
      </c>
    </row>
    <row r="32" spans="1:7" x14ac:dyDescent="0.2">
      <c r="A32" s="91">
        <v>27</v>
      </c>
      <c r="B32" s="90" t="s">
        <v>206</v>
      </c>
      <c r="C32" s="95">
        <v>1969</v>
      </c>
      <c r="D32" s="90" t="s">
        <v>112</v>
      </c>
      <c r="E32" s="102">
        <f t="shared" si="0"/>
        <v>54</v>
      </c>
      <c r="F32" s="89" t="str">
        <f t="shared" si="1"/>
        <v>M 50-59</v>
      </c>
      <c r="G32" s="80" t="str">
        <f t="shared" si="2"/>
        <v>VõruM</v>
      </c>
    </row>
    <row r="33" spans="1:7" x14ac:dyDescent="0.2">
      <c r="A33" s="91">
        <v>28</v>
      </c>
      <c r="B33" s="90" t="s">
        <v>242</v>
      </c>
      <c r="C33" s="95">
        <v>1968</v>
      </c>
      <c r="D33" s="90" t="s">
        <v>112</v>
      </c>
      <c r="E33" s="102">
        <f t="shared" si="0"/>
        <v>55</v>
      </c>
      <c r="F33" s="89" t="str">
        <f t="shared" si="1"/>
        <v>M 50-59</v>
      </c>
      <c r="G33" s="80" t="str">
        <f t="shared" si="2"/>
        <v>TartuM</v>
      </c>
    </row>
    <row r="34" spans="1:7" x14ac:dyDescent="0.2">
      <c r="A34" s="91">
        <v>29</v>
      </c>
      <c r="B34" s="90" t="s">
        <v>269</v>
      </c>
      <c r="C34" s="95">
        <v>1968</v>
      </c>
      <c r="D34" s="90" t="s">
        <v>112</v>
      </c>
      <c r="E34" s="102">
        <f>IF(C34&gt;0,H$2-C34,"")</f>
        <v>55</v>
      </c>
      <c r="F34" s="89" t="str">
        <f t="shared" si="1"/>
        <v>M 50-59</v>
      </c>
      <c r="G34" s="80" t="str">
        <f t="shared" si="2"/>
        <v>TartuM</v>
      </c>
    </row>
    <row r="35" spans="1:7" x14ac:dyDescent="0.2">
      <c r="A35" s="91">
        <v>30</v>
      </c>
      <c r="B35" s="90" t="s">
        <v>245</v>
      </c>
      <c r="C35" s="95">
        <v>1968</v>
      </c>
      <c r="D35" s="90" t="s">
        <v>112</v>
      </c>
      <c r="E35" s="102">
        <f>IF(C35&gt;0,H$2-C35,"")</f>
        <v>55</v>
      </c>
      <c r="F35" s="89" t="str">
        <f t="shared" si="1"/>
        <v>M 50-59</v>
      </c>
      <c r="G35" s="80" t="str">
        <f t="shared" si="2"/>
        <v>JõgevaM</v>
      </c>
    </row>
    <row r="36" spans="1:7" x14ac:dyDescent="0.2">
      <c r="A36" s="91">
        <v>31</v>
      </c>
      <c r="B36" s="90" t="s">
        <v>244</v>
      </c>
      <c r="C36" s="95">
        <v>1967</v>
      </c>
      <c r="D36" s="90" t="s">
        <v>112</v>
      </c>
      <c r="E36" s="102">
        <f t="shared" ref="E36" si="9">IF(C36&gt;0,H$2-C36,"")</f>
        <v>56</v>
      </c>
      <c r="F36" s="89" t="str">
        <f t="shared" si="1"/>
        <v>M 50-59</v>
      </c>
      <c r="G36" s="80" t="str">
        <f t="shared" si="2"/>
        <v>JärvaM</v>
      </c>
    </row>
    <row r="37" spans="1:7" x14ac:dyDescent="0.2">
      <c r="A37" s="91">
        <v>32</v>
      </c>
      <c r="B37" s="90" t="s">
        <v>184</v>
      </c>
      <c r="C37" s="95">
        <v>1967</v>
      </c>
      <c r="D37" s="90" t="s">
        <v>112</v>
      </c>
      <c r="E37" s="102">
        <f t="shared" si="0"/>
        <v>56</v>
      </c>
      <c r="F37" s="89" t="str">
        <f t="shared" si="1"/>
        <v>M 50-59</v>
      </c>
      <c r="G37" s="80" t="str">
        <f t="shared" si="2"/>
        <v>I-ViruM</v>
      </c>
    </row>
    <row r="38" spans="1:7" x14ac:dyDescent="0.2">
      <c r="A38" s="91">
        <v>33</v>
      </c>
      <c r="B38" s="90" t="s">
        <v>268</v>
      </c>
      <c r="C38" s="95">
        <v>1967</v>
      </c>
      <c r="D38" s="90" t="s">
        <v>112</v>
      </c>
      <c r="E38" s="102">
        <f t="shared" ref="E38" si="10">IF(C38&gt;0,H$2-C38,"")</f>
        <v>56</v>
      </c>
      <c r="F38" s="89" t="str">
        <f t="shared" si="1"/>
        <v>M 50-59</v>
      </c>
      <c r="G38" s="80" t="str">
        <f t="shared" si="2"/>
        <v>I-ViruM</v>
      </c>
    </row>
    <row r="39" spans="1:7" x14ac:dyDescent="0.2">
      <c r="A39" s="91">
        <v>34</v>
      </c>
      <c r="B39" s="90" t="s">
        <v>94</v>
      </c>
      <c r="C39" s="95">
        <v>1964</v>
      </c>
      <c r="D39" s="90" t="s">
        <v>112</v>
      </c>
      <c r="E39" s="102">
        <f t="shared" si="0"/>
        <v>59</v>
      </c>
      <c r="F39" s="89" t="str">
        <f t="shared" si="1"/>
        <v>M 50-59</v>
      </c>
      <c r="G39" s="80" t="str">
        <f t="shared" si="2"/>
        <v>LääneM</v>
      </c>
    </row>
    <row r="40" spans="1:7" x14ac:dyDescent="0.2">
      <c r="A40" s="91">
        <v>35</v>
      </c>
      <c r="B40" s="90" t="s">
        <v>246</v>
      </c>
      <c r="C40" s="95">
        <v>1964</v>
      </c>
      <c r="D40" s="90" t="s">
        <v>112</v>
      </c>
      <c r="E40" s="102">
        <f t="shared" si="0"/>
        <v>59</v>
      </c>
      <c r="F40" s="89" t="str">
        <f t="shared" si="1"/>
        <v>M 50-59</v>
      </c>
      <c r="G40" s="80" t="str">
        <f t="shared" si="2"/>
        <v>JõgevaM</v>
      </c>
    </row>
    <row r="41" spans="1:7" x14ac:dyDescent="0.2">
      <c r="A41" s="91">
        <v>36</v>
      </c>
      <c r="B41" s="90" t="s">
        <v>95</v>
      </c>
      <c r="C41" s="95">
        <v>1962</v>
      </c>
      <c r="D41" s="90" t="s">
        <v>112</v>
      </c>
      <c r="E41" s="102">
        <f t="shared" si="0"/>
        <v>61</v>
      </c>
      <c r="F41" s="89" t="str">
        <f t="shared" si="1"/>
        <v>M 60-69</v>
      </c>
      <c r="G41" s="80" t="str">
        <f t="shared" si="2"/>
        <v>LääneM</v>
      </c>
    </row>
    <row r="42" spans="1:7" ht="12.75" customHeight="1" x14ac:dyDescent="0.2">
      <c r="A42" s="91">
        <v>37</v>
      </c>
      <c r="B42" s="90" t="s">
        <v>235</v>
      </c>
      <c r="C42" s="95">
        <v>1962</v>
      </c>
      <c r="D42" s="90" t="s">
        <v>112</v>
      </c>
      <c r="E42" s="102">
        <f t="shared" ref="E42" si="11">IF(C42&gt;0,H$2-C42,"")</f>
        <v>61</v>
      </c>
      <c r="F42" s="89" t="str">
        <f t="shared" si="1"/>
        <v>M 60-69</v>
      </c>
      <c r="G42" s="80" t="str">
        <f t="shared" si="2"/>
        <v>JärvaM</v>
      </c>
    </row>
    <row r="43" spans="1:7" ht="12.75" customHeight="1" x14ac:dyDescent="0.2">
      <c r="A43" s="91">
        <v>38</v>
      </c>
      <c r="B43" s="90" t="s">
        <v>240</v>
      </c>
      <c r="C43" s="95">
        <v>1962</v>
      </c>
      <c r="D43" s="90" t="s">
        <v>112</v>
      </c>
      <c r="E43" s="102">
        <f t="shared" ref="E43" si="12">IF(C43&gt;0,H$2-C43,"")</f>
        <v>61</v>
      </c>
      <c r="F43" s="89" t="str">
        <f t="shared" si="1"/>
        <v>M 60-69</v>
      </c>
      <c r="G43" s="80" t="str">
        <f t="shared" si="2"/>
        <v>JärvaM</v>
      </c>
    </row>
    <row r="44" spans="1:7" x14ac:dyDescent="0.2">
      <c r="A44" s="91">
        <v>39</v>
      </c>
      <c r="B44" s="90" t="s">
        <v>205</v>
      </c>
      <c r="C44" s="95">
        <v>1962</v>
      </c>
      <c r="D44" s="90" t="s">
        <v>112</v>
      </c>
      <c r="E44" s="102">
        <f t="shared" si="0"/>
        <v>61</v>
      </c>
      <c r="F44" s="89" t="str">
        <f t="shared" si="1"/>
        <v>M 60-69</v>
      </c>
      <c r="G44" s="80" t="str">
        <f t="shared" si="2"/>
        <v>I-ViruM</v>
      </c>
    </row>
    <row r="45" spans="1:7" x14ac:dyDescent="0.2">
      <c r="A45" s="91">
        <v>40</v>
      </c>
      <c r="B45" s="90" t="s">
        <v>204</v>
      </c>
      <c r="C45" s="95">
        <v>1961</v>
      </c>
      <c r="D45" s="90" t="s">
        <v>112</v>
      </c>
      <c r="E45" s="102">
        <f t="shared" si="0"/>
        <v>62</v>
      </c>
      <c r="F45" s="89" t="str">
        <f t="shared" si="1"/>
        <v>M 60-69</v>
      </c>
      <c r="G45" s="80" t="str">
        <f t="shared" si="2"/>
        <v>I-ViruM</v>
      </c>
    </row>
    <row r="46" spans="1:7" x14ac:dyDescent="0.2">
      <c r="A46" s="91">
        <v>41</v>
      </c>
      <c r="B46" s="90" t="s">
        <v>238</v>
      </c>
      <c r="C46" s="95">
        <v>1960</v>
      </c>
      <c r="D46" s="90" t="s">
        <v>112</v>
      </c>
      <c r="E46" s="102">
        <f t="shared" si="0"/>
        <v>63</v>
      </c>
      <c r="F46" s="89" t="str">
        <f t="shared" si="1"/>
        <v>M 60-69</v>
      </c>
      <c r="G46" s="80" t="str">
        <f t="shared" si="2"/>
        <v>LääneM</v>
      </c>
    </row>
    <row r="47" spans="1:7" x14ac:dyDescent="0.2">
      <c r="A47" s="91">
        <v>42</v>
      </c>
      <c r="B47" s="90" t="s">
        <v>236</v>
      </c>
      <c r="C47" s="95">
        <v>1960</v>
      </c>
      <c r="D47" s="90" t="s">
        <v>112</v>
      </c>
      <c r="E47" s="102">
        <f t="shared" si="0"/>
        <v>63</v>
      </c>
      <c r="F47" s="89" t="str">
        <f t="shared" si="1"/>
        <v>M 60-69</v>
      </c>
      <c r="G47" s="80" t="str">
        <f t="shared" si="2"/>
        <v>I-ViruM</v>
      </c>
    </row>
    <row r="48" spans="1:7" x14ac:dyDescent="0.2">
      <c r="A48" s="91">
        <v>43</v>
      </c>
      <c r="B48" s="90" t="s">
        <v>276</v>
      </c>
      <c r="C48" s="95">
        <v>1959</v>
      </c>
      <c r="D48" s="90" t="s">
        <v>112</v>
      </c>
      <c r="E48" s="102">
        <f>IF(C48&gt;0,H$2-C48,"")</f>
        <v>64</v>
      </c>
      <c r="F48" s="89" t="str">
        <f t="shared" si="1"/>
        <v>M 60-69</v>
      </c>
      <c r="G48" s="80" t="str">
        <f t="shared" si="2"/>
        <v>HarjuM</v>
      </c>
    </row>
    <row r="49" spans="1:8" x14ac:dyDescent="0.2">
      <c r="A49" s="91">
        <v>44</v>
      </c>
      <c r="B49" s="90" t="s">
        <v>280</v>
      </c>
      <c r="C49" s="95">
        <v>1959</v>
      </c>
      <c r="D49" s="90" t="s">
        <v>112</v>
      </c>
      <c r="E49" s="102">
        <f>IF(C49&gt;0,H$2-C49,"")</f>
        <v>64</v>
      </c>
      <c r="F49" s="89" t="str">
        <f t="shared" si="1"/>
        <v>M 60-69</v>
      </c>
      <c r="G49" s="80" t="str">
        <f t="shared" si="2"/>
        <v>JärvaM</v>
      </c>
    </row>
    <row r="50" spans="1:8" x14ac:dyDescent="0.2">
      <c r="A50" s="91">
        <v>45</v>
      </c>
      <c r="B50" s="90" t="s">
        <v>277</v>
      </c>
      <c r="C50" s="95">
        <v>1959</v>
      </c>
      <c r="D50" s="90" t="s">
        <v>112</v>
      </c>
      <c r="E50" s="102">
        <f>IF(C50&gt;0,H$2-C50,"")</f>
        <v>64</v>
      </c>
      <c r="F50" s="89" t="str">
        <f t="shared" si="1"/>
        <v>M 60-69</v>
      </c>
      <c r="G50" s="80" t="str">
        <f t="shared" si="2"/>
        <v>LääneM</v>
      </c>
    </row>
    <row r="51" spans="1:8" x14ac:dyDescent="0.2">
      <c r="A51" s="91">
        <v>46</v>
      </c>
      <c r="B51" s="85" t="s">
        <v>237</v>
      </c>
      <c r="C51" s="95">
        <v>1958</v>
      </c>
      <c r="D51" s="90" t="s">
        <v>112</v>
      </c>
      <c r="E51" s="102">
        <f t="shared" si="0"/>
        <v>65</v>
      </c>
      <c r="F51" s="89" t="str">
        <f t="shared" si="1"/>
        <v>M 60-69</v>
      </c>
      <c r="G51" s="80" t="str">
        <f t="shared" si="2"/>
        <v>I-ViruM</v>
      </c>
    </row>
    <row r="52" spans="1:8" x14ac:dyDescent="0.2">
      <c r="A52" s="91">
        <v>47</v>
      </c>
      <c r="B52" s="90" t="s">
        <v>282</v>
      </c>
      <c r="C52" s="95">
        <v>1958</v>
      </c>
      <c r="D52" s="90" t="s">
        <v>112</v>
      </c>
      <c r="E52" s="102">
        <f>IF(C52&gt;0,H$2-C52,"")</f>
        <v>65</v>
      </c>
      <c r="F52" s="89" t="str">
        <f t="shared" si="1"/>
        <v>M 60-69</v>
      </c>
      <c r="G52" s="80" t="str">
        <f t="shared" si="2"/>
        <v>ViljandiM</v>
      </c>
    </row>
    <row r="53" spans="1:8" x14ac:dyDescent="0.2">
      <c r="A53" s="91">
        <v>48</v>
      </c>
      <c r="B53" s="85" t="s">
        <v>239</v>
      </c>
      <c r="C53" s="95">
        <v>1956</v>
      </c>
      <c r="D53" s="90" t="s">
        <v>112</v>
      </c>
      <c r="E53" s="102">
        <f>IF(C53&gt;0,H$2-C53,"")</f>
        <v>67</v>
      </c>
      <c r="F53" s="89" t="str">
        <f t="shared" si="1"/>
        <v>M 60-69</v>
      </c>
      <c r="G53" s="80" t="str">
        <f t="shared" si="2"/>
        <v>ValgaM</v>
      </c>
    </row>
    <row r="54" spans="1:8" ht="12" customHeight="1" x14ac:dyDescent="0.2">
      <c r="A54" s="91">
        <v>49</v>
      </c>
      <c r="B54" s="90" t="s">
        <v>279</v>
      </c>
      <c r="C54" s="95">
        <v>1956</v>
      </c>
      <c r="D54" s="90" t="s">
        <v>112</v>
      </c>
      <c r="E54" s="102">
        <f>IF(C54&gt;0,H$2-C54,"")</f>
        <v>67</v>
      </c>
      <c r="F54" s="89" t="str">
        <f t="shared" si="1"/>
        <v>M 60-69</v>
      </c>
      <c r="G54" s="80" t="str">
        <f t="shared" si="2"/>
        <v>LääneM</v>
      </c>
    </row>
    <row r="55" spans="1:8" x14ac:dyDescent="0.2">
      <c r="A55" s="91">
        <v>50</v>
      </c>
      <c r="B55" s="90" t="s">
        <v>281</v>
      </c>
      <c r="C55" s="95">
        <v>1955</v>
      </c>
      <c r="D55" s="90" t="s">
        <v>112</v>
      </c>
      <c r="E55" s="102">
        <f>IF(C55&gt;0,H$2-C55,"")</f>
        <v>68</v>
      </c>
      <c r="F55" s="89" t="str">
        <f t="shared" si="1"/>
        <v>M 60-69</v>
      </c>
      <c r="G55" s="80" t="str">
        <f t="shared" si="2"/>
        <v>JärvaM</v>
      </c>
    </row>
    <row r="56" spans="1:8" x14ac:dyDescent="0.2">
      <c r="A56" s="91">
        <v>51</v>
      </c>
      <c r="B56" s="90" t="s">
        <v>278</v>
      </c>
      <c r="C56" s="95">
        <v>1954</v>
      </c>
      <c r="D56" s="90" t="s">
        <v>112</v>
      </c>
      <c r="E56" s="102">
        <f t="shared" ref="E56" si="13">IF(C56&gt;0,H$2-C56,"")</f>
        <v>69</v>
      </c>
      <c r="F56" s="89" t="str">
        <f t="shared" si="1"/>
        <v>M 60-69</v>
      </c>
      <c r="G56" s="80" t="str">
        <f t="shared" si="2"/>
        <v>JõgevaM</v>
      </c>
    </row>
    <row r="57" spans="1:8" ht="12.75" customHeight="1" x14ac:dyDescent="0.2">
      <c r="A57" s="91">
        <v>52</v>
      </c>
      <c r="B57" s="90" t="s">
        <v>116</v>
      </c>
      <c r="C57" s="95">
        <v>1950</v>
      </c>
      <c r="D57" s="90" t="s">
        <v>112</v>
      </c>
      <c r="E57" s="102">
        <f t="shared" ref="E57:E107" si="14">IF(C57&gt;0,H$2-C57,"")</f>
        <v>73</v>
      </c>
      <c r="F57" s="89" t="str">
        <f t="shared" si="1"/>
        <v>M 70-79</v>
      </c>
      <c r="G57" s="80" t="str">
        <f t="shared" si="2"/>
        <v>TartuM</v>
      </c>
    </row>
    <row r="58" spans="1:8" ht="12.75" customHeight="1" x14ac:dyDescent="0.2">
      <c r="A58" s="91">
        <v>53</v>
      </c>
      <c r="B58" s="90" t="s">
        <v>234</v>
      </c>
      <c r="C58" s="95">
        <v>1950</v>
      </c>
      <c r="D58" s="90" t="s">
        <v>112</v>
      </c>
      <c r="E58" s="102">
        <f t="shared" si="14"/>
        <v>73</v>
      </c>
      <c r="F58" s="89" t="str">
        <f t="shared" si="1"/>
        <v>M 70-79</v>
      </c>
      <c r="G58" s="80" t="str">
        <f t="shared" si="2"/>
        <v>JõgevaM</v>
      </c>
    </row>
    <row r="59" spans="1:8" ht="12.75" customHeight="1" x14ac:dyDescent="0.2">
      <c r="A59" s="91">
        <v>54</v>
      </c>
      <c r="B59" s="90" t="s">
        <v>291</v>
      </c>
      <c r="C59" s="95">
        <v>1950</v>
      </c>
      <c r="D59" s="90" t="s">
        <v>112</v>
      </c>
      <c r="E59" s="102">
        <f>IF(C59&gt;0,H$2-C59,"")</f>
        <v>73</v>
      </c>
      <c r="F59" s="89" t="str">
        <f t="shared" si="1"/>
        <v>M 70-79</v>
      </c>
      <c r="G59" s="80" t="str">
        <f t="shared" si="2"/>
        <v>JõgevaM</v>
      </c>
    </row>
    <row r="60" spans="1:8" ht="12.75" customHeight="1" x14ac:dyDescent="0.2">
      <c r="A60" s="91">
        <v>55</v>
      </c>
      <c r="B60" s="90" t="s">
        <v>213</v>
      </c>
      <c r="C60" s="95">
        <v>1949</v>
      </c>
      <c r="D60" s="90" t="s">
        <v>112</v>
      </c>
      <c r="E60" s="102">
        <f t="shared" si="14"/>
        <v>74</v>
      </c>
      <c r="F60" s="89" t="str">
        <f t="shared" si="1"/>
        <v>M 70-79</v>
      </c>
      <c r="G60" s="80" t="str">
        <f t="shared" si="2"/>
        <v>JärvaM</v>
      </c>
    </row>
    <row r="61" spans="1:8" ht="12.75" customHeight="1" x14ac:dyDescent="0.2">
      <c r="A61" s="91">
        <v>56</v>
      </c>
      <c r="B61" s="90" t="s">
        <v>172</v>
      </c>
      <c r="C61" s="95">
        <v>1949</v>
      </c>
      <c r="D61" s="90" t="s">
        <v>112</v>
      </c>
      <c r="E61" s="102">
        <f>IF(C61&gt;0,H$2-C61,"")</f>
        <v>74</v>
      </c>
      <c r="F61" s="89" t="str">
        <f t="shared" si="1"/>
        <v>M 70-79</v>
      </c>
      <c r="G61" s="80" t="str">
        <f t="shared" si="2"/>
        <v>L-ViruM</v>
      </c>
    </row>
    <row r="62" spans="1:8" ht="12.75" customHeight="1" x14ac:dyDescent="0.2">
      <c r="A62" s="91">
        <v>57</v>
      </c>
      <c r="B62" s="90" t="s">
        <v>114</v>
      </c>
      <c r="C62" s="95">
        <v>1948</v>
      </c>
      <c r="D62" s="90" t="s">
        <v>112</v>
      </c>
      <c r="E62" s="102">
        <f t="shared" si="14"/>
        <v>75</v>
      </c>
      <c r="F62" s="89" t="str">
        <f t="shared" si="1"/>
        <v>M 70-79</v>
      </c>
      <c r="G62" s="80" t="str">
        <f t="shared" si="2"/>
        <v>VõruM</v>
      </c>
    </row>
    <row r="63" spans="1:8" ht="12.75" customHeight="1" x14ac:dyDescent="0.2">
      <c r="A63" s="91">
        <v>58</v>
      </c>
      <c r="B63" s="90" t="s">
        <v>333</v>
      </c>
      <c r="C63" s="95">
        <v>1947</v>
      </c>
      <c r="D63" s="90" t="s">
        <v>112</v>
      </c>
      <c r="E63" s="102">
        <f>IF(C63&gt;0,H$2-C63,"")</f>
        <v>76</v>
      </c>
      <c r="F63" s="89" t="str">
        <f t="shared" si="1"/>
        <v>M 70-79</v>
      </c>
      <c r="G63" s="80" t="str">
        <f t="shared" si="2"/>
        <v>ViljandiM</v>
      </c>
      <c r="H63" s="328">
        <v>17320</v>
      </c>
    </row>
    <row r="64" spans="1:8" ht="12.75" customHeight="1" x14ac:dyDescent="0.2">
      <c r="A64" s="91">
        <v>59</v>
      </c>
      <c r="B64" s="90" t="s">
        <v>73</v>
      </c>
      <c r="C64" s="95">
        <v>1946</v>
      </c>
      <c r="D64" s="90" t="s">
        <v>112</v>
      </c>
      <c r="E64" s="102">
        <f t="shared" si="14"/>
        <v>77</v>
      </c>
      <c r="F64" s="89" t="str">
        <f t="shared" si="1"/>
        <v>M 70-79</v>
      </c>
      <c r="G64" s="80" t="str">
        <f t="shared" si="2"/>
        <v>I-ViruM</v>
      </c>
    </row>
    <row r="65" spans="1:8" ht="12.75" customHeight="1" x14ac:dyDescent="0.2">
      <c r="A65" s="91">
        <v>60</v>
      </c>
      <c r="B65" s="90" t="s">
        <v>290</v>
      </c>
      <c r="C65" s="95">
        <v>1945</v>
      </c>
      <c r="D65" s="90" t="s">
        <v>112</v>
      </c>
      <c r="E65" s="102">
        <f>IF(C65&gt;0,H$2-C65,"")</f>
        <v>78</v>
      </c>
      <c r="F65" s="89" t="str">
        <f t="shared" si="1"/>
        <v>M 70-79</v>
      </c>
      <c r="G65" s="80" t="str">
        <f t="shared" si="2"/>
        <v>ViljandiM</v>
      </c>
    </row>
    <row r="66" spans="1:8" ht="12.75" customHeight="1" x14ac:dyDescent="0.2">
      <c r="A66" s="91">
        <v>61</v>
      </c>
      <c r="B66" s="90" t="s">
        <v>289</v>
      </c>
      <c r="C66" s="95">
        <v>1944</v>
      </c>
      <c r="D66" s="90" t="s">
        <v>112</v>
      </c>
      <c r="E66" s="102">
        <f>IF(C66&gt;0,H$2-C66,"")</f>
        <v>79</v>
      </c>
      <c r="F66" s="89" t="str">
        <f t="shared" si="1"/>
        <v>M 70-79</v>
      </c>
      <c r="G66" s="80" t="str">
        <f t="shared" si="2"/>
        <v>TartuM</v>
      </c>
    </row>
    <row r="67" spans="1:8" ht="12.75" customHeight="1" x14ac:dyDescent="0.2">
      <c r="A67" s="91">
        <v>62</v>
      </c>
      <c r="B67" s="90" t="s">
        <v>210</v>
      </c>
      <c r="C67" s="95">
        <v>1944</v>
      </c>
      <c r="D67" s="90" t="s">
        <v>112</v>
      </c>
      <c r="E67" s="102">
        <f t="shared" si="14"/>
        <v>79</v>
      </c>
      <c r="F67" s="89" t="str">
        <f t="shared" si="1"/>
        <v>M 70-79</v>
      </c>
      <c r="G67" s="80" t="str">
        <f t="shared" ref="G67:G118" si="15">IFERROR(MID(B67,FIND("(",B67)+1,FIND(")",B67)-FIND("(",B67)-1),"")&amp;LEFT(F67,1)</f>
        <v>ValgaM</v>
      </c>
      <c r="H67" s="353"/>
    </row>
    <row r="68" spans="1:8" ht="12.75" customHeight="1" x14ac:dyDescent="0.2">
      <c r="A68" s="91">
        <v>63</v>
      </c>
      <c r="B68" s="90" t="s">
        <v>211</v>
      </c>
      <c r="C68" s="95">
        <v>1942</v>
      </c>
      <c r="D68" s="90" t="s">
        <v>112</v>
      </c>
      <c r="E68" s="102">
        <f t="shared" si="14"/>
        <v>81</v>
      </c>
      <c r="F68" s="89" t="str">
        <f t="shared" ref="F68:F80" si="16">LEFT(D68,1)&amp;" "&amp;IF(C68&gt;H$2-35,"",IF(C68&gt;=H$2-49,"35-49",IF(C68&gt;=H$2-59,"50-59",IF(C68&gt;=H$2-69,"60-69",IF(C68&gt;=H$2-79,"70-79",IF(C68&gt;=H$2-89,"80+",""))))))</f>
        <v>M 80+</v>
      </c>
      <c r="G68" s="80" t="str">
        <f t="shared" si="15"/>
        <v>TartuM</v>
      </c>
      <c r="H68" s="353"/>
    </row>
    <row r="69" spans="1:8" ht="12.75" customHeight="1" x14ac:dyDescent="0.2">
      <c r="A69" s="91">
        <v>64</v>
      </c>
      <c r="B69" s="352" t="s">
        <v>74</v>
      </c>
      <c r="C69" s="95">
        <v>1941</v>
      </c>
      <c r="D69" s="90" t="s">
        <v>112</v>
      </c>
      <c r="E69" s="102">
        <f t="shared" si="14"/>
        <v>82</v>
      </c>
      <c r="F69" s="89" t="str">
        <f t="shared" si="16"/>
        <v>M 80+</v>
      </c>
      <c r="G69" s="80" t="str">
        <f t="shared" si="15"/>
        <v>I-ViruM</v>
      </c>
    </row>
    <row r="70" spans="1:8" ht="12.75" customHeight="1" x14ac:dyDescent="0.2">
      <c r="A70" s="91">
        <v>65</v>
      </c>
      <c r="B70" s="352" t="s">
        <v>191</v>
      </c>
      <c r="C70" s="95">
        <v>1941</v>
      </c>
      <c r="D70" s="90" t="s">
        <v>112</v>
      </c>
      <c r="E70" s="102">
        <f t="shared" ref="E70" si="17">IF(C70&gt;0,H$2-C70,"")</f>
        <v>82</v>
      </c>
      <c r="F70" s="89" t="str">
        <f t="shared" si="16"/>
        <v>M 80+</v>
      </c>
      <c r="G70" s="80" t="str">
        <f t="shared" si="15"/>
        <v>I-ViruM</v>
      </c>
    </row>
    <row r="71" spans="1:8" ht="12.75" customHeight="1" x14ac:dyDescent="0.2">
      <c r="A71" s="91">
        <v>66</v>
      </c>
      <c r="B71" s="352" t="s">
        <v>233</v>
      </c>
      <c r="C71" s="95">
        <v>1936</v>
      </c>
      <c r="D71" s="90" t="s">
        <v>112</v>
      </c>
      <c r="E71" s="102">
        <f t="shared" si="14"/>
        <v>87</v>
      </c>
      <c r="F71" s="89" t="str">
        <f t="shared" si="16"/>
        <v>M 80+</v>
      </c>
      <c r="G71" s="80" t="str">
        <f t="shared" si="15"/>
        <v>JärvaM</v>
      </c>
    </row>
    <row r="72" spans="1:8" ht="12.75" customHeight="1" x14ac:dyDescent="0.2">
      <c r="A72" s="91">
        <v>67</v>
      </c>
      <c r="B72" s="352" t="s">
        <v>196</v>
      </c>
      <c r="C72" s="95">
        <v>1936</v>
      </c>
      <c r="D72" s="90" t="s">
        <v>112</v>
      </c>
      <c r="E72" s="102">
        <f t="shared" si="14"/>
        <v>87</v>
      </c>
      <c r="F72" s="89" t="str">
        <f t="shared" si="16"/>
        <v>M 80+</v>
      </c>
      <c r="G72" s="80" t="str">
        <f t="shared" si="15"/>
        <v>ValgaM</v>
      </c>
    </row>
    <row r="73" spans="1:8" ht="12.75" customHeight="1" x14ac:dyDescent="0.2">
      <c r="A73" s="91">
        <v>68</v>
      </c>
      <c r="B73" s="90" t="s">
        <v>217</v>
      </c>
      <c r="C73" s="95">
        <v>1984</v>
      </c>
      <c r="D73" s="90" t="s">
        <v>113</v>
      </c>
      <c r="E73" s="102">
        <f t="shared" si="14"/>
        <v>39</v>
      </c>
      <c r="F73" s="89" t="str">
        <f t="shared" si="16"/>
        <v>N 35-49</v>
      </c>
      <c r="G73" s="80" t="str">
        <f t="shared" si="15"/>
        <v>JärvaN</v>
      </c>
    </row>
    <row r="74" spans="1:8" ht="12.75" customHeight="1" x14ac:dyDescent="0.2">
      <c r="A74" s="91">
        <v>69</v>
      </c>
      <c r="B74" s="90" t="s">
        <v>218</v>
      </c>
      <c r="C74" s="95">
        <v>1984</v>
      </c>
      <c r="D74" s="90" t="s">
        <v>113</v>
      </c>
      <c r="E74" s="102">
        <f t="shared" ref="E74" si="18">IF(C74&gt;0,H$2-C74,"")</f>
        <v>39</v>
      </c>
      <c r="F74" s="89" t="str">
        <f t="shared" si="16"/>
        <v>N 35-49</v>
      </c>
      <c r="G74" s="80" t="str">
        <f t="shared" si="15"/>
        <v>LääneN</v>
      </c>
    </row>
    <row r="75" spans="1:8" ht="12.75" customHeight="1" x14ac:dyDescent="0.2">
      <c r="A75" s="91">
        <v>70</v>
      </c>
      <c r="B75" s="90" t="s">
        <v>335</v>
      </c>
      <c r="C75" s="95">
        <v>1979</v>
      </c>
      <c r="D75" s="90" t="s">
        <v>113</v>
      </c>
      <c r="E75" s="102">
        <f>IF(C75&gt;0,H$2-C75,"")</f>
        <v>44</v>
      </c>
      <c r="F75" s="89" t="str">
        <f t="shared" si="16"/>
        <v>N 35-49</v>
      </c>
      <c r="G75" s="80" t="str">
        <f t="shared" si="15"/>
        <v>JärvaN</v>
      </c>
      <c r="H75" s="328">
        <v>29004</v>
      </c>
    </row>
    <row r="76" spans="1:8" ht="12.75" customHeight="1" x14ac:dyDescent="0.2">
      <c r="A76" s="91">
        <v>71</v>
      </c>
      <c r="B76" s="90" t="s">
        <v>118</v>
      </c>
      <c r="C76" s="95">
        <v>1977</v>
      </c>
      <c r="D76" s="90" t="s">
        <v>113</v>
      </c>
      <c r="E76" s="102">
        <f>IF(C76&gt;0,H$2-C76,"")</f>
        <v>46</v>
      </c>
      <c r="F76" s="89" t="str">
        <f t="shared" si="16"/>
        <v>N 35-49</v>
      </c>
      <c r="G76" s="80" t="str">
        <f t="shared" si="15"/>
        <v>LääneN</v>
      </c>
    </row>
    <row r="77" spans="1:8" ht="12.75" customHeight="1" x14ac:dyDescent="0.2">
      <c r="A77" s="91">
        <v>72</v>
      </c>
      <c r="B77" s="90" t="s">
        <v>294</v>
      </c>
      <c r="C77" s="95">
        <v>1977</v>
      </c>
      <c r="D77" s="90" t="s">
        <v>113</v>
      </c>
      <c r="E77" s="102">
        <f>IF(C77&gt;0,H$2-C77,"")</f>
        <v>46</v>
      </c>
      <c r="F77" s="89" t="str">
        <f t="shared" si="16"/>
        <v>N 35-49</v>
      </c>
      <c r="G77" s="80" t="str">
        <f t="shared" si="15"/>
        <v>I-ViruN</v>
      </c>
    </row>
    <row r="78" spans="1:8" ht="12.75" customHeight="1" x14ac:dyDescent="0.2">
      <c r="A78" s="91">
        <v>73</v>
      </c>
      <c r="B78" s="90" t="s">
        <v>202</v>
      </c>
      <c r="C78" s="95">
        <v>1976</v>
      </c>
      <c r="D78" s="90" t="s">
        <v>113</v>
      </c>
      <c r="E78" s="102">
        <f>IF(C78&gt;0,H$2-C78,"")</f>
        <v>47</v>
      </c>
      <c r="F78" s="89" t="str">
        <f t="shared" si="16"/>
        <v>N 35-49</v>
      </c>
      <c r="G78" s="80" t="str">
        <f t="shared" si="15"/>
        <v>I-ViruN</v>
      </c>
    </row>
    <row r="79" spans="1:8" ht="12.75" customHeight="1" x14ac:dyDescent="0.2">
      <c r="A79" s="91">
        <v>74</v>
      </c>
      <c r="B79" s="90" t="s">
        <v>293</v>
      </c>
      <c r="C79" s="95">
        <v>1976</v>
      </c>
      <c r="D79" s="90" t="s">
        <v>113</v>
      </c>
      <c r="E79" s="102">
        <f>IF(C79&gt;0,H$2-C79,"")</f>
        <v>47</v>
      </c>
      <c r="F79" s="89" t="str">
        <f t="shared" si="16"/>
        <v>N 35-49</v>
      </c>
      <c r="G79" s="80" t="str">
        <f t="shared" si="15"/>
        <v>TartuN</v>
      </c>
    </row>
    <row r="80" spans="1:8" ht="12.75" customHeight="1" x14ac:dyDescent="0.2">
      <c r="A80" s="91">
        <v>75</v>
      </c>
      <c r="B80" s="90" t="s">
        <v>185</v>
      </c>
      <c r="C80" s="95">
        <v>1975</v>
      </c>
      <c r="D80" s="90" t="s">
        <v>113</v>
      </c>
      <c r="E80" s="102">
        <f t="shared" si="14"/>
        <v>48</v>
      </c>
      <c r="F80" s="89" t="str">
        <f t="shared" si="16"/>
        <v>N 35-49</v>
      </c>
      <c r="G80" s="80" t="str">
        <f t="shared" si="15"/>
        <v>I-ViruN</v>
      </c>
    </row>
    <row r="81" spans="1:7" ht="12.75" customHeight="1" x14ac:dyDescent="0.2">
      <c r="A81" s="91">
        <v>76</v>
      </c>
      <c r="B81" s="33" t="s">
        <v>219</v>
      </c>
      <c r="C81" s="95">
        <v>1975</v>
      </c>
      <c r="D81" s="90" t="s">
        <v>113</v>
      </c>
      <c r="E81" s="102">
        <f t="shared" ref="E81" si="19">IF(C81&gt;0,H$2-C81,"")</f>
        <v>48</v>
      </c>
      <c r="F81" s="89" t="str">
        <f t="shared" ref="F81:F101" si="20">LEFT(D81,1)&amp;" "&amp;IF(C81&gt;H$2-35,"",IF(C81&gt;=H$2-49,"35-49",IF(C81&gt;=H$2-59,"50-59",IF(C81&gt;=H$2-69,"60-69",IF(C81&gt;=H$2-79,"70-79",IF(C81&gt;=H$2-89,"80+",""))))))</f>
        <v>N 35-49</v>
      </c>
      <c r="G81" s="80" t="str">
        <f t="shared" si="15"/>
        <v>JärvaN</v>
      </c>
    </row>
    <row r="82" spans="1:7" ht="12.75" customHeight="1" x14ac:dyDescent="0.2">
      <c r="A82" s="91">
        <v>77</v>
      </c>
      <c r="B82" s="33" t="s">
        <v>331</v>
      </c>
      <c r="C82" s="95">
        <v>1973</v>
      </c>
      <c r="D82" s="90" t="s">
        <v>113</v>
      </c>
      <c r="E82" s="102">
        <f t="shared" ref="E82" si="21">IF(C82&gt;0,H$2-C82,"")</f>
        <v>50</v>
      </c>
      <c r="F82" s="89" t="str">
        <f t="shared" si="20"/>
        <v>N 50-59</v>
      </c>
      <c r="G82" s="80" t="str">
        <f t="shared" si="15"/>
        <v>TartuN</v>
      </c>
    </row>
    <row r="83" spans="1:7" ht="12.75" customHeight="1" x14ac:dyDescent="0.2">
      <c r="A83" s="91">
        <v>78</v>
      </c>
      <c r="B83" s="90" t="s">
        <v>201</v>
      </c>
      <c r="C83" s="95">
        <v>1972</v>
      </c>
      <c r="D83" s="90" t="s">
        <v>113</v>
      </c>
      <c r="E83" s="102">
        <f t="shared" si="14"/>
        <v>51</v>
      </c>
      <c r="F83" s="89" t="str">
        <f t="shared" si="20"/>
        <v>N 50-59</v>
      </c>
      <c r="G83" s="80" t="str">
        <f t="shared" si="15"/>
        <v>LääneN</v>
      </c>
    </row>
    <row r="84" spans="1:7" ht="12.75" customHeight="1" x14ac:dyDescent="0.2">
      <c r="A84" s="91">
        <v>79</v>
      </c>
      <c r="B84" s="90" t="s">
        <v>220</v>
      </c>
      <c r="C84" s="95">
        <v>1972</v>
      </c>
      <c r="D84" s="90" t="s">
        <v>113</v>
      </c>
      <c r="E84" s="102">
        <f t="shared" ref="E84" si="22">IF(C84&gt;0,H$2-C84,"")</f>
        <v>51</v>
      </c>
      <c r="F84" s="89" t="str">
        <f t="shared" si="20"/>
        <v>N 50-59</v>
      </c>
      <c r="G84" s="80" t="str">
        <f t="shared" si="15"/>
        <v>ValgaN</v>
      </c>
    </row>
    <row r="85" spans="1:7" ht="12.75" customHeight="1" x14ac:dyDescent="0.2">
      <c r="A85" s="91">
        <v>80</v>
      </c>
      <c r="B85" s="90" t="s">
        <v>296</v>
      </c>
      <c r="C85" s="95">
        <v>1972</v>
      </c>
      <c r="D85" s="90" t="s">
        <v>113</v>
      </c>
      <c r="E85" s="102">
        <f t="shared" ref="E85" si="23">IF(C85&gt;0,H$2-C85,"")</f>
        <v>51</v>
      </c>
      <c r="F85" s="89" t="str">
        <f t="shared" si="20"/>
        <v>N 50-59</v>
      </c>
      <c r="G85" s="80" t="str">
        <f t="shared" si="15"/>
        <v>HarjuN</v>
      </c>
    </row>
    <row r="86" spans="1:7" ht="12.75" customHeight="1" x14ac:dyDescent="0.2">
      <c r="A86" s="91">
        <v>81</v>
      </c>
      <c r="B86" s="90" t="s">
        <v>200</v>
      </c>
      <c r="C86" s="95">
        <v>1970</v>
      </c>
      <c r="D86" s="90" t="s">
        <v>113</v>
      </c>
      <c r="E86" s="102">
        <f t="shared" si="14"/>
        <v>53</v>
      </c>
      <c r="F86" s="89" t="str">
        <f t="shared" si="20"/>
        <v>N 50-59</v>
      </c>
      <c r="G86" s="80" t="str">
        <f t="shared" si="15"/>
        <v>VõruN</v>
      </c>
    </row>
    <row r="87" spans="1:7" ht="12.75" customHeight="1" x14ac:dyDescent="0.2">
      <c r="A87" s="91">
        <v>82</v>
      </c>
      <c r="B87" s="90" t="s">
        <v>329</v>
      </c>
      <c r="C87" s="95">
        <v>1970</v>
      </c>
      <c r="D87" s="90" t="s">
        <v>113</v>
      </c>
      <c r="E87" s="102">
        <f t="shared" ref="E87" si="24">IF(C87&gt;0,H$2-C87,"")</f>
        <v>53</v>
      </c>
      <c r="F87" s="89" t="str">
        <f t="shared" si="20"/>
        <v>N 50-59</v>
      </c>
      <c r="G87" s="80" t="str">
        <f t="shared" si="15"/>
        <v>HarjuN</v>
      </c>
    </row>
    <row r="88" spans="1:7" ht="12.75" customHeight="1" x14ac:dyDescent="0.2">
      <c r="A88" s="91">
        <v>83</v>
      </c>
      <c r="B88" s="90" t="s">
        <v>295</v>
      </c>
      <c r="C88" s="95">
        <v>1968</v>
      </c>
      <c r="D88" s="90" t="s">
        <v>113</v>
      </c>
      <c r="E88" s="102">
        <f t="shared" ref="E88" si="25">IF(C88&gt;0,H$2-C88,"")</f>
        <v>55</v>
      </c>
      <c r="F88" s="89" t="str">
        <f t="shared" si="20"/>
        <v>N 50-59</v>
      </c>
      <c r="G88" s="80" t="str">
        <f t="shared" si="15"/>
        <v>TartuN</v>
      </c>
    </row>
    <row r="89" spans="1:7" ht="12.75" customHeight="1" x14ac:dyDescent="0.2">
      <c r="A89" s="91">
        <v>84</v>
      </c>
      <c r="B89" s="90" t="s">
        <v>221</v>
      </c>
      <c r="C89" s="95">
        <v>1967</v>
      </c>
      <c r="D89" s="90" t="s">
        <v>113</v>
      </c>
      <c r="E89" s="102">
        <f t="shared" si="14"/>
        <v>56</v>
      </c>
      <c r="F89" s="89" t="str">
        <f t="shared" si="20"/>
        <v>N 50-59</v>
      </c>
      <c r="G89" s="80" t="str">
        <f t="shared" si="15"/>
        <v>JärvaN</v>
      </c>
    </row>
    <row r="90" spans="1:7" ht="12.75" customHeight="1" x14ac:dyDescent="0.2">
      <c r="A90" s="91">
        <v>85</v>
      </c>
      <c r="B90" s="90" t="s">
        <v>187</v>
      </c>
      <c r="C90" s="95">
        <v>1966</v>
      </c>
      <c r="D90" s="90" t="s">
        <v>113</v>
      </c>
      <c r="E90" s="102">
        <f t="shared" si="14"/>
        <v>57</v>
      </c>
      <c r="F90" s="89" t="str">
        <f t="shared" si="20"/>
        <v>N 50-59</v>
      </c>
      <c r="G90" s="80" t="str">
        <f t="shared" si="15"/>
        <v>I-ViruN</v>
      </c>
    </row>
    <row r="91" spans="1:7" ht="12.75" customHeight="1" x14ac:dyDescent="0.2">
      <c r="A91" s="91">
        <v>86</v>
      </c>
      <c r="B91" s="90" t="s">
        <v>188</v>
      </c>
      <c r="C91" s="95">
        <v>1965</v>
      </c>
      <c r="D91" s="90" t="s">
        <v>113</v>
      </c>
      <c r="E91" s="102">
        <f t="shared" si="14"/>
        <v>58</v>
      </c>
      <c r="F91" s="89" t="str">
        <f t="shared" si="20"/>
        <v>N 50-59</v>
      </c>
      <c r="G91" s="80" t="str">
        <f t="shared" si="15"/>
        <v>LääneN</v>
      </c>
    </row>
    <row r="92" spans="1:7" ht="12.75" customHeight="1" x14ac:dyDescent="0.2">
      <c r="A92" s="91">
        <v>87</v>
      </c>
      <c r="B92" s="90" t="s">
        <v>222</v>
      </c>
      <c r="C92" s="95">
        <v>1964</v>
      </c>
      <c r="D92" s="90" t="s">
        <v>113</v>
      </c>
      <c r="E92" s="102">
        <f t="shared" si="14"/>
        <v>59</v>
      </c>
      <c r="F92" s="89" t="str">
        <f t="shared" si="20"/>
        <v>N 50-59</v>
      </c>
      <c r="G92" s="80" t="str">
        <f t="shared" si="15"/>
        <v>ValgaN</v>
      </c>
    </row>
    <row r="93" spans="1:7" ht="12.75" customHeight="1" x14ac:dyDescent="0.2">
      <c r="A93" s="91">
        <v>88</v>
      </c>
      <c r="B93" s="90" t="s">
        <v>223</v>
      </c>
      <c r="C93" s="95">
        <v>1964</v>
      </c>
      <c r="D93" s="90" t="s">
        <v>113</v>
      </c>
      <c r="E93" s="102">
        <f t="shared" ref="E93" si="26">IF(C93&gt;0,H$2-C93,"")</f>
        <v>59</v>
      </c>
      <c r="F93" s="89" t="str">
        <f t="shared" si="20"/>
        <v>N 50-59</v>
      </c>
      <c r="G93" s="80" t="str">
        <f t="shared" si="15"/>
        <v>VõruN</v>
      </c>
    </row>
    <row r="94" spans="1:7" ht="12.75" customHeight="1" x14ac:dyDescent="0.2">
      <c r="A94" s="91">
        <v>89</v>
      </c>
      <c r="B94" s="90" t="s">
        <v>330</v>
      </c>
      <c r="C94" s="95">
        <v>1964</v>
      </c>
      <c r="D94" s="90" t="s">
        <v>113</v>
      </c>
      <c r="E94" s="102">
        <f t="shared" ref="E94" si="27">IF(C94&gt;0,H$2-C94,"")</f>
        <v>59</v>
      </c>
      <c r="F94" s="89" t="str">
        <f t="shared" si="20"/>
        <v>N 50-59</v>
      </c>
      <c r="G94" s="80" t="str">
        <f t="shared" si="15"/>
        <v>JärvaN</v>
      </c>
    </row>
    <row r="95" spans="1:7" ht="12.75" customHeight="1" x14ac:dyDescent="0.2">
      <c r="A95" s="91">
        <v>90</v>
      </c>
      <c r="B95" s="90" t="s">
        <v>199</v>
      </c>
      <c r="C95" s="95">
        <v>1963</v>
      </c>
      <c r="D95" s="90" t="s">
        <v>113</v>
      </c>
      <c r="E95" s="102">
        <f t="shared" si="14"/>
        <v>60</v>
      </c>
      <c r="F95" s="89" t="str">
        <f t="shared" si="20"/>
        <v>N 60-69</v>
      </c>
      <c r="G95" s="80" t="str">
        <f t="shared" si="15"/>
        <v>LääneN</v>
      </c>
    </row>
    <row r="96" spans="1:7" ht="12.75" customHeight="1" x14ac:dyDescent="0.2">
      <c r="A96" s="91">
        <v>91</v>
      </c>
      <c r="B96" s="90" t="s">
        <v>224</v>
      </c>
      <c r="C96" s="95">
        <v>1962</v>
      </c>
      <c r="D96" s="90" t="s">
        <v>113</v>
      </c>
      <c r="E96" s="102">
        <f t="shared" si="14"/>
        <v>61</v>
      </c>
      <c r="F96" s="89" t="str">
        <f t="shared" si="20"/>
        <v>N 60-69</v>
      </c>
      <c r="G96" s="80" t="str">
        <f t="shared" si="15"/>
        <v>JärvaN</v>
      </c>
    </row>
    <row r="97" spans="1:7" ht="12.75" customHeight="1" x14ac:dyDescent="0.2">
      <c r="A97" s="91">
        <v>92</v>
      </c>
      <c r="B97" s="90" t="s">
        <v>226</v>
      </c>
      <c r="C97" s="95">
        <v>1962</v>
      </c>
      <c r="D97" s="90" t="s">
        <v>113</v>
      </c>
      <c r="E97" s="102">
        <f t="shared" ref="E97" si="28">IF(C97&gt;0,H$2-C97,"")</f>
        <v>61</v>
      </c>
      <c r="F97" s="89" t="str">
        <f t="shared" si="20"/>
        <v>N 60-69</v>
      </c>
      <c r="G97" s="80" t="str">
        <f t="shared" si="15"/>
        <v>I-ViruN</v>
      </c>
    </row>
    <row r="98" spans="1:7" ht="12.75" customHeight="1" x14ac:dyDescent="0.2">
      <c r="A98" s="91">
        <v>93</v>
      </c>
      <c r="B98" s="90" t="s">
        <v>229</v>
      </c>
      <c r="C98" s="95">
        <v>1961</v>
      </c>
      <c r="D98" s="90" t="s">
        <v>113</v>
      </c>
      <c r="E98" s="102">
        <f t="shared" ref="E98" si="29">IF(C98&gt;0,H$2-C98,"")</f>
        <v>62</v>
      </c>
      <c r="F98" s="89" t="str">
        <f t="shared" si="20"/>
        <v>N 60-69</v>
      </c>
      <c r="G98" s="80" t="str">
        <f t="shared" si="15"/>
        <v>JärvaN</v>
      </c>
    </row>
    <row r="99" spans="1:7" ht="12.75" customHeight="1" x14ac:dyDescent="0.2">
      <c r="A99" s="91">
        <v>94</v>
      </c>
      <c r="B99" s="90" t="s">
        <v>305</v>
      </c>
      <c r="C99" s="95">
        <v>1961</v>
      </c>
      <c r="D99" s="90" t="s">
        <v>113</v>
      </c>
      <c r="E99" s="102">
        <f>IF(C99&gt;0,H$2-C99,"")</f>
        <v>62</v>
      </c>
      <c r="F99" s="89" t="str">
        <f t="shared" si="20"/>
        <v>N 60-69</v>
      </c>
      <c r="G99" s="80" t="str">
        <f t="shared" si="15"/>
        <v>LääneN</v>
      </c>
    </row>
    <row r="100" spans="1:7" ht="12.75" customHeight="1" x14ac:dyDescent="0.2">
      <c r="A100" s="91">
        <v>95</v>
      </c>
      <c r="B100" s="90" t="s">
        <v>197</v>
      </c>
      <c r="C100" s="95">
        <v>1960</v>
      </c>
      <c r="D100" s="90" t="s">
        <v>113</v>
      </c>
      <c r="E100" s="102">
        <f t="shared" si="14"/>
        <v>63</v>
      </c>
      <c r="F100" s="89" t="str">
        <f t="shared" si="20"/>
        <v>N 60-69</v>
      </c>
      <c r="G100" s="80" t="str">
        <f t="shared" si="15"/>
        <v>VõruN</v>
      </c>
    </row>
    <row r="101" spans="1:7" ht="12.75" customHeight="1" x14ac:dyDescent="0.2">
      <c r="A101" s="91">
        <v>96</v>
      </c>
      <c r="B101" s="90" t="s">
        <v>115</v>
      </c>
      <c r="C101" s="95">
        <v>1960</v>
      </c>
      <c r="D101" s="90" t="s">
        <v>113</v>
      </c>
      <c r="E101" s="102">
        <f t="shared" si="14"/>
        <v>63</v>
      </c>
      <c r="F101" s="89" t="str">
        <f t="shared" si="20"/>
        <v>N 60-69</v>
      </c>
      <c r="G101" s="80" t="str">
        <f t="shared" si="15"/>
        <v>VõruN</v>
      </c>
    </row>
    <row r="102" spans="1:7" ht="12.75" customHeight="1" x14ac:dyDescent="0.2">
      <c r="A102" s="91">
        <v>97</v>
      </c>
      <c r="B102" s="90" t="s">
        <v>175</v>
      </c>
      <c r="C102" s="95">
        <v>1960</v>
      </c>
      <c r="D102" s="90" t="s">
        <v>113</v>
      </c>
      <c r="E102" s="102">
        <f>IF(C102&gt;0,H$2-C102,"")</f>
        <v>63</v>
      </c>
      <c r="F102" s="89" t="str">
        <f t="shared" ref="F102:F119" si="30">LEFT(D102,1)&amp;" "&amp;IF(C102&gt;H$2-35,"",IF(C102&gt;=H$2-49,"35-49",IF(C102&gt;=H$2-59,"50-59",IF(C102&gt;=H$2-69,"60-69",IF(C102&gt;=H$2-79,"70-79",IF(C102&gt;=H$2-89,"80+",""))))))</f>
        <v>N 60-69</v>
      </c>
      <c r="G102" s="80" t="str">
        <f t="shared" si="15"/>
        <v>LääneN</v>
      </c>
    </row>
    <row r="103" spans="1:7" ht="12.75" customHeight="1" x14ac:dyDescent="0.2">
      <c r="A103" s="91">
        <v>98</v>
      </c>
      <c r="B103" s="90" t="s">
        <v>228</v>
      </c>
      <c r="C103" s="95">
        <v>1959</v>
      </c>
      <c r="D103" s="90" t="s">
        <v>113</v>
      </c>
      <c r="E103" s="102">
        <f t="shared" ref="E103" si="31">IF(C103&gt;0,H$2-C103,"")</f>
        <v>64</v>
      </c>
      <c r="F103" s="89" t="str">
        <f t="shared" si="30"/>
        <v>N 60-69</v>
      </c>
      <c r="G103" s="80" t="str">
        <f t="shared" si="15"/>
        <v>I-ViruN</v>
      </c>
    </row>
    <row r="104" spans="1:7" ht="12.75" customHeight="1" x14ac:dyDescent="0.2">
      <c r="A104" s="91">
        <v>99</v>
      </c>
      <c r="B104" s="90" t="s">
        <v>227</v>
      </c>
      <c r="C104" s="95">
        <v>1959</v>
      </c>
      <c r="D104" s="90" t="s">
        <v>113</v>
      </c>
      <c r="E104" s="102">
        <f t="shared" si="14"/>
        <v>64</v>
      </c>
      <c r="F104" s="89" t="str">
        <f t="shared" si="30"/>
        <v>N 60-69</v>
      </c>
      <c r="G104" s="80" t="str">
        <f t="shared" si="15"/>
        <v>JõgevaN</v>
      </c>
    </row>
    <row r="105" spans="1:7" ht="12.75" customHeight="1" x14ac:dyDescent="0.2">
      <c r="A105" s="91">
        <v>100</v>
      </c>
      <c r="B105" s="91" t="s">
        <v>225</v>
      </c>
      <c r="C105" s="96">
        <v>1956</v>
      </c>
      <c r="D105" s="91" t="s">
        <v>113</v>
      </c>
      <c r="E105" s="102">
        <f t="shared" si="14"/>
        <v>67</v>
      </c>
      <c r="F105" s="89" t="str">
        <f t="shared" si="30"/>
        <v>N 60-69</v>
      </c>
      <c r="G105" s="80" t="str">
        <f t="shared" si="15"/>
        <v>ValgaN</v>
      </c>
    </row>
    <row r="106" spans="1:7" ht="12.75" customHeight="1" x14ac:dyDescent="0.2">
      <c r="A106" s="91">
        <v>101</v>
      </c>
      <c r="B106" s="90" t="s">
        <v>306</v>
      </c>
      <c r="C106" s="95">
        <v>1956</v>
      </c>
      <c r="D106" s="90" t="s">
        <v>113</v>
      </c>
      <c r="E106" s="102">
        <f>IF(C106&gt;0,H$2-C106,"")</f>
        <v>67</v>
      </c>
      <c r="F106" s="89" t="str">
        <f t="shared" si="30"/>
        <v>N 60-69</v>
      </c>
      <c r="G106" s="80" t="str">
        <f t="shared" si="15"/>
        <v>JõgevaN</v>
      </c>
    </row>
    <row r="107" spans="1:7" ht="12.75" customHeight="1" x14ac:dyDescent="0.2">
      <c r="A107" s="91">
        <v>102</v>
      </c>
      <c r="B107" s="90" t="s">
        <v>186</v>
      </c>
      <c r="C107" s="95">
        <v>1954</v>
      </c>
      <c r="D107" s="90" t="s">
        <v>113</v>
      </c>
      <c r="E107" s="102">
        <f t="shared" si="14"/>
        <v>69</v>
      </c>
      <c r="F107" s="89" t="str">
        <f t="shared" si="30"/>
        <v>N 60-69</v>
      </c>
      <c r="G107" s="80" t="str">
        <f t="shared" si="15"/>
        <v>I-ViruN</v>
      </c>
    </row>
    <row r="108" spans="1:7" ht="12.75" customHeight="1" x14ac:dyDescent="0.2">
      <c r="A108" s="91">
        <v>103</v>
      </c>
      <c r="B108" s="90" t="s">
        <v>307</v>
      </c>
      <c r="C108" s="95">
        <v>1954</v>
      </c>
      <c r="D108" s="90" t="s">
        <v>113</v>
      </c>
      <c r="E108" s="102">
        <f t="shared" ref="E108" si="32">IF(C108&gt;0,H$2-C108,"")</f>
        <v>69</v>
      </c>
      <c r="F108" s="89" t="str">
        <f t="shared" si="30"/>
        <v>N 60-69</v>
      </c>
      <c r="G108" s="80" t="str">
        <f t="shared" si="15"/>
        <v>JärvaN</v>
      </c>
    </row>
    <row r="109" spans="1:7" ht="12.75" customHeight="1" x14ac:dyDescent="0.2">
      <c r="A109" s="91">
        <v>104</v>
      </c>
      <c r="B109" s="90" t="s">
        <v>99</v>
      </c>
      <c r="C109" s="95">
        <v>1951</v>
      </c>
      <c r="D109" s="90" t="s">
        <v>113</v>
      </c>
      <c r="E109" s="102">
        <f t="shared" ref="E109:E118" si="33">IF(C109&gt;0,H$2-C109,"")</f>
        <v>72</v>
      </c>
      <c r="F109" s="89" t="str">
        <f t="shared" si="30"/>
        <v>N 70-79</v>
      </c>
      <c r="G109" s="80" t="str">
        <f t="shared" si="15"/>
        <v>LääneN</v>
      </c>
    </row>
    <row r="110" spans="1:7" ht="12.75" customHeight="1" x14ac:dyDescent="0.2">
      <c r="A110" s="91">
        <v>105</v>
      </c>
      <c r="B110" s="90" t="s">
        <v>230</v>
      </c>
      <c r="C110" s="95">
        <v>1950</v>
      </c>
      <c r="D110" s="90" t="s">
        <v>113</v>
      </c>
      <c r="E110" s="102">
        <f t="shared" si="33"/>
        <v>73</v>
      </c>
      <c r="F110" s="89" t="str">
        <f t="shared" si="30"/>
        <v>N 70-79</v>
      </c>
      <c r="G110" s="80" t="str">
        <f t="shared" si="15"/>
        <v>VõruN</v>
      </c>
    </row>
    <row r="111" spans="1:7" ht="12.75" customHeight="1" x14ac:dyDescent="0.2">
      <c r="A111" s="91">
        <v>106</v>
      </c>
      <c r="B111" s="90" t="s">
        <v>326</v>
      </c>
      <c r="C111" s="95">
        <v>1950</v>
      </c>
      <c r="D111" s="90" t="s">
        <v>113</v>
      </c>
      <c r="E111" s="102">
        <f>IF(C111&gt;0,H$2-C111,"")</f>
        <v>73</v>
      </c>
      <c r="F111" s="89" t="str">
        <f t="shared" si="30"/>
        <v>N 70-79</v>
      </c>
      <c r="G111" s="80" t="str">
        <f t="shared" si="15"/>
        <v>TartuN</v>
      </c>
    </row>
    <row r="112" spans="1:7" ht="12.75" customHeight="1" x14ac:dyDescent="0.2">
      <c r="A112" s="91">
        <v>107</v>
      </c>
      <c r="B112" s="90" t="s">
        <v>198</v>
      </c>
      <c r="C112" s="95">
        <v>1948</v>
      </c>
      <c r="D112" s="90" t="s">
        <v>113</v>
      </c>
      <c r="E112" s="102">
        <f t="shared" si="33"/>
        <v>75</v>
      </c>
      <c r="F112" s="89" t="str">
        <f t="shared" si="30"/>
        <v>N 70-79</v>
      </c>
      <c r="G112" s="80" t="str">
        <f t="shared" si="15"/>
        <v>TartuN</v>
      </c>
    </row>
    <row r="113" spans="1:7" ht="12.75" customHeight="1" x14ac:dyDescent="0.2">
      <c r="A113" s="91">
        <v>108</v>
      </c>
      <c r="B113" s="90" t="s">
        <v>231</v>
      </c>
      <c r="C113" s="95">
        <v>1947</v>
      </c>
      <c r="D113" s="90" t="s">
        <v>113</v>
      </c>
      <c r="E113" s="102">
        <f t="shared" ref="E113" si="34">IF(C113&gt;0,H$2-C113,"")</f>
        <v>76</v>
      </c>
      <c r="F113" s="89" t="str">
        <f t="shared" si="30"/>
        <v>N 70-79</v>
      </c>
      <c r="G113" s="80" t="str">
        <f t="shared" si="15"/>
        <v>JõgevaN</v>
      </c>
    </row>
    <row r="114" spans="1:7" ht="12.75" customHeight="1" x14ac:dyDescent="0.2">
      <c r="A114" s="91">
        <v>109</v>
      </c>
      <c r="B114" s="90" t="s">
        <v>328</v>
      </c>
      <c r="C114" s="95">
        <v>1946</v>
      </c>
      <c r="D114" s="90" t="s">
        <v>113</v>
      </c>
      <c r="E114" s="102">
        <f t="shared" ref="E114:E115" si="35">IF(C114&gt;0,H$2-C114,"")</f>
        <v>77</v>
      </c>
      <c r="F114" s="89" t="str">
        <f t="shared" si="30"/>
        <v>N 70-79</v>
      </c>
      <c r="G114" s="80" t="str">
        <f t="shared" si="15"/>
        <v>JõgevaN</v>
      </c>
    </row>
    <row r="115" spans="1:7" ht="12.75" customHeight="1" x14ac:dyDescent="0.2">
      <c r="A115" s="91">
        <v>110</v>
      </c>
      <c r="B115" s="90" t="s">
        <v>283</v>
      </c>
      <c r="C115" s="95">
        <v>1945</v>
      </c>
      <c r="D115" s="90" t="s">
        <v>113</v>
      </c>
      <c r="E115" s="102">
        <f t="shared" si="35"/>
        <v>78</v>
      </c>
      <c r="F115" s="89" t="str">
        <f t="shared" si="30"/>
        <v>N 70-79</v>
      </c>
      <c r="G115" s="80" t="str">
        <f t="shared" si="15"/>
        <v>L-ViruN</v>
      </c>
    </row>
    <row r="116" spans="1:7" ht="12.75" customHeight="1" x14ac:dyDescent="0.2">
      <c r="A116" s="91">
        <v>111</v>
      </c>
      <c r="B116" s="90" t="s">
        <v>203</v>
      </c>
      <c r="C116" s="95">
        <v>1941</v>
      </c>
      <c r="D116" s="90" t="s">
        <v>113</v>
      </c>
      <c r="E116" s="102">
        <f t="shared" si="33"/>
        <v>82</v>
      </c>
      <c r="F116" s="89" t="str">
        <f t="shared" si="30"/>
        <v>N 80+</v>
      </c>
      <c r="G116" s="80" t="str">
        <f t="shared" si="15"/>
        <v>ValgaN</v>
      </c>
    </row>
    <row r="117" spans="1:7" ht="12.75" customHeight="1" x14ac:dyDescent="0.2">
      <c r="A117" s="91">
        <v>112</v>
      </c>
      <c r="B117" s="90" t="s">
        <v>75</v>
      </c>
      <c r="C117" s="95">
        <v>1941</v>
      </c>
      <c r="D117" s="90" t="s">
        <v>113</v>
      </c>
      <c r="E117" s="102">
        <f t="shared" si="33"/>
        <v>82</v>
      </c>
      <c r="F117" s="89" t="str">
        <f t="shared" si="30"/>
        <v>N 80+</v>
      </c>
      <c r="G117" s="80" t="str">
        <f t="shared" si="15"/>
        <v>LääneN</v>
      </c>
    </row>
    <row r="118" spans="1:7" ht="12.75" customHeight="1" x14ac:dyDescent="0.2">
      <c r="A118" s="91">
        <v>113</v>
      </c>
      <c r="B118" s="90" t="s">
        <v>117</v>
      </c>
      <c r="C118" s="95">
        <v>1938</v>
      </c>
      <c r="D118" s="90" t="s">
        <v>113</v>
      </c>
      <c r="E118" s="102">
        <f t="shared" si="33"/>
        <v>85</v>
      </c>
      <c r="F118" s="89" t="str">
        <f t="shared" si="30"/>
        <v>N 80+</v>
      </c>
      <c r="G118" s="80" t="str">
        <f t="shared" si="15"/>
        <v>TartuN</v>
      </c>
    </row>
    <row r="119" spans="1:7" ht="12.75" customHeight="1" x14ac:dyDescent="0.2">
      <c r="A119" s="91">
        <v>114</v>
      </c>
      <c r="B119" s="90" t="s">
        <v>232</v>
      </c>
      <c r="C119" s="95">
        <v>1938</v>
      </c>
      <c r="D119" s="90" t="s">
        <v>113</v>
      </c>
      <c r="E119" s="102">
        <f t="shared" ref="E119" si="36">IF(C119&gt;0,H$2-C119,"")</f>
        <v>85</v>
      </c>
      <c r="F119" s="89" t="str">
        <f t="shared" si="30"/>
        <v>N 80+</v>
      </c>
      <c r="G119" s="80" t="str">
        <f t="shared" ref="G119" si="37">IFERROR(MID(B119,FIND("(",B119)+1,FIND(")",B119)-FIND("(",B119)-1),"")&amp;LEFT(F119,1)</f>
        <v>JõgevaN</v>
      </c>
    </row>
    <row r="120" spans="1:7" ht="12.75" customHeight="1" x14ac:dyDescent="0.2">
      <c r="A120" s="27"/>
      <c r="B120" s="178" t="s">
        <v>131</v>
      </c>
      <c r="C120" s="179">
        <f>COUNTA(F$6:F$119)</f>
        <v>114</v>
      </c>
      <c r="D120" s="4"/>
      <c r="E120" s="27"/>
      <c r="F120" s="27"/>
    </row>
    <row r="121" spans="1:7" ht="12.75" customHeight="1" x14ac:dyDescent="0.2">
      <c r="B121" s="180" t="s">
        <v>132</v>
      </c>
      <c r="C121" s="181">
        <f>C120-C122</f>
        <v>67</v>
      </c>
    </row>
    <row r="122" spans="1:7" ht="12.75" customHeight="1" x14ac:dyDescent="0.2">
      <c r="B122" s="182" t="s">
        <v>133</v>
      </c>
      <c r="C122" s="183">
        <f>COUNTIF(F$6:F$119,"&gt;=N")</f>
        <v>47</v>
      </c>
    </row>
    <row r="170" ht="12.75" customHeight="1" x14ac:dyDescent="0.2"/>
    <row r="324" spans="3:4" x14ac:dyDescent="0.2">
      <c r="C324" s="36"/>
      <c r="D324" s="36"/>
    </row>
    <row r="325" spans="3:4" x14ac:dyDescent="0.2">
      <c r="C325" s="36"/>
      <c r="D325" s="36"/>
    </row>
    <row r="326" spans="3:4" x14ac:dyDescent="0.2">
      <c r="C326" s="36"/>
      <c r="D326" s="36"/>
    </row>
    <row r="327" spans="3:4" x14ac:dyDescent="0.2">
      <c r="C327" s="36"/>
      <c r="D327" s="36"/>
    </row>
    <row r="328" spans="3:4" x14ac:dyDescent="0.2">
      <c r="C328" s="36"/>
      <c r="D328" s="36"/>
    </row>
    <row r="329" spans="3:4" x14ac:dyDescent="0.2">
      <c r="C329" s="36"/>
      <c r="D329" s="36"/>
    </row>
    <row r="330" spans="3:4" x14ac:dyDescent="0.2">
      <c r="C330" s="36"/>
      <c r="D330" s="36"/>
    </row>
    <row r="331" spans="3:4" x14ac:dyDescent="0.2">
      <c r="C331" s="36"/>
      <c r="D331" s="36"/>
    </row>
    <row r="332" spans="3:4" x14ac:dyDescent="0.2">
      <c r="C332" s="36"/>
      <c r="D332" s="36"/>
    </row>
    <row r="333" spans="3:4" x14ac:dyDescent="0.2">
      <c r="C333" s="36"/>
      <c r="D333" s="36"/>
    </row>
    <row r="334" spans="3:4" x14ac:dyDescent="0.2">
      <c r="C334" s="36"/>
      <c r="D334" s="36"/>
    </row>
    <row r="335" spans="3:4" x14ac:dyDescent="0.2">
      <c r="C335" s="36"/>
      <c r="D335" s="36"/>
    </row>
    <row r="336" spans="3:4" x14ac:dyDescent="0.2">
      <c r="C336" s="36"/>
      <c r="D336" s="36"/>
    </row>
    <row r="337" spans="3:4" x14ac:dyDescent="0.2">
      <c r="C337" s="36"/>
      <c r="D337" s="36"/>
    </row>
    <row r="338" spans="3:4" x14ac:dyDescent="0.2">
      <c r="C338" s="36"/>
      <c r="D338" s="36"/>
    </row>
    <row r="339" spans="3:4" hidden="1" x14ac:dyDescent="0.2"/>
    <row r="340" spans="3:4" hidden="1" x14ac:dyDescent="0.2"/>
    <row r="341" spans="3:4" hidden="1" x14ac:dyDescent="0.2"/>
    <row r="342" spans="3:4" hidden="1" x14ac:dyDescent="0.2"/>
    <row r="343" spans="3:4" hidden="1" x14ac:dyDescent="0.2"/>
    <row r="344" spans="3:4" hidden="1" x14ac:dyDescent="0.2"/>
    <row r="345" spans="3:4" hidden="1" x14ac:dyDescent="0.2"/>
    <row r="346" spans="3:4" hidden="1" x14ac:dyDescent="0.2"/>
    <row r="347" spans="3:4" hidden="1" x14ac:dyDescent="0.2"/>
    <row r="348" spans="3:4" hidden="1" x14ac:dyDescent="0.2"/>
    <row r="349" spans="3:4" hidden="1" x14ac:dyDescent="0.2"/>
    <row r="350" spans="3:4" hidden="1" x14ac:dyDescent="0.2"/>
    <row r="351" spans="3:4" hidden="1" x14ac:dyDescent="0.2"/>
    <row r="352" spans="3:4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</sheetData>
  <sortState ref="A6:G77">
    <sortCondition ref="F6:F77"/>
  </sortState>
  <conditionalFormatting sqref="F6:F119">
    <cfRule type="containsText" dxfId="2" priority="7" stopIfTrue="1" operator="containsText" text="n">
      <formula>NOT(ISERROR(SEARCH("n",F6)))</formula>
    </cfRule>
    <cfRule type="containsText" dxfId="1" priority="8" stopIfTrue="1" operator="containsText" text="m">
      <formula>NOT(ISERROR(SEARCH("m",F6)))</formula>
    </cfRule>
  </conditionalFormatting>
  <conditionalFormatting sqref="B6:B119">
    <cfRule type="duplicateValues" dxfId="0" priority="1469" stopIfTrue="1"/>
  </conditionalFormatting>
  <pageMargins left="0.31496062992125984" right="0.31496062992125984" top="0.59055118110236227" bottom="0.31496062992125984" header="0.31496062992125984" footer="0"/>
  <pageSetup paperSize="9" fitToHeight="0" orientation="portrait" r:id="rId1"/>
  <headerFooter>
    <oddHeader>&amp;RPage &amp;P of &amp;N</oddHeader>
  </headerFooter>
  <rowBreaks count="1" manualBreakCount="1">
    <brk id="1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3"/>
  <sheetViews>
    <sheetView showGridLines="0" workbookViewId="0">
      <selection activeCell="B1" sqref="B1"/>
    </sheetView>
  </sheetViews>
  <sheetFormatPr defaultRowHeight="12.75" x14ac:dyDescent="0.2"/>
  <cols>
    <col min="1" max="1" width="85.85546875" style="80" customWidth="1"/>
  </cols>
  <sheetData>
    <row r="1" spans="1:1" x14ac:dyDescent="0.2">
      <c r="A1" s="308"/>
    </row>
    <row r="2" spans="1:1" s="8" customFormat="1" x14ac:dyDescent="0.2">
      <c r="A2" s="308"/>
    </row>
    <row r="3" spans="1:1" x14ac:dyDescent="0.2">
      <c r="A3" s="308"/>
    </row>
    <row r="4" spans="1:1" x14ac:dyDescent="0.2">
      <c r="A4" s="308"/>
    </row>
    <row r="5" spans="1:1" s="8" customFormat="1" x14ac:dyDescent="0.2">
      <c r="A5" s="308"/>
    </row>
    <row r="6" spans="1:1" s="78" customFormat="1" x14ac:dyDescent="0.2">
      <c r="A6" s="308"/>
    </row>
    <row r="7" spans="1:1" x14ac:dyDescent="0.2">
      <c r="A7" s="308"/>
    </row>
    <row r="8" spans="1:1" x14ac:dyDescent="0.2">
      <c r="A8" s="308"/>
    </row>
    <row r="9" spans="1:1" s="78" customFormat="1" x14ac:dyDescent="0.2">
      <c r="A9" s="308"/>
    </row>
    <row r="10" spans="1:1" s="8" customFormat="1" x14ac:dyDescent="0.2">
      <c r="A10" s="308"/>
    </row>
    <row r="11" spans="1:1" x14ac:dyDescent="0.2">
      <c r="A11" s="308"/>
    </row>
    <row r="12" spans="1:1" s="78" customFormat="1" x14ac:dyDescent="0.2">
      <c r="A12" s="308"/>
    </row>
    <row r="13" spans="1:1" x14ac:dyDescent="0.2">
      <c r="A13" s="308"/>
    </row>
    <row r="14" spans="1:1" x14ac:dyDescent="0.2">
      <c r="A14" s="308"/>
    </row>
    <row r="15" spans="1:1" s="78" customFormat="1" x14ac:dyDescent="0.2">
      <c r="A15" s="308"/>
    </row>
    <row r="16" spans="1:1" x14ac:dyDescent="0.2">
      <c r="A16" s="308"/>
    </row>
    <row r="17" spans="1:1" x14ac:dyDescent="0.2">
      <c r="A17" s="308"/>
    </row>
    <row r="18" spans="1:1" x14ac:dyDescent="0.2">
      <c r="A18" s="308"/>
    </row>
    <row r="19" spans="1:1" s="78" customFormat="1" x14ac:dyDescent="0.2">
      <c r="A19" s="308"/>
    </row>
    <row r="20" spans="1:1" x14ac:dyDescent="0.2">
      <c r="A20" s="308"/>
    </row>
    <row r="21" spans="1:1" x14ac:dyDescent="0.2">
      <c r="A21" s="308"/>
    </row>
    <row r="22" spans="1:1" s="78" customFormat="1" x14ac:dyDescent="0.2">
      <c r="A22" s="308"/>
    </row>
    <row r="23" spans="1:1" x14ac:dyDescent="0.2">
      <c r="A23" s="308"/>
    </row>
    <row r="24" spans="1:1" x14ac:dyDescent="0.2">
      <c r="A24" s="308"/>
    </row>
    <row r="25" spans="1:1" s="78" customFormat="1" x14ac:dyDescent="0.2">
      <c r="A25" s="308"/>
    </row>
    <row r="26" spans="1:1" x14ac:dyDescent="0.2">
      <c r="A26" s="308"/>
    </row>
    <row r="27" spans="1:1" x14ac:dyDescent="0.2">
      <c r="A27" s="308"/>
    </row>
    <row r="28" spans="1:1" s="78" customFormat="1" x14ac:dyDescent="0.2">
      <c r="A28" s="308"/>
    </row>
    <row r="29" spans="1:1" x14ac:dyDescent="0.2">
      <c r="A29" s="308"/>
    </row>
    <row r="30" spans="1:1" x14ac:dyDescent="0.2">
      <c r="A30" s="308"/>
    </row>
    <row r="31" spans="1:1" x14ac:dyDescent="0.2">
      <c r="A31" s="308"/>
    </row>
    <row r="32" spans="1:1" s="78" customFormat="1" x14ac:dyDescent="0.2">
      <c r="A32" s="308"/>
    </row>
    <row r="33" spans="1:1" x14ac:dyDescent="0.2">
      <c r="A33" s="308"/>
    </row>
  </sheetData>
  <pageMargins left="0.78740157480314965" right="0.39370078740157483" top="0.59842519685039375" bottom="0.39370078740157483" header="0.59055118110236227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5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C104" sqref="C104"/>
    </sheetView>
  </sheetViews>
  <sheetFormatPr defaultRowHeight="12.75" x14ac:dyDescent="0.2"/>
  <cols>
    <col min="1" max="1" width="3.28515625" style="78" customWidth="1"/>
    <col min="2" max="2" width="26.7109375" style="78" customWidth="1"/>
    <col min="3" max="9" width="5.7109375" style="78" customWidth="1"/>
    <col min="10" max="10" width="3.42578125" style="78" customWidth="1"/>
    <col min="11" max="11" width="3.28515625" style="78" hidden="1" customWidth="1"/>
    <col min="12" max="12" width="5" style="78" customWidth="1"/>
    <col min="13" max="13" width="3.28515625" style="78" hidden="1" customWidth="1"/>
    <col min="14" max="14" width="5.42578125" style="78" hidden="1" customWidth="1"/>
    <col min="15" max="15" width="3.7109375" style="78" hidden="1" customWidth="1"/>
    <col min="16" max="16" width="7" style="78" hidden="1" customWidth="1"/>
    <col min="17" max="17" width="3.7109375" style="78" hidden="1" customWidth="1"/>
    <col min="18" max="18" width="11" style="78" hidden="1" customWidth="1"/>
    <col min="19" max="19" width="8.42578125" style="78" hidden="1" customWidth="1"/>
    <col min="20" max="20" width="5.28515625" style="78" hidden="1" customWidth="1"/>
    <col min="21" max="24" width="9.140625" style="78" customWidth="1"/>
    <col min="25" max="42" width="9.7109375" style="78" hidden="1" customWidth="1"/>
    <col min="43" max="54" width="9.7109375" style="78" customWidth="1"/>
    <col min="55" max="16384" width="9.140625" style="78"/>
  </cols>
  <sheetData>
    <row r="1" spans="1:42" x14ac:dyDescent="0.2">
      <c r="A1" s="84" t="str">
        <f>Võistkondlik!B1</f>
        <v>ESL INDIVIDUAAL-VÕISTKONDLIKUD MEISTRIVÕISTLUSED PETANGIS 2023</v>
      </c>
      <c r="B1" s="85"/>
      <c r="C1" s="85"/>
      <c r="E1" s="82"/>
      <c r="J1" s="195"/>
      <c r="K1" s="195"/>
      <c r="L1" s="195"/>
      <c r="Q1" s="122"/>
      <c r="R1" s="122"/>
      <c r="S1" s="122"/>
      <c r="T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2" x14ac:dyDescent="0.2">
      <c r="A2" s="82" t="str">
        <f>Võistkondlik!B2</f>
        <v>Toimumisaeg: L, 27.05.2023 kell 10:00</v>
      </c>
      <c r="B2" s="85"/>
      <c r="C2" s="85"/>
      <c r="E2" s="82"/>
    </row>
    <row r="3" spans="1:42" x14ac:dyDescent="0.2">
      <c r="A3" s="82" t="str">
        <f>Võistkondlik!B3</f>
        <v>Toimumiskoht: Järvamaa, Türi vald, Väätsa alevik, Järve tn</v>
      </c>
      <c r="B3" s="85"/>
      <c r="C3" s="85"/>
      <c r="E3" s="82"/>
    </row>
    <row r="4" spans="1:42" x14ac:dyDescent="0.2">
      <c r="A4" s="87" t="s">
        <v>89</v>
      </c>
      <c r="B4" s="85"/>
      <c r="E4" s="82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</row>
    <row r="6" spans="1:42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/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W6" s="80"/>
    </row>
    <row r="7" spans="1:42" x14ac:dyDescent="0.2">
      <c r="A7" s="184">
        <v>1</v>
      </c>
      <c r="B7" s="196" t="s">
        <v>261</v>
      </c>
      <c r="C7" s="197"/>
      <c r="D7" s="198">
        <v>13</v>
      </c>
      <c r="E7" s="198">
        <v>11</v>
      </c>
      <c r="F7" s="198">
        <v>6</v>
      </c>
      <c r="G7" s="198"/>
      <c r="H7" s="199" t="str">
        <f>(IF(D7-C8&gt;0,1)+IF(E7-C9&gt;0,1)+IF(F7-C10&gt;0,1)+IF(G7-C11&gt;0,1))&amp;"-"&amp;(IF(D7-C8&lt;0,1)+IF(E7-C9&lt;0,1)+IF(F7-C10&lt;0,1)+IF(G7-C11&lt;0,1))</f>
        <v>1-2</v>
      </c>
      <c r="I7" s="198" t="str">
        <f>IF(AND(B7&lt;&gt;"",R$6=TRUE),A$6&amp;RANK(S7,S$7:S$11,0)," ")</f>
        <v>A4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-2</v>
      </c>
      <c r="M7" s="214">
        <f>SUM(AND(R7=R8,D7&gt;C8),AND(R7=R9,E7&gt;C9),AND(R7=R10,F7&gt;C10),AND(R7=R11,G7&gt;C11))</f>
        <v>0</v>
      </c>
      <c r="N7" s="215" t="str">
        <f>SUM(C7:G7)&amp;"-"&amp;SUM(C7:C11)</f>
        <v>30-30</v>
      </c>
      <c r="O7" s="216">
        <f>D7+E7+F7+G7-C8-C9-C10-C11</f>
        <v>0</v>
      </c>
      <c r="P7" s="201">
        <f>SUM(C7:G7,C7:C11)/SUM(C7:C11)</f>
        <v>2</v>
      </c>
      <c r="Q7" s="202">
        <f>VALUE(LEFT(H7,1))</f>
        <v>1</v>
      </c>
      <c r="R7" s="203">
        <f>Q7*100000+J7*10000+K7*1000+100*L7</f>
        <v>99800</v>
      </c>
      <c r="S7" s="218">
        <f t="shared" ref="S7:S10" si="0">R7+M7*0.1+IF(ISNONTEXT(B7),0,0.01)+0.0001*O7</f>
        <v>99800.01</v>
      </c>
      <c r="T7" s="205" t="str">
        <f>Q7&amp;J7</f>
        <v>10</v>
      </c>
      <c r="U7" s="109"/>
    </row>
    <row r="8" spans="1:42" x14ac:dyDescent="0.2">
      <c r="A8" s="184">
        <v>2</v>
      </c>
      <c r="B8" s="206" t="s">
        <v>247</v>
      </c>
      <c r="C8" s="198">
        <v>4</v>
      </c>
      <c r="D8" s="197"/>
      <c r="E8" s="198">
        <v>13</v>
      </c>
      <c r="F8" s="198">
        <v>11</v>
      </c>
      <c r="G8" s="198"/>
      <c r="H8" s="199" t="str">
        <f>(IF(C8-D7&gt;0,1)+IF(E8-D9&gt;0,1)+IF(F8-D10&gt;0,1)+IF(G8-D11&gt;0,1))&amp;"-"&amp;(IF(C8-D7&lt;0,1)+IF(E8-D9&lt;0,1)+IF(F8-D10&lt;0,1)+IF(G8-D11&lt;0,1))</f>
        <v>2-1</v>
      </c>
      <c r="I8" s="198" t="str">
        <f>IF(AND(B8&lt;&gt;"",R$6=TRUE),A$6&amp;RANK(S8,S$7:S$11,0)," ")</f>
        <v>A1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1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2</v>
      </c>
      <c r="M8" s="214">
        <f>SUM(AND(R8=R7,C8&gt;D7),AND(R8=R9,E8&gt;D9),AND(R8=R10,F8&gt;D10),AND(R8=R11,G8&gt;D11))</f>
        <v>0</v>
      </c>
      <c r="N8" s="215" t="str">
        <f>SUM(C8:G8)&amp;"-"&amp;SUM(D7:D11)</f>
        <v>28-31</v>
      </c>
      <c r="O8" s="216">
        <f>C8+E8+F8+G8-D7-D9-D10-D11</f>
        <v>-3</v>
      </c>
      <c r="P8" s="201">
        <f>SUM(C8:G8,D7:D11)/SUM(D7:D11)</f>
        <v>1.903225806451613</v>
      </c>
      <c r="Q8" s="207">
        <f>VALUE(LEFT(H8,1))</f>
        <v>2</v>
      </c>
      <c r="R8" s="203">
        <f>Q8*100000+J8*10000+K8*1000+100*L8</f>
        <v>210200</v>
      </c>
      <c r="S8" s="218">
        <f t="shared" si="0"/>
        <v>210200.0097</v>
      </c>
      <c r="T8" s="205" t="str">
        <f>Q8&amp;J8</f>
        <v>21</v>
      </c>
      <c r="U8" s="109"/>
    </row>
    <row r="9" spans="1:42" x14ac:dyDescent="0.2">
      <c r="A9" s="184">
        <v>3</v>
      </c>
      <c r="B9" s="206" t="s">
        <v>252</v>
      </c>
      <c r="C9" s="198">
        <v>13</v>
      </c>
      <c r="D9" s="209">
        <v>9</v>
      </c>
      <c r="E9" s="197"/>
      <c r="F9" s="198">
        <v>5</v>
      </c>
      <c r="G9" s="198"/>
      <c r="H9" s="199" t="str">
        <f>(IF(C9-E7&gt;0,1)+IF(D9-E8&gt;0,1)+IF(F9-E10&gt;0,1)+IF(G9-E11&gt;0,1))&amp;"-"&amp;(IF(C9-E7&lt;0,1)+IF(D9-E8&lt;0,1)+IF(F9-E10&lt;0,1)+IF(G9-E11&lt;0,1))</f>
        <v>1-2</v>
      </c>
      <c r="I9" s="198" t="str">
        <f>IF(AND(B9&lt;&gt;"",R$6=TRUE),A$6&amp;RANK(S9,S$7:S$11,0)," ")</f>
        <v>A3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1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2</v>
      </c>
      <c r="M9" s="214">
        <f>SUM(AND(R9=R7,C9&gt;E7),AND(R9=R8,D9&gt;E8),AND(R9=R10,F9&gt;E10),AND(R9=R11,G9&gt;E11))</f>
        <v>0</v>
      </c>
      <c r="N9" s="215" t="str">
        <f>SUM(C9:G9)&amp;"-"&amp;SUM(E7:E11)</f>
        <v>27-37</v>
      </c>
      <c r="O9" s="216">
        <f>C9+D9+F9+G9-E7-E8-E10-E11</f>
        <v>-10</v>
      </c>
      <c r="P9" s="201">
        <f>SUM(C9:G9,E7:E11)/SUM(E7:E11)</f>
        <v>1.7297297297297298</v>
      </c>
      <c r="Q9" s="207">
        <f>VALUE(LEFT(H9,1))</f>
        <v>1</v>
      </c>
      <c r="R9" s="203">
        <f>Q9*100000+J9*10000+K9*1000+100*L9</f>
        <v>110200</v>
      </c>
      <c r="S9" s="218">
        <f t="shared" si="0"/>
        <v>110200.00899999999</v>
      </c>
      <c r="T9" s="205" t="str">
        <f>Q9&amp;J9</f>
        <v>11</v>
      </c>
      <c r="U9" s="109"/>
    </row>
    <row r="10" spans="1:42" x14ac:dyDescent="0.2">
      <c r="A10" s="184">
        <v>4</v>
      </c>
      <c r="B10" s="208" t="s">
        <v>209</v>
      </c>
      <c r="C10" s="198">
        <v>13</v>
      </c>
      <c r="D10" s="209">
        <v>9</v>
      </c>
      <c r="E10" s="198">
        <v>13</v>
      </c>
      <c r="F10" s="197"/>
      <c r="G10" s="219"/>
      <c r="H10" s="199" t="str">
        <f>(IF(C10-F7&gt;0,1)+IF(D10-F8&gt;0,1)+IF(E10-F9&gt;0,1)+IF(G10-F11&gt;0,1))&amp;"-"&amp;(IF(C10-F7&lt;0,1)+IF(D10-F8&lt;0,1)+IF(E10-F9&lt;0,1)+IF(G10-F11&lt;0,1))</f>
        <v>2-1</v>
      </c>
      <c r="I10" s="198" t="str">
        <f>IF(AND(B10&lt;&gt;"",R$6=TRUE),A$6&amp;RANK(S10,S$7:S$11,0)," ")</f>
        <v>A2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-2</v>
      </c>
      <c r="M10" s="214">
        <f>SUM(AND(R10=R7,C10&gt;F7),AND(R10=R8,D10&gt;F8),AND(R10=R9,E10&gt;F9),AND(R10=R11,G10&gt;F11))</f>
        <v>0</v>
      </c>
      <c r="N10" s="215" t="str">
        <f>SUM(C10:G10)&amp;"-"&amp;SUM(F7:F11)</f>
        <v>35-22</v>
      </c>
      <c r="O10" s="216">
        <f>C10+D10+E10+G10-F7-F8-F9-F11</f>
        <v>13</v>
      </c>
      <c r="P10" s="201">
        <f>SUM(C10:G10,F7:F11)/SUM(F7:F11)</f>
        <v>2.5909090909090908</v>
      </c>
      <c r="Q10" s="207">
        <f>VALUE(LEFT(H10,1))</f>
        <v>2</v>
      </c>
      <c r="R10" s="203">
        <f>Q10*100000+J10*10000+K10*1000+100*L10</f>
        <v>199800</v>
      </c>
      <c r="S10" s="218">
        <f t="shared" si="0"/>
        <v>199800.01130000001</v>
      </c>
      <c r="T10" s="205" t="str">
        <f>Q10&amp;J10</f>
        <v>20</v>
      </c>
    </row>
    <row r="11" spans="1:42" hidden="1" x14ac:dyDescent="0.2">
      <c r="A11" s="184">
        <v>5</v>
      </c>
      <c r="B11" s="208"/>
      <c r="C11" s="198"/>
      <c r="D11" s="198"/>
      <c r="E11" s="198"/>
      <c r="F11" s="198"/>
      <c r="G11" s="197"/>
      <c r="H11" s="199" t="str">
        <f>(IF(C11-G7&gt;0,1)+IF(D11-G8&gt;0,1)+IF(E11-G9&gt;0,1)+IF(F11-G10&gt;0,1))&amp;"-"&amp;(IF(C11-G7&lt;0,1)+IF(D11-G8&lt;0,1)+IF(E11-G9&lt;0,1)+IF(F11-G10&lt;0,1))</f>
        <v>0-0</v>
      </c>
      <c r="I11" s="198" t="str">
        <f>IF(AND(B11&lt;&gt;"",R$6=TRUE),A$6&amp;RANK(S11,S$7:S$11,0)," ")</f>
        <v xml:space="preserve"> 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4">
        <f>SUM(AND(R11=R7,C11&gt;G7),AND(R11=R8,D11&gt;G8),AND(R11=R9,E11&gt;G9),AND(R11=R10,F11&gt;G10))</f>
        <v>0</v>
      </c>
      <c r="N11" s="215" t="str">
        <f>SUM(C11:G11)&amp;"-"&amp;SUM(G7:G11)</f>
        <v>0-0</v>
      </c>
      <c r="O11" s="216">
        <f>C11+D11+E11+F11-G7-G8-G9-G10</f>
        <v>0</v>
      </c>
      <c r="P11" s="201" t="e">
        <f>SUM(C11:G11,G7:G11)/SUM(G7:G11)</f>
        <v>#DIV/0!</v>
      </c>
      <c r="Q11" s="207">
        <f>VALUE(LEFT(H11,1))</f>
        <v>0</v>
      </c>
      <c r="R11" s="203">
        <f>Q11*100000+J11*10000+K11*1000+100*L11</f>
        <v>0</v>
      </c>
      <c r="S11" s="218">
        <f>R11+M11*0.1+IF(ISNONTEXT(B11),0,0.01)+0.0001*O11</f>
        <v>0</v>
      </c>
      <c r="T11" s="205" t="str">
        <f>Q11&amp;J11</f>
        <v>00</v>
      </c>
    </row>
    <row r="12" spans="1:42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</row>
    <row r="13" spans="1:42" x14ac:dyDescent="0.2">
      <c r="A13" s="184" t="s">
        <v>18</v>
      </c>
      <c r="B13" s="185"/>
      <c r="C13" s="186">
        <v>1</v>
      </c>
      <c r="D13" s="186">
        <v>2</v>
      </c>
      <c r="E13" s="186">
        <v>3</v>
      </c>
      <c r="F13" s="186">
        <v>4</v>
      </c>
      <c r="G13" s="186"/>
      <c r="H13" s="187" t="s">
        <v>1</v>
      </c>
      <c r="I13" s="187" t="s">
        <v>51</v>
      </c>
      <c r="J13" s="188" t="s">
        <v>176</v>
      </c>
      <c r="K13" s="189" t="s">
        <v>177</v>
      </c>
      <c r="L13" s="190" t="s">
        <v>178</v>
      </c>
      <c r="M13" s="190" t="s">
        <v>179</v>
      </c>
      <c r="N13" s="277" t="s">
        <v>121</v>
      </c>
      <c r="O13" s="277" t="s">
        <v>121</v>
      </c>
      <c r="P13" s="191" t="s">
        <v>180</v>
      </c>
      <c r="Q13" s="192" t="s">
        <v>120</v>
      </c>
      <c r="R13" s="192" t="b">
        <f>OR(AND(COUNTA(B14:B18)=3,COUNTA(C14:G18)=6),AND(COUNTA(B14:B18)=4,COUNTA(C14:G18)=12),AND(COUNTA(B14:B18)=5,COUNTA(C14:G18)=20))</f>
        <v>1</v>
      </c>
      <c r="S13" s="193" t="s">
        <v>181</v>
      </c>
      <c r="T13" s="194" t="s">
        <v>182</v>
      </c>
    </row>
    <row r="14" spans="1:42" x14ac:dyDescent="0.2">
      <c r="A14" s="184">
        <v>1</v>
      </c>
      <c r="B14" s="228" t="s">
        <v>262</v>
      </c>
      <c r="C14" s="197"/>
      <c r="D14" s="198">
        <v>13</v>
      </c>
      <c r="E14" s="198">
        <v>13</v>
      </c>
      <c r="F14" s="198">
        <v>11</v>
      </c>
      <c r="G14" s="198"/>
      <c r="H14" s="199" t="str">
        <f>(IF(D14-C15&gt;0,1)+IF(E14-C16&gt;0,1)+IF(F14-C17&gt;0,1)+IF(G14-C18&gt;0,1))&amp;"-"&amp;(IF(D14-C15&lt;0,1)+IF(E14-C16&lt;0,1)+IF(F14-C17&lt;0,1)+IF(G14-C18&lt;0,1))</f>
        <v>2-1</v>
      </c>
      <c r="I14" s="198" t="str">
        <f>IF(AND(B14&lt;&gt;"",R$13=TRUE),A$13&amp;RANK(S14,S$14:S$18,0)," ")</f>
        <v>B2</v>
      </c>
      <c r="J14" s="200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2">
        <f>SUM(AND(T14=T15,D14&gt;C15),AND(T14=T16,E14&gt;C16),AND(T14=T17,F14&gt;C17),AND(T14=T18,G14&gt;C18))</f>
        <v>0</v>
      </c>
      <c r="L14" s="213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-2</v>
      </c>
      <c r="M14" s="214">
        <f>SUM(AND(R14=R15,D14&gt;C15),AND(R14=R16,E14&gt;C16),AND(R14=R17,F14&gt;C17),AND(R14=R18,G14&gt;C18))</f>
        <v>0</v>
      </c>
      <c r="N14" s="215" t="str">
        <f>SUM(C14:G14)&amp;"-"&amp;SUM(C14:C18)</f>
        <v>37-21</v>
      </c>
      <c r="O14" s="216">
        <f>D14+E14+F14+G14-C15-C16-C17-C18</f>
        <v>16</v>
      </c>
      <c r="P14" s="201">
        <f>SUM(C14:G14,C14:C18)/SUM(C14:C18)</f>
        <v>2.7619047619047619</v>
      </c>
      <c r="Q14" s="202">
        <f>VALUE(LEFT(H14,1))</f>
        <v>2</v>
      </c>
      <c r="R14" s="203">
        <f>Q14*100000+J14*10000+K14*1000+100*L14</f>
        <v>199800</v>
      </c>
      <c r="S14" s="218">
        <f t="shared" ref="S14:S18" si="1">R14+M14*0.1+IF(ISNONTEXT(B14),0,0.01)+0.0001*O14</f>
        <v>199800.0116</v>
      </c>
      <c r="T14" s="205" t="str">
        <f>Q14&amp;J14</f>
        <v>20</v>
      </c>
      <c r="U14" s="109"/>
    </row>
    <row r="15" spans="1:42" x14ac:dyDescent="0.2">
      <c r="A15" s="184">
        <v>2</v>
      </c>
      <c r="B15" s="196" t="s">
        <v>190</v>
      </c>
      <c r="C15" s="198">
        <v>3</v>
      </c>
      <c r="D15" s="197"/>
      <c r="E15" s="198">
        <v>13</v>
      </c>
      <c r="F15" s="198">
        <v>9</v>
      </c>
      <c r="G15" s="198"/>
      <c r="H15" s="199" t="str">
        <f>(IF(C15-D14&gt;0,1)+IF(E15-D16&gt;0,1)+IF(F15-D17&gt;0,1)+IF(G15-D18&gt;0,1))&amp;"-"&amp;(IF(C15-D14&lt;0,1)+IF(E15-D16&lt;0,1)+IF(F15-D17&lt;0,1)+IF(G15-D18&lt;0,1))</f>
        <v>1-2</v>
      </c>
      <c r="I15" s="198" t="str">
        <f>IF(AND(B15&lt;&gt;"",R$13=TRUE),A$13&amp;RANK(S15,S$14:S$18,0)," ")</f>
        <v>B3</v>
      </c>
      <c r="J15" s="98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1</v>
      </c>
      <c r="K15" s="214">
        <f>SUM(AND(T15=T14,C15&gt;D14),AND(T15=T16,E15&gt;D16),AND(T15=T17,F15&gt;D17),AND(T15=T18,G15&gt;D18))</f>
        <v>0</v>
      </c>
      <c r="L15" s="217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1</v>
      </c>
      <c r="M15" s="214">
        <f>SUM(AND(R15=R14,C15&gt;D14),AND(R15=R16,E15&gt;D16),AND(R15=R17,F15&gt;D17),AND(R15=R18,G15&gt;D18))</f>
        <v>0</v>
      </c>
      <c r="N15" s="215" t="str">
        <f>SUM(C15:G15)&amp;"-"&amp;SUM(D14:D18)</f>
        <v>25-35</v>
      </c>
      <c r="O15" s="216">
        <f>C15+E15+F15+G15-D14-D16-D17-D18</f>
        <v>-10</v>
      </c>
      <c r="P15" s="201">
        <f>SUM(C15:G15,D14:D18)/SUM(D14:D18)</f>
        <v>1.7142857142857142</v>
      </c>
      <c r="Q15" s="207">
        <f>VALUE(LEFT(H15,1))</f>
        <v>1</v>
      </c>
      <c r="R15" s="203">
        <f>Q15*100000+J15*10000+K15*1000+100*L15</f>
        <v>110100</v>
      </c>
      <c r="S15" s="218">
        <f t="shared" si="1"/>
        <v>110100.00899999999</v>
      </c>
      <c r="T15" s="205" t="str">
        <f>Q15&amp;J15</f>
        <v>11</v>
      </c>
      <c r="U15" s="109"/>
    </row>
    <row r="16" spans="1:42" x14ac:dyDescent="0.2">
      <c r="A16" s="184">
        <v>3</v>
      </c>
      <c r="B16" s="206" t="s">
        <v>257</v>
      </c>
      <c r="C16" s="198">
        <v>5</v>
      </c>
      <c r="D16" s="209">
        <v>12</v>
      </c>
      <c r="E16" s="197"/>
      <c r="F16" s="198">
        <v>13</v>
      </c>
      <c r="G16" s="198"/>
      <c r="H16" s="199" t="str">
        <f>(IF(C16-E14&gt;0,1)+IF(D16-E15&gt;0,1)+IF(F16-E17&gt;0,1)+IF(G16-E18&gt;0,1))&amp;"-"&amp;(IF(C16-E14&lt;0,1)+IF(D16-E15&lt;0,1)+IF(F16-E17&lt;0,1)+IF(G16-E18&lt;0,1))</f>
        <v>1-2</v>
      </c>
      <c r="I16" s="198" t="str">
        <f>IF(AND(B16&lt;&gt;"",R$13=TRUE),A$13&amp;RANK(S16,S$14:S$18,0)," ")</f>
        <v>B4</v>
      </c>
      <c r="J16" s="98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4">
        <f>SUM(AND(T16=T14,C16&gt;E14),AND(T16=T15,D16&gt;E15),AND(T16=T17,F16&gt;E17),AND(T16=T18,G16&gt;E18))</f>
        <v>0</v>
      </c>
      <c r="L16" s="217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-1</v>
      </c>
      <c r="M16" s="214">
        <f>SUM(AND(R16=R14,C16&gt;E14),AND(R16=R15,D16&gt;E15),AND(R16=R17,F16&gt;E17),AND(R16=R18,G16&gt;E18))</f>
        <v>0</v>
      </c>
      <c r="N16" s="215" t="str">
        <f>SUM(C16:G16)&amp;"-"&amp;SUM(E14:E18)</f>
        <v>30-30</v>
      </c>
      <c r="O16" s="216">
        <f>C16+D16+F16+G16-E14-E15-E17-E18</f>
        <v>0</v>
      </c>
      <c r="P16" s="201">
        <f>SUM(C16:G16,E14:E18)/SUM(E14:E18)</f>
        <v>2</v>
      </c>
      <c r="Q16" s="207">
        <f>VALUE(LEFT(H16,1))</f>
        <v>1</v>
      </c>
      <c r="R16" s="203">
        <f>Q16*100000+J16*10000+K16*1000+100*L16</f>
        <v>99900</v>
      </c>
      <c r="S16" s="218">
        <f t="shared" si="1"/>
        <v>99900.01</v>
      </c>
      <c r="T16" s="205" t="str">
        <f>Q16&amp;J16</f>
        <v>10</v>
      </c>
      <c r="U16" s="109"/>
    </row>
    <row r="17" spans="1:24" x14ac:dyDescent="0.2">
      <c r="A17" s="184">
        <v>4</v>
      </c>
      <c r="B17" s="208" t="s">
        <v>263</v>
      </c>
      <c r="C17" s="198">
        <v>13</v>
      </c>
      <c r="D17" s="209">
        <v>10</v>
      </c>
      <c r="E17" s="198">
        <v>4</v>
      </c>
      <c r="F17" s="197"/>
      <c r="G17" s="219"/>
      <c r="H17" s="199" t="str">
        <f>(IF(C17-F14&gt;0,1)+IF(D17-F15&gt;0,1)+IF(E17-F16&gt;0,1)+IF(G17-F18&gt;0,1))&amp;"-"&amp;(IF(C17-F14&lt;0,1)+IF(D17-F15&lt;0,1)+IF(E17-F16&lt;0,1)+IF(G17-F18&lt;0,1))</f>
        <v>2-1</v>
      </c>
      <c r="I17" s="198" t="str">
        <f>IF(AND(B17&lt;&gt;"",R$13=TRUE),A$13&amp;RANK(S17,S$14:S$18,0)," ")</f>
        <v>B1</v>
      </c>
      <c r="J17" s="98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1</v>
      </c>
      <c r="K17" s="214">
        <f>SUM(AND(T17=T14,C17&gt;F14),AND(T17=T15,D17&gt;F15),AND(T17=T16,E17&gt;F16),AND(T17=T18,G17&gt;F18))</f>
        <v>0</v>
      </c>
      <c r="L17" s="217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2</v>
      </c>
      <c r="M17" s="214">
        <f>SUM(AND(R17=R14,C17&gt;F14),AND(R17=R15,D17&gt;F15),AND(R17=R16,E17&gt;F16),AND(R17=R18,G17&gt;F18))</f>
        <v>0</v>
      </c>
      <c r="N17" s="215" t="str">
        <f>SUM(C17:G17)&amp;"-"&amp;SUM(F14:F18)</f>
        <v>27-33</v>
      </c>
      <c r="O17" s="216">
        <f>C17+D17+E17+G17-F14-F15-F16-F18</f>
        <v>-6</v>
      </c>
      <c r="P17" s="201">
        <f>SUM(C17:G17,F14:F18)/SUM(F14:F18)</f>
        <v>1.8181818181818181</v>
      </c>
      <c r="Q17" s="207">
        <f>VALUE(LEFT(H17,1))</f>
        <v>2</v>
      </c>
      <c r="R17" s="203">
        <f>Q17*100000+J17*10000+K17*1000+100*L17</f>
        <v>210200</v>
      </c>
      <c r="S17" s="218">
        <f t="shared" si="1"/>
        <v>210200.00940000001</v>
      </c>
      <c r="T17" s="205" t="str">
        <f>Q17&amp;J17</f>
        <v>21</v>
      </c>
      <c r="U17" s="80"/>
    </row>
    <row r="18" spans="1:24" hidden="1" x14ac:dyDescent="0.2">
      <c r="A18" s="184">
        <v>5</v>
      </c>
      <c r="B18" s="208"/>
      <c r="C18" s="198"/>
      <c r="D18" s="198"/>
      <c r="E18" s="198"/>
      <c r="F18" s="198"/>
      <c r="G18" s="197"/>
      <c r="H18" s="199" t="str">
        <f>(IF(C18-G14&gt;0,1)+IF(D18-G15&gt;0,1)+IF(E18-G16&gt;0,1)+IF(F18-G17&gt;0,1))&amp;"-"&amp;(IF(C18-G14&lt;0,1)+IF(D18-G15&lt;0,1)+IF(E18-G16&lt;0,1)+IF(F18-G17&lt;0,1))</f>
        <v>0-0</v>
      </c>
      <c r="I18" s="198" t="str">
        <f>IF(AND(B18&lt;&gt;"",R$13=TRUE),A$13&amp;RANK(S18,S$14:S$18,0)," ")</f>
        <v xml:space="preserve"> </v>
      </c>
      <c r="J18" s="98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4">
        <f>SUM(AND(T18=T14,C18&gt;G14),AND(T18=T15,D18&gt;G15),AND(T18=T16,E18&gt;G16),AND(T18=T17,F18&gt;G17))</f>
        <v>0</v>
      </c>
      <c r="L18" s="217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4">
        <f>SUM(AND(R18=R14,C18&gt;G14),AND(R18=R15,D18&gt;G15),AND(R18=R16,E18&gt;G16),AND(R18=R17,F18&gt;G17))</f>
        <v>0</v>
      </c>
      <c r="N18" s="215" t="str">
        <f>SUM(C18:G18)&amp;"-"&amp;SUM(G14:G18)</f>
        <v>0-0</v>
      </c>
      <c r="O18" s="216">
        <f>C18+D18+E18+F18-G14-G15-G16-G17</f>
        <v>0</v>
      </c>
      <c r="P18" s="201" t="e">
        <f>SUM(C18:G18,G14:G18)/SUM(G14:G18)</f>
        <v>#DIV/0!</v>
      </c>
      <c r="Q18" s="207">
        <f>VALUE(LEFT(H18,1))</f>
        <v>0</v>
      </c>
      <c r="R18" s="203">
        <f>Q18*100000+J18*10000+K18*1000+100*L18</f>
        <v>0</v>
      </c>
      <c r="S18" s="218">
        <f t="shared" si="1"/>
        <v>0</v>
      </c>
      <c r="T18" s="205" t="str">
        <f>Q18&amp;J18</f>
        <v>00</v>
      </c>
    </row>
    <row r="19" spans="1:24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</row>
    <row r="20" spans="1:24" x14ac:dyDescent="0.2">
      <c r="A20" s="184" t="s">
        <v>33</v>
      </c>
      <c r="B20" s="185"/>
      <c r="C20" s="186">
        <v>1</v>
      </c>
      <c r="D20" s="186">
        <v>2</v>
      </c>
      <c r="E20" s="186">
        <v>3</v>
      </c>
      <c r="F20" s="186">
        <v>4</v>
      </c>
      <c r="G20" s="186"/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1</v>
      </c>
      <c r="S20" s="193" t="s">
        <v>181</v>
      </c>
      <c r="T20" s="194" t="s">
        <v>182</v>
      </c>
    </row>
    <row r="21" spans="1:24" x14ac:dyDescent="0.2">
      <c r="A21" s="184">
        <v>1</v>
      </c>
      <c r="B21" s="196" t="s">
        <v>189</v>
      </c>
      <c r="C21" s="197"/>
      <c r="D21" s="198">
        <v>13</v>
      </c>
      <c r="E21" s="198">
        <v>11</v>
      </c>
      <c r="F21" s="198">
        <v>13</v>
      </c>
      <c r="G21" s="198"/>
      <c r="H21" s="199" t="str">
        <f>(IF(D21-C22&gt;0,1)+IF(E21-C23&gt;0,1)+IF(F21-C24&gt;0,1)+IF(G21-C25&gt;0,1))&amp;"-"&amp;(IF(D21-C22&lt;0,1)+IF(E21-C23&lt;0,1)+IF(F21-C24&lt;0,1)+IF(G21-C25&lt;0,1))</f>
        <v>2-1</v>
      </c>
      <c r="I21" s="198" t="str">
        <f>IF(AND(B21&lt;&gt;"",R$20=TRUE),A$20&amp;RANK(R21,R$21:R$25,0)," ")</f>
        <v>C1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1</v>
      </c>
      <c r="K21" s="212">
        <f>SUM(AND(T21=T22,D21&gt;C22),AND(T21=T23,E21&gt;C23),AND(T21=T24,F21&gt;C24),AND(T21=T25,G21&gt;C25))</f>
        <v>1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4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37-32</v>
      </c>
      <c r="O21" s="216">
        <f>D21+E21+F21+G21-C22-C23-C24-C25</f>
        <v>5</v>
      </c>
      <c r="P21" s="201">
        <f>SUM(C21:G21,C21:C25)/SUM(C21:C25)</f>
        <v>2.15625</v>
      </c>
      <c r="Q21" s="202">
        <f>VALUE(LEFT(H21,1))</f>
        <v>2</v>
      </c>
      <c r="R21" s="203">
        <f>Q21*100000+J21*10000+K21*1000+100*L21</f>
        <v>211400</v>
      </c>
      <c r="S21" s="218">
        <f t="shared" ref="S21:S25" si="2">R21+M21*0.1+IF(ISNONTEXT(B21),0,0.01)+0.0001*O21</f>
        <v>211400.0105</v>
      </c>
      <c r="T21" s="205" t="str">
        <f>Q21&amp;J21</f>
        <v>21</v>
      </c>
      <c r="U21" s="109"/>
    </row>
    <row r="22" spans="1:24" x14ac:dyDescent="0.2">
      <c r="A22" s="184">
        <v>2</v>
      </c>
      <c r="B22" s="206" t="s">
        <v>264</v>
      </c>
      <c r="C22" s="198">
        <v>12</v>
      </c>
      <c r="D22" s="197"/>
      <c r="E22" s="198">
        <v>5</v>
      </c>
      <c r="F22" s="198">
        <v>10</v>
      </c>
      <c r="G22" s="198"/>
      <c r="H22" s="199" t="str">
        <f>(IF(C22-D21&gt;0,1)+IF(E22-D23&gt;0,1)+IF(F22-D24&gt;0,1)+IF(G22-D25&gt;0,1))&amp;"-"&amp;(IF(C22-D21&lt;0,1)+IF(E22-D23&lt;0,1)+IF(F22-D24&lt;0,1)+IF(G22-D25&lt;0,1))</f>
        <v>0-3</v>
      </c>
      <c r="I22" s="198" t="str">
        <f>IF(AND(B22&lt;&gt;"",R$20=TRUE),A$20&amp;RANK(R22,R$21:R$25,0)," ")</f>
        <v>C4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4">
        <f>SUM(AND(T22=T21,C22&gt;D21),AND(T22=T23,E22&gt;D23),AND(T22=T24,F22&gt;D24),AND(T22=T25,G22&gt;D25))</f>
        <v>0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27-39</v>
      </c>
      <c r="O22" s="216">
        <f>C22+E22+F22+G22-D21-D23-D24-D25</f>
        <v>-12</v>
      </c>
      <c r="P22" s="201">
        <f>SUM(C22:G22,D21:D25)/SUM(D21:D25)</f>
        <v>1.6923076923076923</v>
      </c>
      <c r="Q22" s="207">
        <f>VALUE(LEFT(H22,1))</f>
        <v>0</v>
      </c>
      <c r="R22" s="203">
        <f>Q22*100000+J22*10000+K22*1000+100*L22</f>
        <v>0</v>
      </c>
      <c r="S22" s="218">
        <f t="shared" si="2"/>
        <v>8.8000000000000005E-3</v>
      </c>
      <c r="T22" s="205" t="str">
        <f>Q22&amp;J22</f>
        <v>00</v>
      </c>
      <c r="U22" s="109"/>
    </row>
    <row r="23" spans="1:24" x14ac:dyDescent="0.2">
      <c r="A23" s="184">
        <v>3</v>
      </c>
      <c r="B23" s="206" t="s">
        <v>249</v>
      </c>
      <c r="C23" s="198">
        <v>12</v>
      </c>
      <c r="D23" s="209">
        <v>13</v>
      </c>
      <c r="E23" s="197"/>
      <c r="F23" s="198">
        <v>7</v>
      </c>
      <c r="G23" s="198"/>
      <c r="H23" s="199" t="str">
        <f>(IF(C23-E21&gt;0,1)+IF(D23-E22&gt;0,1)+IF(F23-E24&gt;0,1)+IF(G23-E25&gt;0,1))&amp;"-"&amp;(IF(C23-E21&lt;0,1)+IF(D23-E22&lt;0,1)+IF(F23-E24&lt;0,1)+IF(G23-E25&lt;0,1))</f>
        <v>2-1</v>
      </c>
      <c r="I23" s="198" t="str">
        <f>IF(AND(B23&lt;&gt;"",R$20=TRUE),A$20&amp;RANK(R23,R$21:R$25,0)," ")</f>
        <v>C3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1</v>
      </c>
      <c r="K23" s="214">
        <f>SUM(AND(T23=T21,C23&gt;E21),AND(T23=T22,D23&gt;E22),AND(T23=T24,F23&gt;E24),AND(T23=T25,G23&gt;E25))</f>
        <v>1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-5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32-29</v>
      </c>
      <c r="O23" s="216">
        <f>C23+D23+F23+G23-E21-E22-E24-E25</f>
        <v>3</v>
      </c>
      <c r="P23" s="201">
        <f>SUM(C23:G23,E21:E25)/SUM(E21:E25)</f>
        <v>2.103448275862069</v>
      </c>
      <c r="Q23" s="207">
        <f>VALUE(LEFT(H23,1))</f>
        <v>2</v>
      </c>
      <c r="R23" s="203">
        <f>Q23*100000+J23*10000+K23*1000+100*L23</f>
        <v>210500</v>
      </c>
      <c r="S23" s="218">
        <f t="shared" si="2"/>
        <v>210500.01030000002</v>
      </c>
      <c r="T23" s="205" t="str">
        <f>Q23&amp;J23</f>
        <v>21</v>
      </c>
      <c r="U23" s="109"/>
    </row>
    <row r="24" spans="1:24" x14ac:dyDescent="0.2">
      <c r="A24" s="184">
        <v>4</v>
      </c>
      <c r="B24" s="206" t="s">
        <v>248</v>
      </c>
      <c r="C24" s="198">
        <v>8</v>
      </c>
      <c r="D24" s="209">
        <v>13</v>
      </c>
      <c r="E24" s="198">
        <v>13</v>
      </c>
      <c r="F24" s="197"/>
      <c r="G24" s="219"/>
      <c r="H24" s="199" t="str">
        <f>(IF(C24-F21&gt;0,1)+IF(D24-F22&gt;0,1)+IF(E24-F23&gt;0,1)+IF(G24-F25&gt;0,1))&amp;"-"&amp;(IF(C24-F21&lt;0,1)+IF(D24-F22&lt;0,1)+IF(E24-F23&lt;0,1)+IF(G24-F25&lt;0,1))</f>
        <v>2-1</v>
      </c>
      <c r="I24" s="198" t="str">
        <f>IF(AND(B24&lt;&gt;"",R$20=TRUE),A$20&amp;RANK(R24,R$21:R$25,0)," ")</f>
        <v>C2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1</v>
      </c>
      <c r="K24" s="214">
        <f>SUM(AND(T24=T21,C24&gt;F21),AND(T24=T22,D24&gt;F22),AND(T24=T23,E24&gt;F23),AND(T24=T25,G24&gt;F25))</f>
        <v>1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1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34-30</v>
      </c>
      <c r="O24" s="216">
        <f>C24+D24+E24+G24-F21-F22-F23-F25</f>
        <v>4</v>
      </c>
      <c r="P24" s="201">
        <f>SUM(C24:G24,F21:F25)/SUM(F21:F25)</f>
        <v>2.1333333333333333</v>
      </c>
      <c r="Q24" s="207">
        <f>VALUE(LEFT(H24,1))</f>
        <v>2</v>
      </c>
      <c r="R24" s="203">
        <f>Q24*100000+J24*10000+K24*1000+100*L24</f>
        <v>211100</v>
      </c>
      <c r="S24" s="218">
        <f t="shared" si="2"/>
        <v>211100.0104</v>
      </c>
      <c r="T24" s="205" t="str">
        <f>Q24&amp;J24</f>
        <v>21</v>
      </c>
      <c r="U24" s="109"/>
    </row>
    <row r="25" spans="1:24" hidden="1" x14ac:dyDescent="0.2">
      <c r="A25" s="184">
        <v>5</v>
      </c>
      <c r="B25" s="208"/>
      <c r="C25" s="198"/>
      <c r="D25" s="198"/>
      <c r="E25" s="198"/>
      <c r="F25" s="198"/>
      <c r="G25" s="197"/>
      <c r="H25" s="199" t="str">
        <f>(IF(C25-G21&gt;0,1)+IF(D25-G22&gt;0,1)+IF(E25-G23&gt;0,1)+IF(F25-G24&gt;0,1))&amp;"-"&amp;(IF(C25-G21&lt;0,1)+IF(D25-G22&lt;0,1)+IF(E25-G23&lt;0,1)+IF(F25-G24&lt;0,1))</f>
        <v>0-0</v>
      </c>
      <c r="I25" s="198" t="str">
        <f>IF(AND(B25&lt;&gt;"",R$20=TRUE),A$20&amp;RANK(R25,R$21:R$25,0)," ")</f>
        <v xml:space="preserve"> 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4">
        <f>SUM(AND(T25=T21,C25&gt;G21),AND(T25=T22,D25&gt;G22),AND(T25=T23,E25&gt;G23),AND(T25=T24,F25&gt;G24))</f>
        <v>0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0-0</v>
      </c>
      <c r="O25" s="216">
        <f>C25+D25+E25+F25-G21-G22-G23-G24</f>
        <v>0</v>
      </c>
      <c r="P25" s="201" t="e">
        <f>SUM(C25:G25,G21:G25)/SUM(G21:G25)</f>
        <v>#DIV/0!</v>
      </c>
      <c r="Q25" s="207">
        <f>VALUE(LEFT(H25,1))</f>
        <v>0</v>
      </c>
      <c r="R25" s="203">
        <f>Q25*100000+J25*10000+K25*1000+100*L25</f>
        <v>0</v>
      </c>
      <c r="S25" s="218">
        <f t="shared" si="2"/>
        <v>0</v>
      </c>
      <c r="T25" s="205" t="str">
        <f>Q25&amp;J25</f>
        <v>00</v>
      </c>
      <c r="X25" s="80"/>
    </row>
    <row r="26" spans="1:24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</row>
    <row r="27" spans="1:24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>
        <v>4</v>
      </c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1</v>
      </c>
      <c r="S27" s="193" t="s">
        <v>181</v>
      </c>
      <c r="T27" s="194" t="s">
        <v>182</v>
      </c>
    </row>
    <row r="28" spans="1:24" x14ac:dyDescent="0.2">
      <c r="A28" s="184">
        <v>1</v>
      </c>
      <c r="B28" s="234" t="s">
        <v>212</v>
      </c>
      <c r="C28" s="197"/>
      <c r="D28" s="198">
        <v>4</v>
      </c>
      <c r="E28" s="198">
        <v>13</v>
      </c>
      <c r="F28" s="198">
        <v>8</v>
      </c>
      <c r="G28" s="198"/>
      <c r="H28" s="199" t="str">
        <f>(IF(D28-C29&gt;0,1)+IF(E28-C30&gt;0,1)+IF(F28-C31&gt;0,1)+IF(G28-C32&gt;0,1))&amp;"-"&amp;(IF(D28-C29&lt;0,1)+IF(E28-C30&lt;0,1)+IF(F28-C31&lt;0,1)+IF(G28-C32&lt;0,1))</f>
        <v>1-2</v>
      </c>
      <c r="I28" s="198" t="str">
        <f>IF(AND(B28&lt;&gt;"",R$27=TRUE),A$27&amp;RANK(R28,R$28:R$32,0)," ")</f>
        <v>D3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1</v>
      </c>
      <c r="K28" s="212">
        <f>SUM(AND(T28=T29,D28&gt;C29),AND(T28=T30,E28&gt;C30),AND(T28=T31,F28&gt;C31),AND(T28=T32,G28&gt;C32))</f>
        <v>0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2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25-37</v>
      </c>
      <c r="O28" s="216">
        <f>D28+E28+F28+G28-C29-C30-C31-C32</f>
        <v>-12</v>
      </c>
      <c r="P28" s="201">
        <f>SUM(C28:G28,C28:C32)/SUM(C28:C32)</f>
        <v>1.6756756756756757</v>
      </c>
      <c r="Q28" s="202">
        <f>VALUE(LEFT(H28,1))</f>
        <v>1</v>
      </c>
      <c r="R28" s="203">
        <f>Q28*100000+J28*10000+K28*1000+100*L28</f>
        <v>110200</v>
      </c>
      <c r="S28" s="218">
        <f t="shared" ref="S28:S32" si="3">R28+M28*0.1+IF(ISNONTEXT(B28),0,0.01)+0.0001*O28</f>
        <v>110200.0088</v>
      </c>
      <c r="T28" s="205" t="str">
        <f>Q28&amp;J28</f>
        <v>11</v>
      </c>
      <c r="U28" s="109"/>
    </row>
    <row r="29" spans="1:24" x14ac:dyDescent="0.2">
      <c r="A29" s="184">
        <v>2</v>
      </c>
      <c r="B29" s="206" t="s">
        <v>265</v>
      </c>
      <c r="C29" s="198">
        <v>13</v>
      </c>
      <c r="D29" s="197"/>
      <c r="E29" s="198">
        <v>13</v>
      </c>
      <c r="F29" s="198">
        <v>10</v>
      </c>
      <c r="G29" s="198"/>
      <c r="H29" s="199" t="str">
        <f>(IF(C29-D28&gt;0,1)+IF(E29-D30&gt;0,1)+IF(F29-D31&gt;0,1)+IF(G29-D32&gt;0,1))&amp;"-"&amp;(IF(C29-D28&lt;0,1)+IF(E29-D30&lt;0,1)+IF(F29-D31&lt;0,1)+IF(G29-D32&lt;0,1))</f>
        <v>2-1</v>
      </c>
      <c r="I29" s="198" t="str">
        <f>IF(AND(B29&lt;&gt;"",R$27=TRUE),A$27&amp;RANK(R29,R$28:R$32,0)," ")</f>
        <v>D2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4">
        <f>SUM(AND(T29=T28,C29&gt;D28),AND(T29=T30,E29&gt;D30),AND(T29=T31,F29&gt;D31),AND(T29=T32,G29&gt;D32))</f>
        <v>0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-3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36-22</v>
      </c>
      <c r="O29" s="216">
        <f>C29+E29+F29+G29-D28-D30-D31-D32</f>
        <v>14</v>
      </c>
      <c r="P29" s="201">
        <f>SUM(C29:G29,D28:D32)/SUM(D28:D32)</f>
        <v>2.6363636363636362</v>
      </c>
      <c r="Q29" s="207">
        <f>VALUE(LEFT(H29,1))</f>
        <v>2</v>
      </c>
      <c r="R29" s="203">
        <f>Q29*100000+J29*10000+K29*1000+100*L29</f>
        <v>199700</v>
      </c>
      <c r="S29" s="218">
        <f t="shared" si="3"/>
        <v>199700.01140000002</v>
      </c>
      <c r="T29" s="205" t="str">
        <f>Q29&amp;J29</f>
        <v>20</v>
      </c>
      <c r="U29" s="109"/>
    </row>
    <row r="30" spans="1:24" x14ac:dyDescent="0.2">
      <c r="A30" s="184">
        <v>3</v>
      </c>
      <c r="B30" s="206" t="s">
        <v>251</v>
      </c>
      <c r="C30" s="198">
        <v>11</v>
      </c>
      <c r="D30" s="209">
        <v>5</v>
      </c>
      <c r="E30" s="197"/>
      <c r="F30" s="198">
        <v>15</v>
      </c>
      <c r="G30" s="198"/>
      <c r="H30" s="199" t="str">
        <f>(IF(C30-E28&gt;0,1)+IF(D30-E29&gt;0,1)+IF(F30-E31&gt;0,1)+IF(G30-E32&gt;0,1))&amp;"-"&amp;(IF(C30-E28&lt;0,1)+IF(D30-E29&lt;0,1)+IF(F30-E31&lt;0,1)+IF(G30-E32&lt;0,1))</f>
        <v>1-2</v>
      </c>
      <c r="I30" s="198" t="str">
        <f>IF(AND(B30&lt;&gt;"",R$27=TRUE),A$27&amp;RANK(R30,R$28:R$32,0)," ")</f>
        <v>D4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-2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31-33</v>
      </c>
      <c r="O30" s="216">
        <f>C30+D30+F30+G30-E28-E29-E31-E32</f>
        <v>-2</v>
      </c>
      <c r="P30" s="201">
        <f>SUM(C30:G30,E28:E32)/SUM(E28:E32)</f>
        <v>1.9393939393939394</v>
      </c>
      <c r="Q30" s="207">
        <f>VALUE(LEFT(H30,1))</f>
        <v>1</v>
      </c>
      <c r="R30" s="203">
        <f>Q30*100000+J30*10000+K30*1000+100*L30</f>
        <v>99800</v>
      </c>
      <c r="S30" s="218">
        <f t="shared" si="3"/>
        <v>99800.0098</v>
      </c>
      <c r="T30" s="205" t="str">
        <f>Q30&amp;J30</f>
        <v>10</v>
      </c>
      <c r="U30" s="109"/>
    </row>
    <row r="31" spans="1:24" x14ac:dyDescent="0.2">
      <c r="A31" s="184">
        <v>4</v>
      </c>
      <c r="B31" s="208" t="s">
        <v>250</v>
      </c>
      <c r="C31" s="198">
        <v>13</v>
      </c>
      <c r="D31" s="209">
        <v>13</v>
      </c>
      <c r="E31" s="198">
        <v>7</v>
      </c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2-1</v>
      </c>
      <c r="I31" s="198" t="str">
        <f>IF(AND(B31&lt;&gt;"",R$27=TRUE),A$27&amp;RANK(R31,R$28:R$32,0)," ")</f>
        <v>D1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1</v>
      </c>
      <c r="K31" s="214">
        <f>SUM(AND(T31=T28,C31&gt;F28),AND(T31=T29,D31&gt;F29),AND(T31=T30,E31&gt;F30),AND(T31=T32,G31&gt;F32))</f>
        <v>0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3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33-33</v>
      </c>
      <c r="O31" s="216">
        <f>C31+D31+E31+G31-F28-F29-F30-F32</f>
        <v>0</v>
      </c>
      <c r="P31" s="201">
        <f>SUM(C31:G31,F28:F32)/SUM(F28:F32)</f>
        <v>2</v>
      </c>
      <c r="Q31" s="207">
        <f>VALUE(LEFT(H31,1))</f>
        <v>2</v>
      </c>
      <c r="R31" s="203">
        <f>Q31*100000+J31*10000+K31*1000+100*L31</f>
        <v>210300</v>
      </c>
      <c r="S31" s="218">
        <f t="shared" si="3"/>
        <v>210300.01</v>
      </c>
      <c r="T31" s="205" t="str">
        <f>Q31&amp;J31</f>
        <v>21</v>
      </c>
      <c r="U31" s="109"/>
    </row>
    <row r="32" spans="1:24" hidden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3"/>
        <v>0</v>
      </c>
      <c r="T32" s="205" t="str">
        <f>Q32&amp;J32</f>
        <v>00</v>
      </c>
    </row>
    <row r="33" spans="1:20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</row>
    <row r="34" spans="1:20" hidden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</row>
    <row r="35" spans="1:20" hidden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4">R35+M35*0.1+IF(ISNONTEXT(B35),0,0.01)+0.0001*O35</f>
        <v>0</v>
      </c>
      <c r="T35" s="205" t="str">
        <f>Q35&amp;J35</f>
        <v>00</v>
      </c>
    </row>
    <row r="36" spans="1:20" hidden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4"/>
        <v>0</v>
      </c>
      <c r="T36" s="205" t="str">
        <f>Q36&amp;J36</f>
        <v>00</v>
      </c>
    </row>
    <row r="37" spans="1:20" hidden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4"/>
        <v>0</v>
      </c>
      <c r="T37" s="205" t="str">
        <f>Q37&amp;J37</f>
        <v>00</v>
      </c>
    </row>
    <row r="38" spans="1:20" hidden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4"/>
        <v>0</v>
      </c>
      <c r="T38" s="205" t="str">
        <f>Q38&amp;J38</f>
        <v>00</v>
      </c>
    </row>
    <row r="39" spans="1:20" hidden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4"/>
        <v>0</v>
      </c>
      <c r="T39" s="205" t="str">
        <f>Q39&amp;J39</f>
        <v>00</v>
      </c>
    </row>
    <row r="40" spans="1:20" hidden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</row>
    <row r="41" spans="1:20" hidden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</row>
    <row r="42" spans="1:20" hidden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5">R42+M42*0.1+IF(ISNONTEXT(B42),0,0.01)+0.0001*O42</f>
        <v>0</v>
      </c>
      <c r="T42" s="205" t="str">
        <f>Q42&amp;J42</f>
        <v>00</v>
      </c>
    </row>
    <row r="43" spans="1:20" hidden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5"/>
        <v>0</v>
      </c>
      <c r="T43" s="205" t="str">
        <f>Q43&amp;J43</f>
        <v>00</v>
      </c>
    </row>
    <row r="44" spans="1:20" hidden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5"/>
        <v>0</v>
      </c>
      <c r="T44" s="205" t="str">
        <f>Q44&amp;J44</f>
        <v>00</v>
      </c>
    </row>
    <row r="45" spans="1:20" hidden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5"/>
        <v>0</v>
      </c>
      <c r="T45" s="205" t="str">
        <f>Q45&amp;J45</f>
        <v>00</v>
      </c>
    </row>
    <row r="46" spans="1:20" hidden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5"/>
        <v>0</v>
      </c>
      <c r="T46" s="205" t="str">
        <f>Q46&amp;J46</f>
        <v>00</v>
      </c>
    </row>
    <row r="47" spans="1:20" hidden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</row>
    <row r="48" spans="1:20" hidden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</row>
    <row r="49" spans="1:20" hidden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6">R49+M49*0.1+IF(ISNONTEXT(B49),0,0.01)+0.0001*O49</f>
        <v>0</v>
      </c>
      <c r="T49" s="205" t="str">
        <f>Q49&amp;J49</f>
        <v>00</v>
      </c>
    </row>
    <row r="50" spans="1:20" hidden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6"/>
        <v>0</v>
      </c>
      <c r="T50" s="205" t="str">
        <f>Q50&amp;J50</f>
        <v>00</v>
      </c>
    </row>
    <row r="51" spans="1:20" hidden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6"/>
        <v>0</v>
      </c>
      <c r="T51" s="205" t="str">
        <f>Q51&amp;J51</f>
        <v>00</v>
      </c>
    </row>
    <row r="52" spans="1:20" hidden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6"/>
        <v>0</v>
      </c>
      <c r="T52" s="205" t="str">
        <f>Q52&amp;J52</f>
        <v>00</v>
      </c>
    </row>
    <row r="53" spans="1:20" hidden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6"/>
        <v>0</v>
      </c>
      <c r="T53" s="205" t="str">
        <f>Q53&amp;J53</f>
        <v>00</v>
      </c>
    </row>
    <row r="54" spans="1:20" hidden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</row>
    <row r="55" spans="1:20" hidden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</row>
    <row r="56" spans="1:20" hidden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7">R56+M56*0.1+IF(ISNONTEXT(B56),0,0.01)+0.0001*O56</f>
        <v>0</v>
      </c>
      <c r="T56" s="205" t="str">
        <f>Q56&amp;J56</f>
        <v>00</v>
      </c>
    </row>
    <row r="57" spans="1:20" hidden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7"/>
        <v>0</v>
      </c>
      <c r="T57" s="205" t="str">
        <f>Q57&amp;J57</f>
        <v>00</v>
      </c>
    </row>
    <row r="58" spans="1:20" hidden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7"/>
        <v>0</v>
      </c>
      <c r="T58" s="205" t="str">
        <f>Q58&amp;J58</f>
        <v>00</v>
      </c>
    </row>
    <row r="59" spans="1:20" hidden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7"/>
        <v>0</v>
      </c>
      <c r="T59" s="205" t="str">
        <f>Q59&amp;J59</f>
        <v>00</v>
      </c>
    </row>
    <row r="60" spans="1:20" hidden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7"/>
        <v>0</v>
      </c>
      <c r="T60" s="205" t="str">
        <f>Q60&amp;J60</f>
        <v>00</v>
      </c>
    </row>
    <row r="61" spans="1:20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0" hidden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0" hidden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</row>
    <row r="64" spans="1:20" hidden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</row>
    <row r="65" spans="1:20" hidden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</row>
    <row r="66" spans="1:20" hidden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</row>
    <row r="67" spans="1:20" hidden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</row>
    <row r="68" spans="1:20" hidden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</row>
    <row r="69" spans="1:20" hidden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</row>
    <row r="70" spans="1:20" hidden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</row>
    <row r="71" spans="1:20" hidden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0" hidden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0" hidden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0" hidden="1" x14ac:dyDescent="0.2">
      <c r="A74" s="281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0" hidden="1" x14ac:dyDescent="0.2">
      <c r="A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1:20" hidden="1" x14ac:dyDescent="0.2">
      <c r="I76" s="80"/>
    </row>
    <row r="77" spans="1:20" hidden="1" x14ac:dyDescent="0.2">
      <c r="I77" s="80"/>
    </row>
    <row r="78" spans="1:20" hidden="1" x14ac:dyDescent="0.2">
      <c r="I78" s="80"/>
    </row>
    <row r="79" spans="1:20" hidden="1" x14ac:dyDescent="0.2">
      <c r="I79" s="80"/>
    </row>
    <row r="80" spans="1:20" hidden="1" x14ac:dyDescent="0.2">
      <c r="I80" s="80"/>
    </row>
    <row r="81" spans="9:9" hidden="1" x14ac:dyDescent="0.2">
      <c r="I81" s="80"/>
    </row>
    <row r="82" spans="9:9" hidden="1" x14ac:dyDescent="0.2">
      <c r="I82" s="80"/>
    </row>
    <row r="83" spans="9:9" hidden="1" x14ac:dyDescent="0.2">
      <c r="I83" s="80"/>
    </row>
    <row r="84" spans="9:9" hidden="1" x14ac:dyDescent="0.2">
      <c r="I84" s="80"/>
    </row>
    <row r="85" spans="9:9" hidden="1" x14ac:dyDescent="0.2">
      <c r="I85" s="80"/>
    </row>
    <row r="86" spans="9:9" hidden="1" x14ac:dyDescent="0.2">
      <c r="I86" s="80"/>
    </row>
    <row r="87" spans="9:9" hidden="1" x14ac:dyDescent="0.2">
      <c r="I87" s="80"/>
    </row>
    <row r="88" spans="9:9" hidden="1" x14ac:dyDescent="0.2">
      <c r="I88" s="80"/>
    </row>
    <row r="89" spans="9:9" hidden="1" x14ac:dyDescent="0.2">
      <c r="I89" s="80"/>
    </row>
    <row r="90" spans="9:9" hidden="1" x14ac:dyDescent="0.2">
      <c r="I90" s="80"/>
    </row>
    <row r="91" spans="9:9" hidden="1" x14ac:dyDescent="0.2">
      <c r="I91" s="80"/>
    </row>
    <row r="92" spans="9:9" hidden="1" x14ac:dyDescent="0.2">
      <c r="I92" s="80"/>
    </row>
    <row r="93" spans="9:9" hidden="1" x14ac:dyDescent="0.2">
      <c r="I93" s="80"/>
    </row>
    <row r="94" spans="9:9" hidden="1" x14ac:dyDescent="0.2">
      <c r="I94" s="80"/>
    </row>
    <row r="95" spans="9:9" hidden="1" x14ac:dyDescent="0.2">
      <c r="I95" s="80"/>
    </row>
    <row r="96" spans="9:9" hidden="1" x14ac:dyDescent="0.2">
      <c r="I96" s="80"/>
    </row>
    <row r="97" spans="1:10" hidden="1" x14ac:dyDescent="0.2">
      <c r="I97" s="80"/>
    </row>
    <row r="98" spans="1:10" hidden="1" x14ac:dyDescent="0.2">
      <c r="I98" s="80"/>
    </row>
    <row r="99" spans="1:10" hidden="1" x14ac:dyDescent="0.2">
      <c r="I99" s="80"/>
    </row>
    <row r="100" spans="1:10" x14ac:dyDescent="0.2">
      <c r="A100" s="245" t="s">
        <v>194</v>
      </c>
      <c r="B100" s="80"/>
      <c r="C100" s="80"/>
      <c r="D100" s="80"/>
      <c r="E100" s="80"/>
      <c r="F100" s="80"/>
      <c r="G100" s="80"/>
      <c r="H100" s="80"/>
      <c r="I100" s="80"/>
      <c r="J100" s="80"/>
    </row>
    <row r="101" spans="1:10" x14ac:dyDescent="0.2">
      <c r="A101" s="80"/>
      <c r="B101" s="80"/>
      <c r="C101" s="80"/>
      <c r="D101" s="80"/>
      <c r="E101" s="80"/>
      <c r="F101" s="80"/>
      <c r="G101" s="80"/>
      <c r="H101" s="80"/>
      <c r="I101" s="80"/>
      <c r="J101" s="80"/>
    </row>
    <row r="102" spans="1:10" x14ac:dyDescent="0.2">
      <c r="A102" s="282" t="s">
        <v>19</v>
      </c>
      <c r="B102" s="246" t="str">
        <f>IF(A102="-","-",IFERROR(INDEX(B$1:B$100,MATCH(A102,I$1:I$100,0)),""))</f>
        <v>Oleg Rõndenkov (I-Viru)</v>
      </c>
      <c r="C102" s="247">
        <v>12</v>
      </c>
      <c r="D102" s="143"/>
      <c r="E102" s="143"/>
      <c r="F102" s="143"/>
      <c r="G102" s="143"/>
      <c r="H102" s="143"/>
    </row>
    <row r="103" spans="1:10" x14ac:dyDescent="0.2">
      <c r="A103" s="283"/>
      <c r="B103" s="248"/>
      <c r="C103" s="249" t="str">
        <f>IF(COUNT(C102,C104)=2,IF(C102&gt;C104,B102,B104),"")</f>
        <v>Raivo Ignatov (Viljandi)</v>
      </c>
      <c r="D103" s="143"/>
      <c r="E103" s="247">
        <v>13</v>
      </c>
      <c r="F103" s="143"/>
      <c r="G103" s="143"/>
      <c r="H103" s="143"/>
    </row>
    <row r="104" spans="1:10" x14ac:dyDescent="0.2">
      <c r="A104" s="283" t="s">
        <v>35</v>
      </c>
      <c r="B104" s="250" t="str">
        <f>IF(A104="-","-",IFERROR(INDEX(B$1:B$100,MATCH(A104,I$1:I$100,0)),""))</f>
        <v>Raivo Ignatov (Viljandi)</v>
      </c>
      <c r="C104" s="251">
        <v>13</v>
      </c>
      <c r="D104" s="252"/>
      <c r="E104" s="143"/>
      <c r="F104" s="143"/>
      <c r="G104" s="143"/>
      <c r="H104" s="143"/>
    </row>
    <row r="105" spans="1:10" x14ac:dyDescent="0.2">
      <c r="A105" s="283"/>
      <c r="B105" s="253"/>
      <c r="C105" s="143"/>
      <c r="D105" s="254"/>
      <c r="E105" s="249" t="str">
        <f>IF(COUNT(E103,E107)=2,IF(E103&gt;E107,C103,C107),"")</f>
        <v>Raivo Ignatov (Viljandi)</v>
      </c>
      <c r="F105" s="143"/>
      <c r="G105" s="247">
        <v>13</v>
      </c>
      <c r="H105" s="143"/>
    </row>
    <row r="106" spans="1:10" x14ac:dyDescent="0.2">
      <c r="A106" s="283" t="s">
        <v>38</v>
      </c>
      <c r="B106" s="246" t="str">
        <f>IF(A106="-","-",IFERROR(INDEX(B$1:B$100,MATCH(A106,I$1:I$100,0)),""))</f>
        <v>Rando Pajuste (Lääne)</v>
      </c>
      <c r="C106" s="247">
        <v>10</v>
      </c>
      <c r="D106" s="254"/>
      <c r="E106" s="255"/>
      <c r="F106" s="252"/>
      <c r="G106" s="143"/>
      <c r="H106" s="143"/>
    </row>
    <row r="107" spans="1:10" x14ac:dyDescent="0.2">
      <c r="A107" s="283"/>
      <c r="B107" s="248"/>
      <c r="C107" s="249" t="str">
        <f>IF(COUNT(C106,C108)=2,IF(C106&gt;C108,B106,B108),"")</f>
        <v>Janek Kangur (Valga)</v>
      </c>
      <c r="D107" s="256"/>
      <c r="E107" s="251">
        <v>11</v>
      </c>
      <c r="F107" s="254"/>
      <c r="G107" s="143"/>
      <c r="H107" s="143"/>
    </row>
    <row r="108" spans="1:10" x14ac:dyDescent="0.2">
      <c r="A108" s="283" t="s">
        <v>20</v>
      </c>
      <c r="B108" s="250" t="str">
        <f>IF(A108="-","-",IFERROR(INDEX(B$1:B$100,MATCH(A108,I$1:I$100,0)),""))</f>
        <v>Janek Kangur (Valga)</v>
      </c>
      <c r="C108" s="251">
        <v>11</v>
      </c>
      <c r="D108" s="143"/>
      <c r="E108" s="257"/>
      <c r="F108" s="254"/>
      <c r="G108" s="143"/>
      <c r="H108" s="143"/>
    </row>
    <row r="109" spans="1:10" ht="13.5" thickBot="1" x14ac:dyDescent="0.25">
      <c r="A109" s="270"/>
      <c r="B109" s="253"/>
      <c r="C109" s="143"/>
      <c r="D109" s="143"/>
      <c r="E109" s="257"/>
      <c r="F109" s="254"/>
      <c r="G109" s="143"/>
      <c r="H109" s="258" t="str">
        <f>IF(COUNT(G105,G113)=2,IF(G105&gt;G113,E105,E113),"")</f>
        <v>Raivo Ignatov (Viljandi)</v>
      </c>
    </row>
    <row r="110" spans="1:10" x14ac:dyDescent="0.2">
      <c r="A110" s="282" t="s">
        <v>21</v>
      </c>
      <c r="B110" s="246" t="str">
        <f>IF(A110="-","-",IFERROR(INDEX(B$1:B$100,MATCH(A110,I$1:I$100,0)),""))</f>
        <v>Egerd Valdmaa (Järva)</v>
      </c>
      <c r="C110" s="247">
        <v>6</v>
      </c>
      <c r="D110" s="143"/>
      <c r="E110" s="143"/>
      <c r="F110" s="254"/>
      <c r="G110" s="259"/>
      <c r="H110" s="260" t="s">
        <v>91</v>
      </c>
      <c r="I110" s="261"/>
    </row>
    <row r="111" spans="1:10" x14ac:dyDescent="0.2">
      <c r="A111" s="283"/>
      <c r="B111" s="248"/>
      <c r="C111" s="249" t="str">
        <f>IF(COUNT(C110,C112)=2,IF(C110&gt;C112,B110,B112),"")</f>
        <v>Kenneth Muusikus (I-Viru)</v>
      </c>
      <c r="D111" s="143"/>
      <c r="E111" s="247">
        <v>13</v>
      </c>
      <c r="F111" s="254"/>
      <c r="G111" s="257"/>
      <c r="H111" s="257"/>
      <c r="I111" s="262"/>
    </row>
    <row r="112" spans="1:10" x14ac:dyDescent="0.2">
      <c r="A112" s="283" t="s">
        <v>36</v>
      </c>
      <c r="B112" s="250" t="str">
        <f>IF(A112="-","-",IFERROR(INDEX(B$1:B$100,MATCH(A112,I$1:I$100,0)),""))</f>
        <v>Kenneth Muusikus (I-Viru)</v>
      </c>
      <c r="C112" s="251">
        <v>13</v>
      </c>
      <c r="D112" s="252"/>
      <c r="E112" s="143"/>
      <c r="F112" s="254"/>
      <c r="G112" s="257"/>
      <c r="H112" s="257"/>
      <c r="I112" s="262"/>
    </row>
    <row r="113" spans="1:9" x14ac:dyDescent="0.2">
      <c r="A113" s="283"/>
      <c r="B113" s="253"/>
      <c r="C113" s="143"/>
      <c r="D113" s="254"/>
      <c r="E113" s="249" t="str">
        <f>IF(COUNT(E111,E115)=2,IF(E111&gt;E115,C111,C115),"")</f>
        <v>Kenneth Muusikus (I-Viru)</v>
      </c>
      <c r="F113" s="256"/>
      <c r="G113" s="251">
        <v>6</v>
      </c>
      <c r="H113" s="257"/>
      <c r="I113" s="262"/>
    </row>
    <row r="114" spans="1:9" ht="13.5" thickBot="1" x14ac:dyDescent="0.25">
      <c r="A114" s="283" t="s">
        <v>37</v>
      </c>
      <c r="B114" s="246" t="str">
        <f>IF(A114="-","-",IFERROR(INDEX(B$1:B$100,MATCH(A114,I$1:I$100,0)),""))</f>
        <v>Urmo Auväärt (Saare)</v>
      </c>
      <c r="C114" s="247">
        <v>8</v>
      </c>
      <c r="D114" s="254"/>
      <c r="E114" s="255"/>
      <c r="F114" s="257"/>
      <c r="G114" s="257"/>
      <c r="H114" s="263" t="str">
        <f>IF(COUNT(G105,G113)=2,IF(G105&lt;G113,E105,E113),"")</f>
        <v>Kenneth Muusikus (I-Viru)</v>
      </c>
      <c r="I114" s="264"/>
    </row>
    <row r="115" spans="1:9" x14ac:dyDescent="0.2">
      <c r="A115" s="283"/>
      <c r="B115" s="248"/>
      <c r="C115" s="249" t="str">
        <f>IF(COUNT(C114,C116)=2,IF(C114&gt;C116,B114,B116),"")</f>
        <v>Danel Pilv (Võru)</v>
      </c>
      <c r="D115" s="256"/>
      <c r="E115" s="251">
        <v>7</v>
      </c>
      <c r="F115" s="143"/>
      <c r="G115" s="257"/>
      <c r="H115" s="265" t="s">
        <v>92</v>
      </c>
    </row>
    <row r="116" spans="1:9" x14ac:dyDescent="0.2">
      <c r="A116" s="283" t="s">
        <v>22</v>
      </c>
      <c r="B116" s="250" t="str">
        <f>IF(A116="-","-",IFERROR(INDEX(B$1:B$100,MATCH(A116,I$1:I$100,0)),""))</f>
        <v>Danel Pilv (Võru)</v>
      </c>
      <c r="C116" s="251">
        <v>13</v>
      </c>
      <c r="D116" s="143"/>
      <c r="E116" s="257"/>
      <c r="F116" s="257"/>
      <c r="G116" s="257"/>
      <c r="H116" s="143"/>
    </row>
    <row r="117" spans="1:9" x14ac:dyDescent="0.2">
      <c r="A117" s="270"/>
      <c r="B117" s="80"/>
      <c r="C117" s="143"/>
      <c r="D117" s="143"/>
      <c r="E117" s="258" t="str">
        <f>IF(COUNT(E103,E107)=2,IF(E103&lt;E107,C103,C107),"")</f>
        <v>Janek Kangur (Valga)</v>
      </c>
      <c r="F117" s="143"/>
      <c r="G117" s="266">
        <v>11</v>
      </c>
      <c r="H117" s="143"/>
    </row>
    <row r="118" spans="1:9" ht="13.5" thickBot="1" x14ac:dyDescent="0.25">
      <c r="A118" s="143"/>
      <c r="B118" s="80"/>
      <c r="C118" s="143"/>
      <c r="D118" s="143"/>
      <c r="E118" s="267"/>
      <c r="F118" s="252"/>
      <c r="G118" s="268"/>
      <c r="H118" s="258" t="str">
        <f>IF(COUNT(G117,G119)=2,IF(G117&gt;G119,E117,E119),"")</f>
        <v>Danel Pilv (Võru)</v>
      </c>
    </row>
    <row r="119" spans="1:9" x14ac:dyDescent="0.2">
      <c r="A119" s="143"/>
      <c r="B119" s="80"/>
      <c r="C119" s="143"/>
      <c r="D119" s="143"/>
      <c r="E119" s="269" t="str">
        <f>IF(COUNT(E111,E115)=2,IF(E111&lt;E115,C111,C115),"")</f>
        <v>Danel Pilv (Võru)</v>
      </c>
      <c r="F119" s="256"/>
      <c r="G119" s="251">
        <v>13</v>
      </c>
      <c r="H119" s="260" t="s">
        <v>93</v>
      </c>
      <c r="I119" s="261"/>
    </row>
    <row r="120" spans="1:9" x14ac:dyDescent="0.2">
      <c r="A120" s="143"/>
      <c r="B120" s="80"/>
      <c r="C120" s="143"/>
      <c r="D120" s="143"/>
      <c r="E120" s="143"/>
      <c r="F120" s="143"/>
      <c r="G120" s="143"/>
      <c r="H120" s="257"/>
      <c r="I120" s="262"/>
    </row>
    <row r="121" spans="1:9" ht="13.5" thickBot="1" x14ac:dyDescent="0.25">
      <c r="A121" s="143"/>
      <c r="B121" s="80"/>
      <c r="C121" s="143"/>
      <c r="D121" s="143"/>
      <c r="E121" s="257"/>
      <c r="F121" s="257"/>
      <c r="G121" s="143"/>
      <c r="H121" s="263" t="str">
        <f>IF(COUNT(G117,G119)=2,IF(G117&lt;G119,E117,E119),"")</f>
        <v>Janek Kangur (Valga)</v>
      </c>
      <c r="I121" s="264"/>
    </row>
    <row r="122" spans="1:9" x14ac:dyDescent="0.2">
      <c r="A122" s="143"/>
      <c r="B122" s="80"/>
      <c r="C122" s="143"/>
      <c r="D122" s="143"/>
      <c r="E122" s="143"/>
      <c r="F122" s="143"/>
      <c r="G122" s="143"/>
      <c r="H122" s="270" t="s">
        <v>23</v>
      </c>
    </row>
    <row r="123" spans="1:9" x14ac:dyDescent="0.2">
      <c r="A123" s="143"/>
      <c r="B123" s="80"/>
      <c r="C123" s="269" t="str">
        <f>IF(COUNT(C102,C104)=2,IF(C102&lt;C104,B102,B104),"")</f>
        <v>Oleg Rõndenkov (I-Viru)</v>
      </c>
      <c r="D123" s="143"/>
      <c r="E123" s="247">
        <v>12</v>
      </c>
      <c r="F123" s="247"/>
      <c r="G123" s="247"/>
      <c r="H123" s="143"/>
    </row>
    <row r="124" spans="1:9" x14ac:dyDescent="0.2">
      <c r="A124" s="143"/>
      <c r="B124" s="80"/>
      <c r="C124" s="271"/>
      <c r="D124" s="272"/>
      <c r="E124" s="249" t="str">
        <f>IF(COUNT(E123,E125)=2,IF(E123&gt;E125,C123,C125),"")</f>
        <v>Rando Pajuste (Lääne)</v>
      </c>
      <c r="F124" s="143"/>
      <c r="G124" s="247">
        <v>13</v>
      </c>
      <c r="H124" s="143"/>
    </row>
    <row r="125" spans="1:9" x14ac:dyDescent="0.2">
      <c r="A125" s="143"/>
      <c r="B125" s="80"/>
      <c r="C125" s="269" t="str">
        <f>IF(COUNT(C106,C108)=2,IF(C106&lt;C108,B106,B108),"")</f>
        <v>Rando Pajuste (Lääne)</v>
      </c>
      <c r="D125" s="273"/>
      <c r="E125" s="251">
        <v>13</v>
      </c>
      <c r="F125" s="272"/>
      <c r="G125" s="143"/>
      <c r="H125" s="143"/>
    </row>
    <row r="126" spans="1:9" ht="13.5" thickBot="1" x14ac:dyDescent="0.25">
      <c r="A126" s="143"/>
      <c r="B126" s="80"/>
      <c r="C126" s="247"/>
      <c r="D126" s="247"/>
      <c r="E126" s="266"/>
      <c r="F126" s="274"/>
      <c r="G126" s="275"/>
      <c r="H126" s="258" t="str">
        <f>IF(COUNT(G124,G128)=2,IF(G124&gt;G128,E124,E128),"")</f>
        <v>Rando Pajuste (Lääne)</v>
      </c>
    </row>
    <row r="127" spans="1:9" x14ac:dyDescent="0.2">
      <c r="A127" s="143"/>
      <c r="B127" s="80"/>
      <c r="C127" s="269" t="str">
        <f>IF(COUNT(C110,C112)=2,IF(C110&lt;C112,B110,B112),"")</f>
        <v>Egerd Valdmaa (Järva)</v>
      </c>
      <c r="D127" s="247"/>
      <c r="E127" s="247">
        <v>13</v>
      </c>
      <c r="F127" s="274"/>
      <c r="G127" s="259"/>
      <c r="H127" s="260" t="s">
        <v>26</v>
      </c>
      <c r="I127" s="261"/>
    </row>
    <row r="128" spans="1:9" x14ac:dyDescent="0.2">
      <c r="A128" s="143"/>
      <c r="B128" s="80"/>
      <c r="C128" s="271"/>
      <c r="D128" s="272"/>
      <c r="E128" s="249" t="str">
        <f>IF(COUNT(E127,E129)=2,IF(E127&gt;E129,C127,C129),"")</f>
        <v>Egerd Valdmaa (Järva)</v>
      </c>
      <c r="F128" s="256"/>
      <c r="G128" s="251">
        <v>10</v>
      </c>
      <c r="H128" s="257"/>
      <c r="I128" s="262"/>
    </row>
    <row r="129" spans="1:9" ht="13.5" thickBot="1" x14ac:dyDescent="0.25">
      <c r="A129" s="143"/>
      <c r="B129" s="80"/>
      <c r="C129" s="269" t="str">
        <f>IF(COUNT(C114,C116)=2,IF(C114&lt;C116,B114,B116),"")</f>
        <v>Urmo Auväärt (Saare)</v>
      </c>
      <c r="D129" s="273"/>
      <c r="E129" s="251">
        <v>2</v>
      </c>
      <c r="F129" s="247"/>
      <c r="G129" s="266"/>
      <c r="H129" s="263" t="str">
        <f>IF(COUNT(G124,G128)=2,IF(G124&lt;G128,E124,E128),"")</f>
        <v>Egerd Valdmaa (Järva)</v>
      </c>
      <c r="I129" s="264"/>
    </row>
    <row r="130" spans="1:9" x14ac:dyDescent="0.2">
      <c r="A130" s="143"/>
      <c r="B130" s="80"/>
      <c r="C130" s="247"/>
      <c r="D130" s="247"/>
      <c r="E130" s="247"/>
      <c r="F130" s="247"/>
      <c r="G130" s="266"/>
      <c r="H130" s="270" t="s">
        <v>27</v>
      </c>
    </row>
    <row r="131" spans="1:9" x14ac:dyDescent="0.2">
      <c r="A131" s="143"/>
      <c r="B131" s="80"/>
      <c r="C131" s="247"/>
      <c r="D131" s="266"/>
      <c r="E131" s="258" t="str">
        <f>IF(COUNT(E123,E125)=2,IF(E123&lt;E125,C123,C125),"")</f>
        <v>Oleg Rõndenkov (I-Viru)</v>
      </c>
      <c r="F131" s="143"/>
      <c r="G131" s="266">
        <v>13</v>
      </c>
      <c r="H131" s="257"/>
    </row>
    <row r="132" spans="1:9" ht="13.5" thickBot="1" x14ac:dyDescent="0.25">
      <c r="A132" s="143"/>
      <c r="B132" s="80"/>
      <c r="C132" s="247"/>
      <c r="D132" s="266"/>
      <c r="E132" s="267"/>
      <c r="F132" s="252"/>
      <c r="G132" s="268"/>
      <c r="H132" s="258" t="str">
        <f>IF(COUNT(G131,G133)=2,IF(G131&gt;G133,E131,E133),"")</f>
        <v>Oleg Rõndenkov (I-Viru)</v>
      </c>
    </row>
    <row r="133" spans="1:9" x14ac:dyDescent="0.2">
      <c r="A133" s="143"/>
      <c r="B133" s="80"/>
      <c r="C133" s="247"/>
      <c r="D133" s="266"/>
      <c r="E133" s="269" t="str">
        <f>IF(COUNT(E127,E129)=2,IF(E127&lt;E129,C127,C129),"")</f>
        <v>Urmo Auväärt (Saare)</v>
      </c>
      <c r="F133" s="256"/>
      <c r="G133" s="251">
        <v>8</v>
      </c>
      <c r="H133" s="260" t="s">
        <v>30</v>
      </c>
      <c r="I133" s="261"/>
    </row>
    <row r="134" spans="1:9" x14ac:dyDescent="0.2">
      <c r="A134" s="143"/>
      <c r="B134" s="80"/>
      <c r="C134" s="143"/>
      <c r="D134" s="257"/>
      <c r="E134" s="143"/>
      <c r="F134" s="143"/>
      <c r="G134" s="143"/>
      <c r="H134" s="257"/>
      <c r="I134" s="262"/>
    </row>
    <row r="135" spans="1:9" ht="13.5" thickBot="1" x14ac:dyDescent="0.25">
      <c r="A135" s="143"/>
      <c r="B135" s="80"/>
      <c r="C135" s="143"/>
      <c r="D135" s="143"/>
      <c r="E135" s="257"/>
      <c r="F135" s="257"/>
      <c r="G135" s="143"/>
      <c r="H135" s="276" t="str">
        <f>IF(COUNT(G131,G133)=2,IF(G131&lt;G133,E131,E133),"")</f>
        <v>Urmo Auväärt (Saare)</v>
      </c>
      <c r="I135" s="264"/>
    </row>
    <row r="136" spans="1:9" x14ac:dyDescent="0.2">
      <c r="A136" s="220"/>
      <c r="B136" s="80"/>
      <c r="C136" s="143"/>
      <c r="D136" s="143"/>
      <c r="E136" s="257"/>
      <c r="F136" s="257"/>
      <c r="G136" s="143"/>
      <c r="H136" s="270" t="s">
        <v>31</v>
      </c>
    </row>
    <row r="137" spans="1:9" x14ac:dyDescent="0.2">
      <c r="B137" s="80"/>
    </row>
    <row r="138" spans="1:9" x14ac:dyDescent="0.2">
      <c r="A138" s="301" t="s">
        <v>287</v>
      </c>
      <c r="B138" s="80"/>
      <c r="C138" s="80"/>
      <c r="D138" s="80"/>
      <c r="E138" s="80"/>
      <c r="F138" s="80"/>
      <c r="G138" s="80"/>
      <c r="H138" s="80"/>
      <c r="I138" s="80"/>
    </row>
    <row r="139" spans="1:9" x14ac:dyDescent="0.2">
      <c r="A139" s="143"/>
      <c r="B139" s="80"/>
      <c r="C139" s="80"/>
      <c r="D139" s="80"/>
      <c r="E139" s="80"/>
      <c r="F139" s="80"/>
      <c r="G139" s="80"/>
      <c r="H139" s="80"/>
      <c r="I139" s="80"/>
    </row>
    <row r="140" spans="1:9" x14ac:dyDescent="0.2">
      <c r="A140" s="282" t="s">
        <v>24</v>
      </c>
      <c r="B140" s="246" t="str">
        <f>IF(A140="-","-",IFERROR(INDEX(B$1:B$100,MATCH(A140,I$1:I$100,0)),""))</f>
        <v>Erki Valdmaa (Järva)</v>
      </c>
      <c r="C140" s="247">
        <v>2</v>
      </c>
      <c r="D140" s="143"/>
      <c r="E140" s="143"/>
      <c r="F140" s="143"/>
      <c r="G140" s="143"/>
      <c r="H140" s="143"/>
    </row>
    <row r="141" spans="1:9" x14ac:dyDescent="0.2">
      <c r="A141" s="302"/>
      <c r="B141" s="248"/>
      <c r="C141" s="249" t="str">
        <f>IF(COUNT(C140,C142)=2,IF(C140&gt;C142,B140,B142),"")</f>
        <v>Rasmus Hütt (Valga)</v>
      </c>
      <c r="D141" s="143"/>
      <c r="E141" s="247">
        <v>10</v>
      </c>
      <c r="F141" s="143"/>
      <c r="G141" s="143"/>
      <c r="H141" s="143"/>
    </row>
    <row r="142" spans="1:9" x14ac:dyDescent="0.2">
      <c r="A142" s="302" t="s">
        <v>128</v>
      </c>
      <c r="B142" s="250" t="str">
        <f>IF(A142="-","-",IFERROR(INDEX(B$1:B$100,MATCH(A142,I$1:I$100,0)),""))</f>
        <v>Rasmus Hütt (Valga)</v>
      </c>
      <c r="C142" s="251">
        <v>13</v>
      </c>
      <c r="D142" s="252"/>
      <c r="E142" s="143"/>
      <c r="F142" s="143"/>
      <c r="G142" s="143"/>
      <c r="H142" s="143"/>
    </row>
    <row r="143" spans="1:9" x14ac:dyDescent="0.2">
      <c r="A143" s="302"/>
      <c r="B143" s="253"/>
      <c r="C143" s="143"/>
      <c r="D143" s="254"/>
      <c r="E143" s="249" t="str">
        <f>IF(COUNT(E141,E145)=2,IF(E141&gt;E145,C141,C145),"")</f>
        <v>Vadim Tihhonjuk (I-Viru)</v>
      </c>
      <c r="F143" s="143"/>
      <c r="G143" s="247">
        <v>13</v>
      </c>
      <c r="H143" s="143"/>
    </row>
    <row r="144" spans="1:9" x14ac:dyDescent="0.2">
      <c r="A144" s="302" t="s">
        <v>42</v>
      </c>
      <c r="B144" s="246" t="str">
        <f>IF(A144="-","-",IFERROR(INDEX(B$1:B$100,MATCH(A144,I$1:I$100,0)),""))</f>
        <v>Anti Alasi (Tartu)</v>
      </c>
      <c r="C144" s="247">
        <v>11</v>
      </c>
      <c r="D144" s="254"/>
      <c r="E144" s="255"/>
      <c r="F144" s="252"/>
      <c r="G144" s="143"/>
      <c r="H144" s="143"/>
    </row>
    <row r="145" spans="1:9" x14ac:dyDescent="0.2">
      <c r="A145" s="302"/>
      <c r="B145" s="248"/>
      <c r="C145" s="249" t="str">
        <f>IF(COUNT(C144,C146)=2,IF(C144&gt;C146,B144,B146),"")</f>
        <v>Vadim Tihhonjuk (I-Viru)</v>
      </c>
      <c r="D145" s="256"/>
      <c r="E145" s="251">
        <v>13</v>
      </c>
      <c r="F145" s="254"/>
      <c r="G145" s="143"/>
      <c r="H145" s="143"/>
    </row>
    <row r="146" spans="1:9" x14ac:dyDescent="0.2">
      <c r="A146" s="302" t="s">
        <v>29</v>
      </c>
      <c r="B146" s="250" t="str">
        <f>IF(A146="-","-",IFERROR(INDEX(B$1:B$100,MATCH(A146,I$1:I$100,0)),""))</f>
        <v>Vadim Tihhonjuk (I-Viru)</v>
      </c>
      <c r="C146" s="251">
        <v>13</v>
      </c>
      <c r="D146" s="143"/>
      <c r="E146" s="257"/>
      <c r="F146" s="254"/>
      <c r="G146" s="143"/>
      <c r="H146" s="143"/>
    </row>
    <row r="147" spans="1:9" ht="13.5" thickBot="1" x14ac:dyDescent="0.25">
      <c r="A147" s="303"/>
      <c r="B147" s="253"/>
      <c r="C147" s="143"/>
      <c r="D147" s="143"/>
      <c r="E147" s="257"/>
      <c r="F147" s="254"/>
      <c r="G147" s="143"/>
      <c r="H147" s="258" t="str">
        <f>IF(COUNT(G143,G151)=2,IF(G143&gt;G151,E143,E151),"")</f>
        <v>Vadim Tihhonjuk (I-Viru)</v>
      </c>
    </row>
    <row r="148" spans="1:9" x14ac:dyDescent="0.2">
      <c r="A148" s="282" t="s">
        <v>25</v>
      </c>
      <c r="B148" s="246" t="str">
        <f>IF(A148="-","-",IFERROR(INDEX(B$1:B$100,MATCH(A148,I$1:I$100,0)),""))</f>
        <v>Marko Ode (Lääne)</v>
      </c>
      <c r="C148" s="247">
        <v>0</v>
      </c>
      <c r="D148" s="143"/>
      <c r="E148" s="143"/>
      <c r="F148" s="254"/>
      <c r="G148" s="259"/>
      <c r="H148" s="260" t="s">
        <v>32</v>
      </c>
      <c r="I148" s="261"/>
    </row>
    <row r="149" spans="1:9" x14ac:dyDescent="0.2">
      <c r="A149" s="302"/>
      <c r="B149" s="248"/>
      <c r="C149" s="249" t="str">
        <f>IF(COUNT(C148,C150)=2,IF(C148&gt;C150,B148,B150),"")</f>
        <v>Gert Väärt (Järva)</v>
      </c>
      <c r="D149" s="143"/>
      <c r="E149" s="247">
        <v>13</v>
      </c>
      <c r="F149" s="254"/>
      <c r="G149" s="257"/>
      <c r="H149" s="257"/>
      <c r="I149" s="262"/>
    </row>
    <row r="150" spans="1:9" x14ac:dyDescent="0.2">
      <c r="A150" s="302" t="s">
        <v>43</v>
      </c>
      <c r="B150" s="250" t="str">
        <f>IF(A150="-","-",IFERROR(INDEX(B$1:B$100,MATCH(A150,I$1:I$100,0)),""))</f>
        <v>Gert Väärt (Järva)</v>
      </c>
      <c r="C150" s="251">
        <v>13</v>
      </c>
      <c r="D150" s="252"/>
      <c r="E150" s="143"/>
      <c r="F150" s="254"/>
      <c r="G150" s="257"/>
      <c r="H150" s="257"/>
      <c r="I150" s="262"/>
    </row>
    <row r="151" spans="1:9" x14ac:dyDescent="0.2">
      <c r="A151" s="302"/>
      <c r="B151" s="253"/>
      <c r="C151" s="143"/>
      <c r="D151" s="254"/>
      <c r="E151" s="249" t="str">
        <f>IF(COUNT(E149,E153)=2,IF(E149&gt;E153,C149,C153),"")</f>
        <v>Gert Väärt (Järva)</v>
      </c>
      <c r="F151" s="256"/>
      <c r="G151" s="251">
        <v>3</v>
      </c>
      <c r="H151" s="257"/>
      <c r="I151" s="262"/>
    </row>
    <row r="152" spans="1:9" ht="13.5" thickBot="1" x14ac:dyDescent="0.25">
      <c r="A152" s="302" t="s">
        <v>96</v>
      </c>
      <c r="B152" s="246" t="str">
        <f>IF(A152="-","-",IFERROR(INDEX(B$1:B$100,MATCH(A152,I$1:I$100,0)),""))</f>
        <v>Heikki Jõgisalu (Lääne)</v>
      </c>
      <c r="C152" s="247">
        <v>13</v>
      </c>
      <c r="D152" s="254"/>
      <c r="E152" s="255"/>
      <c r="F152" s="257"/>
      <c r="G152" s="257"/>
      <c r="H152" s="263" t="str">
        <f>IF(COUNT(G143,G151)=2,IF(G143&lt;G151,E143,E151),"")</f>
        <v>Gert Väärt (Järva)</v>
      </c>
      <c r="I152" s="264"/>
    </row>
    <row r="153" spans="1:9" x14ac:dyDescent="0.2">
      <c r="A153" s="302"/>
      <c r="B153" s="248"/>
      <c r="C153" s="249" t="str">
        <f>IF(COUNT(C152,C154)=2,IF(C152&gt;C154,B152,B154),"")</f>
        <v>Heikki Jõgisalu (Lääne)</v>
      </c>
      <c r="D153" s="256"/>
      <c r="E153" s="251">
        <v>4</v>
      </c>
      <c r="F153" s="143"/>
      <c r="G153" s="257"/>
      <c r="H153" s="265" t="s">
        <v>39</v>
      </c>
    </row>
    <row r="154" spans="1:9" x14ac:dyDescent="0.2">
      <c r="A154" s="302" t="s">
        <v>28</v>
      </c>
      <c r="B154" s="250" t="str">
        <f>IF(A154="-","-",IFERROR(INDEX(B$1:B$100,MATCH(A154,I$1:I$100,0)),""))</f>
        <v>Ilmar Roosioks (Viljandi)</v>
      </c>
      <c r="C154" s="251">
        <v>8</v>
      </c>
      <c r="D154" s="143"/>
      <c r="E154" s="257"/>
      <c r="F154" s="257"/>
      <c r="G154" s="257"/>
      <c r="H154" s="143"/>
    </row>
    <row r="155" spans="1:9" x14ac:dyDescent="0.2">
      <c r="A155" s="270"/>
      <c r="B155" s="80"/>
      <c r="C155" s="143"/>
      <c r="D155" s="143"/>
      <c r="E155" s="258" t="str">
        <f>IF(COUNT(E141,E145)=2,IF(E141&lt;E145,C141,C145),"")</f>
        <v>Rasmus Hütt (Valga)</v>
      </c>
      <c r="F155" s="143"/>
      <c r="G155" s="266">
        <v>13</v>
      </c>
      <c r="H155" s="143"/>
    </row>
    <row r="156" spans="1:9" ht="13.5" thickBot="1" x14ac:dyDescent="0.25">
      <c r="A156" s="143"/>
      <c r="B156" s="80"/>
      <c r="C156" s="143"/>
      <c r="D156" s="143"/>
      <c r="E156" s="267"/>
      <c r="F156" s="252"/>
      <c r="G156" s="268"/>
      <c r="H156" s="258" t="str">
        <f>IF(COUNT(G155,G157)=2,IF(G155&gt;G157,E155,E157),"")</f>
        <v>Rasmus Hütt (Valga)</v>
      </c>
    </row>
    <row r="157" spans="1:9" x14ac:dyDescent="0.2">
      <c r="A157" s="143"/>
      <c r="B157" s="80"/>
      <c r="C157" s="143"/>
      <c r="D157" s="143"/>
      <c r="E157" s="269" t="str">
        <f>IF(COUNT(E149,E153)=2,IF(E149&lt;E153,C149,C153),"")</f>
        <v>Heikki Jõgisalu (Lääne)</v>
      </c>
      <c r="F157" s="256"/>
      <c r="G157" s="251">
        <v>9</v>
      </c>
      <c r="H157" s="260" t="s">
        <v>40</v>
      </c>
      <c r="I157" s="261"/>
    </row>
    <row r="158" spans="1:9" x14ac:dyDescent="0.2">
      <c r="A158" s="143"/>
      <c r="B158" s="80"/>
      <c r="C158" s="143"/>
      <c r="D158" s="143"/>
      <c r="E158" s="143"/>
      <c r="F158" s="143"/>
      <c r="G158" s="143"/>
      <c r="H158" s="257"/>
      <c r="I158" s="262"/>
    </row>
    <row r="159" spans="1:9" ht="13.5" thickBot="1" x14ac:dyDescent="0.25">
      <c r="A159" s="143"/>
      <c r="B159" s="80"/>
      <c r="C159" s="143"/>
      <c r="D159" s="143"/>
      <c r="E159" s="257"/>
      <c r="F159" s="257"/>
      <c r="G159" s="143"/>
      <c r="H159" s="263" t="str">
        <f>IF(COUNT(G155,G157)=2,IF(G155&lt;G157,E155,E157),"")</f>
        <v>Heikki Jõgisalu (Lääne)</v>
      </c>
      <c r="I159" s="264"/>
    </row>
    <row r="160" spans="1:9" x14ac:dyDescent="0.2">
      <c r="A160" s="143"/>
      <c r="B160" s="80"/>
      <c r="C160" s="143"/>
      <c r="D160" s="143"/>
      <c r="E160" s="143"/>
      <c r="F160" s="143"/>
      <c r="G160" s="143"/>
      <c r="H160" s="270" t="s">
        <v>41</v>
      </c>
    </row>
    <row r="161" spans="1:9" x14ac:dyDescent="0.2">
      <c r="A161" s="143"/>
      <c r="B161" s="80"/>
      <c r="C161" s="269" t="str">
        <f>IF(COUNT(C140,C142)=2,IF(C140&lt;C142,B140,B142),"")</f>
        <v>Erki Valdmaa (Järva)</v>
      </c>
      <c r="D161" s="143"/>
      <c r="E161" s="247">
        <v>13</v>
      </c>
      <c r="F161" s="247"/>
      <c r="G161" s="247"/>
      <c r="H161" s="143"/>
    </row>
    <row r="162" spans="1:9" x14ac:dyDescent="0.2">
      <c r="A162" s="143"/>
      <c r="B162" s="80"/>
      <c r="C162" s="271"/>
      <c r="D162" s="272"/>
      <c r="E162" s="249" t="str">
        <f>IF(COUNT(E161,E163)=2,IF(E161&gt;E163,C161,C163),"")</f>
        <v>Erki Valdmaa (Järva)</v>
      </c>
      <c r="F162" s="143"/>
      <c r="G162" s="247">
        <v>13</v>
      </c>
      <c r="H162" s="143"/>
    </row>
    <row r="163" spans="1:9" x14ac:dyDescent="0.2">
      <c r="A163" s="143"/>
      <c r="B163" s="80"/>
      <c r="C163" s="269" t="str">
        <f>IF(COUNT(C144,C146)=2,IF(C144&lt;C146,B144,B146),"")</f>
        <v>Anti Alasi (Tartu)</v>
      </c>
      <c r="D163" s="273"/>
      <c r="E163" s="251">
        <v>9</v>
      </c>
      <c r="F163" s="272"/>
      <c r="G163" s="143"/>
      <c r="H163" s="143"/>
    </row>
    <row r="164" spans="1:9" ht="13.5" thickBot="1" x14ac:dyDescent="0.25">
      <c r="A164" s="143"/>
      <c r="B164" s="80"/>
      <c r="C164" s="247"/>
      <c r="D164" s="247"/>
      <c r="E164" s="266"/>
      <c r="F164" s="274"/>
      <c r="G164" s="275"/>
      <c r="H164" s="258" t="str">
        <f>IF(COUNT(G162,G166)=2,IF(G162&gt;G166,E162,E166),"")</f>
        <v>Erki Valdmaa (Järva)</v>
      </c>
    </row>
    <row r="165" spans="1:9" x14ac:dyDescent="0.2">
      <c r="A165" s="143"/>
      <c r="B165" s="80"/>
      <c r="C165" s="269" t="str">
        <f>IF(COUNT(C148,C150)=2,IF(C148&lt;C150,B148,B150),"")</f>
        <v>Marko Ode (Lääne)</v>
      </c>
      <c r="D165" s="247"/>
      <c r="E165" s="247">
        <v>13</v>
      </c>
      <c r="F165" s="274"/>
      <c r="G165" s="259"/>
      <c r="H165" s="260" t="s">
        <v>97</v>
      </c>
      <c r="I165" s="261"/>
    </row>
    <row r="166" spans="1:9" x14ac:dyDescent="0.2">
      <c r="A166" s="143"/>
      <c r="B166" s="80"/>
      <c r="C166" s="271"/>
      <c r="D166" s="272"/>
      <c r="E166" s="249" t="str">
        <f>IF(COUNT(E165,E167)=2,IF(E165&gt;E167,C165,C167),"")</f>
        <v>Marko Ode (Lääne)</v>
      </c>
      <c r="F166" s="256"/>
      <c r="G166" s="251">
        <v>10</v>
      </c>
      <c r="H166" s="257"/>
      <c r="I166" s="262"/>
    </row>
    <row r="167" spans="1:9" ht="13.5" thickBot="1" x14ac:dyDescent="0.25">
      <c r="A167" s="143"/>
      <c r="B167" s="80"/>
      <c r="C167" s="269" t="str">
        <f>IF(COUNT(C152,C154)=2,IF(C152&lt;C154,B152,B154),"")</f>
        <v>Ilmar Roosioks (Viljandi)</v>
      </c>
      <c r="D167" s="273"/>
      <c r="E167" s="251">
        <v>7</v>
      </c>
      <c r="F167" s="247"/>
      <c r="G167" s="266"/>
      <c r="H167" s="263" t="str">
        <f>IF(COUNT(G162,G166)=2,IF(G162&lt;G166,E162,E166),"")</f>
        <v>Marko Ode (Lääne)</v>
      </c>
      <c r="I167" s="264"/>
    </row>
    <row r="168" spans="1:9" x14ac:dyDescent="0.2">
      <c r="A168" s="143"/>
      <c r="B168" s="80"/>
      <c r="C168" s="247"/>
      <c r="D168" s="247"/>
      <c r="E168" s="247"/>
      <c r="F168" s="247"/>
      <c r="G168" s="266"/>
      <c r="H168" s="260" t="s">
        <v>258</v>
      </c>
    </row>
    <row r="169" spans="1:9" x14ac:dyDescent="0.2">
      <c r="A169" s="143"/>
      <c r="B169" s="80"/>
      <c r="C169" s="247"/>
      <c r="D169" s="266"/>
      <c r="E169" s="258" t="str">
        <f>IF(COUNT(E161,E163)=2,IF(E161&lt;E163,C161,C163),"")</f>
        <v>Anti Alasi (Tartu)</v>
      </c>
      <c r="F169" s="143"/>
      <c r="G169" s="266">
        <v>13</v>
      </c>
      <c r="H169" s="257"/>
    </row>
    <row r="170" spans="1:9" ht="13.5" thickBot="1" x14ac:dyDescent="0.25">
      <c r="A170" s="80"/>
      <c r="B170" s="80"/>
      <c r="C170" s="247"/>
      <c r="D170" s="266"/>
      <c r="E170" s="267"/>
      <c r="F170" s="252"/>
      <c r="G170" s="268"/>
      <c r="H170" s="258" t="str">
        <f>IF(COUNT(G169,G171)=2,IF(G169&gt;G171,E169,E171),"")</f>
        <v>Anti Alasi (Tartu)</v>
      </c>
    </row>
    <row r="171" spans="1:9" x14ac:dyDescent="0.2">
      <c r="A171" s="80"/>
      <c r="B171" s="80"/>
      <c r="C171" s="247"/>
      <c r="D171" s="266"/>
      <c r="E171" s="269" t="str">
        <f>IF(COUNT(E165,E167)=2,IF(E165&lt;E167,C165,C167),"")</f>
        <v>Ilmar Roosioks (Viljandi)</v>
      </c>
      <c r="F171" s="256"/>
      <c r="G171" s="251">
        <v>4</v>
      </c>
      <c r="H171" s="260" t="s">
        <v>259</v>
      </c>
      <c r="I171" s="261"/>
    </row>
    <row r="172" spans="1:9" x14ac:dyDescent="0.2">
      <c r="A172" s="80"/>
      <c r="B172" s="80"/>
      <c r="C172" s="143"/>
      <c r="D172" s="257"/>
      <c r="E172" s="143"/>
      <c r="F172" s="143"/>
      <c r="G172" s="143"/>
      <c r="H172" s="257"/>
      <c r="I172" s="262"/>
    </row>
    <row r="173" spans="1:9" ht="13.5" thickBot="1" x14ac:dyDescent="0.25">
      <c r="A173" s="80"/>
      <c r="B173" s="80"/>
      <c r="C173" s="143"/>
      <c r="D173" s="143"/>
      <c r="E173" s="257"/>
      <c r="F173" s="257"/>
      <c r="G173" s="143"/>
      <c r="H173" s="276" t="str">
        <f>IF(COUNT(G169,G171)=2,IF(G169&lt;G171,E169,E171),"")</f>
        <v>Ilmar Roosioks (Viljandi)</v>
      </c>
      <c r="I173" s="264"/>
    </row>
    <row r="174" spans="1:9" x14ac:dyDescent="0.2">
      <c r="A174" s="80"/>
      <c r="B174" s="80"/>
      <c r="C174" s="143"/>
      <c r="D174" s="143"/>
      <c r="E174" s="257"/>
      <c r="F174" s="257"/>
      <c r="G174" s="143"/>
      <c r="H174" s="260" t="s">
        <v>260</v>
      </c>
    </row>
    <row r="175" spans="1:9" x14ac:dyDescent="0.2">
      <c r="A175" s="80"/>
      <c r="B175" s="80"/>
      <c r="C175" s="143"/>
      <c r="D175" s="143"/>
      <c r="E175" s="257"/>
      <c r="F175" s="257"/>
      <c r="G175" s="143"/>
      <c r="H175" s="270"/>
    </row>
    <row r="176" spans="1:9" hidden="1" x14ac:dyDescent="0.2">
      <c r="A176" s="80"/>
      <c r="B176" s="80"/>
    </row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8" spans="1:42" hidden="1" x14ac:dyDescent="0.2"/>
    <row r="299" spans="1:42" x14ac:dyDescent="0.2">
      <c r="A299" s="292" t="s">
        <v>52</v>
      </c>
      <c r="B299" s="103" t="s">
        <v>63</v>
      </c>
      <c r="C299" s="81" t="s">
        <v>34</v>
      </c>
      <c r="D299" s="81" t="s">
        <v>64</v>
      </c>
      <c r="Y299" s="81" t="s">
        <v>62</v>
      </c>
      <c r="Z299" s="88">
        <v>4.0000000000000001E-3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x14ac:dyDescent="0.2">
      <c r="A300" s="292">
        <v>1</v>
      </c>
      <c r="B300" s="293" t="str">
        <f>IFERROR(INDEX(H$100:H$300,MATCH(A300&amp;". koht",H$101:H$301,0)),"")</f>
        <v>Raivo Ignatov (Viljandi)</v>
      </c>
      <c r="C300" s="294">
        <f>IFERROR(INDEX(Sünd.!C:C,MATCH(B:B,Sünd.!B:B,0)),"")</f>
        <v>1986</v>
      </c>
      <c r="D300" s="295">
        <f>IF(Võistkondlik!BK$1+1-A300&gt;0,Võistkondlik!BK$1+1-A300,0)</f>
        <v>20</v>
      </c>
      <c r="Y300" s="92" t="str">
        <f t="shared" ref="Y300:Y315" si="8">IFERROR(MID(B300,FIND("(",B300)+1,FIND(")",B300)-FIND("(",B300)-1),"")</f>
        <v>Viljandi</v>
      </c>
      <c r="Z300" s="93">
        <f t="shared" ref="Z300:Z315" si="9">D300+Z$299</f>
        <v>20.004000000000001</v>
      </c>
      <c r="AA300" s="93" t="str">
        <f t="shared" ref="AA300:AP315" si="10">IF($Y300=AA$299,$Z300,"")</f>
        <v/>
      </c>
      <c r="AB300" s="93" t="str">
        <f t="shared" si="10"/>
        <v/>
      </c>
      <c r="AC300" s="93" t="str">
        <f t="shared" si="10"/>
        <v/>
      </c>
      <c r="AD300" s="93" t="str">
        <f t="shared" si="10"/>
        <v/>
      </c>
      <c r="AE300" s="93" t="str">
        <f t="shared" si="10"/>
        <v/>
      </c>
      <c r="AF300" s="93" t="str">
        <f t="shared" si="10"/>
        <v/>
      </c>
      <c r="AG300" s="93" t="str">
        <f t="shared" si="10"/>
        <v/>
      </c>
      <c r="AH300" s="93" t="str">
        <f t="shared" si="10"/>
        <v/>
      </c>
      <c r="AI300" s="93" t="str">
        <f t="shared" si="10"/>
        <v/>
      </c>
      <c r="AJ300" s="93" t="str">
        <f t="shared" si="10"/>
        <v/>
      </c>
      <c r="AK300" s="93" t="str">
        <f t="shared" si="10"/>
        <v/>
      </c>
      <c r="AL300" s="93" t="str">
        <f t="shared" si="10"/>
        <v/>
      </c>
      <c r="AM300" s="93" t="str">
        <f t="shared" si="10"/>
        <v/>
      </c>
      <c r="AN300" s="93">
        <f t="shared" si="10"/>
        <v>20.004000000000001</v>
      </c>
      <c r="AO300" s="93" t="str">
        <f t="shared" si="10"/>
        <v/>
      </c>
      <c r="AP300" s="93" t="str">
        <f t="shared" si="10"/>
        <v/>
      </c>
    </row>
    <row r="301" spans="1:42" x14ac:dyDescent="0.2">
      <c r="A301" s="309">
        <v>2</v>
      </c>
      <c r="B301" s="92" t="str">
        <f t="shared" ref="B301:B315" si="11">IFERROR(INDEX(H$100:H$300,MATCH(A301&amp;". koht",H$101:H$301,0)),"")</f>
        <v>Kenneth Muusikus (I-Viru)</v>
      </c>
      <c r="C301" s="294">
        <f>IFERROR(INDEX(Sünd.!C:C,MATCH(B:B,Sünd.!B:B,0)),"")</f>
        <v>1987</v>
      </c>
      <c r="D301" s="295">
        <f>IF(Võistkondlik!BK$1+1-A301&gt;0,Võistkondlik!BK$1+1-A301,0)</f>
        <v>19</v>
      </c>
      <c r="Y301" s="92" t="str">
        <f t="shared" si="8"/>
        <v>I-Viru</v>
      </c>
      <c r="Z301" s="93">
        <f t="shared" si="9"/>
        <v>19.004000000000001</v>
      </c>
      <c r="AA301" s="93" t="str">
        <f t="shared" si="10"/>
        <v/>
      </c>
      <c r="AB301" s="93" t="str">
        <f t="shared" si="10"/>
        <v/>
      </c>
      <c r="AC301" s="93">
        <f t="shared" si="10"/>
        <v>19.004000000000001</v>
      </c>
      <c r="AD301" s="93" t="str">
        <f t="shared" si="10"/>
        <v/>
      </c>
      <c r="AE301" s="93" t="str">
        <f t="shared" si="10"/>
        <v/>
      </c>
      <c r="AF301" s="93" t="str">
        <f t="shared" si="10"/>
        <v/>
      </c>
      <c r="AG301" s="93" t="str">
        <f t="shared" si="10"/>
        <v/>
      </c>
      <c r="AH301" s="93" t="str">
        <f t="shared" si="10"/>
        <v/>
      </c>
      <c r="AI301" s="93" t="str">
        <f t="shared" si="10"/>
        <v/>
      </c>
      <c r="AJ301" s="93" t="str">
        <f t="shared" si="10"/>
        <v/>
      </c>
      <c r="AK301" s="93" t="str">
        <f t="shared" si="10"/>
        <v/>
      </c>
      <c r="AL301" s="93" t="str">
        <f t="shared" si="10"/>
        <v/>
      </c>
      <c r="AM301" s="93" t="str">
        <f t="shared" si="10"/>
        <v/>
      </c>
      <c r="AN301" s="93" t="str">
        <f t="shared" si="10"/>
        <v/>
      </c>
      <c r="AO301" s="93" t="str">
        <f t="shared" si="10"/>
        <v/>
      </c>
      <c r="AP301" s="93" t="str">
        <f t="shared" si="10"/>
        <v/>
      </c>
    </row>
    <row r="302" spans="1:42" x14ac:dyDescent="0.2">
      <c r="A302" s="309">
        <v>3</v>
      </c>
      <c r="B302" s="296" t="str">
        <f t="shared" si="11"/>
        <v>Danel Pilv (Võru)</v>
      </c>
      <c r="C302" s="294">
        <f>IFERROR(INDEX(Sünd.!C:C,MATCH(B:B,Sünd.!B:B,0)),"")</f>
        <v>1979</v>
      </c>
      <c r="D302" s="295">
        <f>IF(Võistkondlik!BK$1+1-A302&gt;0,Võistkondlik!BK$1+1-A302,0)</f>
        <v>18</v>
      </c>
      <c r="Y302" s="92" t="str">
        <f t="shared" si="8"/>
        <v>Võru</v>
      </c>
      <c r="Z302" s="93">
        <f t="shared" si="9"/>
        <v>18.004000000000001</v>
      </c>
      <c r="AA302" s="93" t="str">
        <f t="shared" si="10"/>
        <v/>
      </c>
      <c r="AB302" s="93" t="str">
        <f t="shared" si="10"/>
        <v/>
      </c>
      <c r="AC302" s="93" t="str">
        <f t="shared" si="10"/>
        <v/>
      </c>
      <c r="AD302" s="93" t="str">
        <f t="shared" si="10"/>
        <v/>
      </c>
      <c r="AE302" s="93" t="str">
        <f t="shared" si="10"/>
        <v/>
      </c>
      <c r="AF302" s="93" t="str">
        <f t="shared" si="10"/>
        <v/>
      </c>
      <c r="AG302" s="93" t="str">
        <f t="shared" si="10"/>
        <v/>
      </c>
      <c r="AH302" s="93" t="str">
        <f t="shared" si="10"/>
        <v/>
      </c>
      <c r="AI302" s="93" t="str">
        <f t="shared" si="10"/>
        <v/>
      </c>
      <c r="AJ302" s="93" t="str">
        <f t="shared" si="10"/>
        <v/>
      </c>
      <c r="AK302" s="93" t="str">
        <f t="shared" si="10"/>
        <v/>
      </c>
      <c r="AL302" s="93" t="str">
        <f t="shared" si="10"/>
        <v/>
      </c>
      <c r="AM302" s="93" t="str">
        <f t="shared" si="10"/>
        <v/>
      </c>
      <c r="AN302" s="93" t="str">
        <f t="shared" si="10"/>
        <v/>
      </c>
      <c r="AO302" s="93">
        <f t="shared" si="10"/>
        <v>18.004000000000001</v>
      </c>
      <c r="AP302" s="93" t="str">
        <f t="shared" si="10"/>
        <v/>
      </c>
    </row>
    <row r="303" spans="1:42" x14ac:dyDescent="0.2">
      <c r="A303" s="309">
        <v>4</v>
      </c>
      <c r="B303" s="91" t="str">
        <f t="shared" si="11"/>
        <v>Janek Kangur (Valga)</v>
      </c>
      <c r="C303" s="294">
        <f>IFERROR(INDEX(Sünd.!C:C,MATCH(B:B,Sünd.!B:B,0)),"")</f>
        <v>1976</v>
      </c>
      <c r="D303" s="295">
        <f>IF(Võistkondlik!BK$1+1-A303&gt;0,Võistkondlik!BK$1+1-A303,0)</f>
        <v>17</v>
      </c>
      <c r="Y303" s="92" t="str">
        <f t="shared" si="8"/>
        <v>Valga</v>
      </c>
      <c r="Z303" s="93">
        <f t="shared" si="9"/>
        <v>17.004000000000001</v>
      </c>
      <c r="AA303" s="93" t="str">
        <f t="shared" si="10"/>
        <v/>
      </c>
      <c r="AB303" s="93" t="str">
        <f t="shared" si="10"/>
        <v/>
      </c>
      <c r="AC303" s="93" t="str">
        <f t="shared" si="10"/>
        <v/>
      </c>
      <c r="AD303" s="93" t="str">
        <f t="shared" si="10"/>
        <v/>
      </c>
      <c r="AE303" s="93" t="str">
        <f t="shared" si="10"/>
        <v/>
      </c>
      <c r="AF303" s="93" t="str">
        <f t="shared" si="10"/>
        <v/>
      </c>
      <c r="AG303" s="93" t="str">
        <f t="shared" si="10"/>
        <v/>
      </c>
      <c r="AH303" s="93" t="str">
        <f t="shared" si="10"/>
        <v/>
      </c>
      <c r="AI303" s="93" t="str">
        <f t="shared" si="10"/>
        <v/>
      </c>
      <c r="AJ303" s="93" t="str">
        <f t="shared" si="10"/>
        <v/>
      </c>
      <c r="AK303" s="93" t="str">
        <f t="shared" si="10"/>
        <v/>
      </c>
      <c r="AL303" s="93" t="str">
        <f t="shared" si="10"/>
        <v/>
      </c>
      <c r="AM303" s="93">
        <f t="shared" si="10"/>
        <v>17.004000000000001</v>
      </c>
      <c r="AN303" s="93" t="str">
        <f t="shared" si="10"/>
        <v/>
      </c>
      <c r="AO303" s="93" t="str">
        <f t="shared" si="10"/>
        <v/>
      </c>
      <c r="AP303" s="93" t="str">
        <f t="shared" si="10"/>
        <v/>
      </c>
    </row>
    <row r="304" spans="1:42" x14ac:dyDescent="0.2">
      <c r="A304" s="309">
        <v>5</v>
      </c>
      <c r="B304" s="91" t="str">
        <f t="shared" si="11"/>
        <v>Rando Pajuste (Lääne)</v>
      </c>
      <c r="C304" s="294">
        <f>IFERROR(INDEX(Sünd.!C:C,MATCH(B:B,Sünd.!B:B,0)),"")</f>
        <v>1980</v>
      </c>
      <c r="D304" s="295">
        <f>IF(Võistkondlik!BK$1+1-A304&gt;0,Võistkondlik!BK$1+1-A304,0)</f>
        <v>16</v>
      </c>
      <c r="Y304" s="92" t="str">
        <f t="shared" si="8"/>
        <v>Lääne</v>
      </c>
      <c r="Z304" s="93">
        <f t="shared" si="9"/>
        <v>16.004000000000001</v>
      </c>
      <c r="AA304" s="93" t="str">
        <f t="shared" si="10"/>
        <v/>
      </c>
      <c r="AB304" s="93" t="str">
        <f t="shared" si="10"/>
        <v/>
      </c>
      <c r="AC304" s="93" t="str">
        <f t="shared" si="10"/>
        <v/>
      </c>
      <c r="AD304" s="93" t="str">
        <f t="shared" si="10"/>
        <v/>
      </c>
      <c r="AE304" s="93" t="str">
        <f t="shared" si="10"/>
        <v/>
      </c>
      <c r="AF304" s="93" t="str">
        <f t="shared" si="10"/>
        <v/>
      </c>
      <c r="AG304" s="93">
        <f t="shared" si="10"/>
        <v>16.004000000000001</v>
      </c>
      <c r="AH304" s="93" t="str">
        <f t="shared" si="10"/>
        <v/>
      </c>
      <c r="AI304" s="93" t="str">
        <f t="shared" si="10"/>
        <v/>
      </c>
      <c r="AJ304" s="93" t="str">
        <f t="shared" si="10"/>
        <v/>
      </c>
      <c r="AK304" s="93" t="str">
        <f t="shared" si="10"/>
        <v/>
      </c>
      <c r="AL304" s="93" t="str">
        <f t="shared" si="10"/>
        <v/>
      </c>
      <c r="AM304" s="93" t="str">
        <f t="shared" si="10"/>
        <v/>
      </c>
      <c r="AN304" s="93" t="str">
        <f t="shared" si="10"/>
        <v/>
      </c>
      <c r="AO304" s="93" t="str">
        <f t="shared" si="10"/>
        <v/>
      </c>
      <c r="AP304" s="93" t="str">
        <f t="shared" si="10"/>
        <v/>
      </c>
    </row>
    <row r="305" spans="1:42" x14ac:dyDescent="0.2">
      <c r="A305" s="309">
        <v>6</v>
      </c>
      <c r="B305" s="91" t="str">
        <f t="shared" si="11"/>
        <v>Egerd Valdmaa (Järva)</v>
      </c>
      <c r="C305" s="294">
        <f>IFERROR(INDEX(Sünd.!C:C,MATCH(B:B,Sünd.!B:B,0)),"")</f>
        <v>1986</v>
      </c>
      <c r="D305" s="294">
        <f>IF(Võistkondlik!BK$1+1-A305&gt;0,Võistkondlik!BK$1+1-A305,0)</f>
        <v>15</v>
      </c>
      <c r="Y305" s="92" t="str">
        <f t="shared" si="8"/>
        <v>Järva</v>
      </c>
      <c r="Z305" s="93">
        <f t="shared" si="9"/>
        <v>15.004</v>
      </c>
      <c r="AA305" s="93" t="str">
        <f t="shared" si="10"/>
        <v/>
      </c>
      <c r="AB305" s="93" t="str">
        <f t="shared" si="10"/>
        <v/>
      </c>
      <c r="AC305" s="93" t="str">
        <f t="shared" si="10"/>
        <v/>
      </c>
      <c r="AD305" s="93" t="str">
        <f t="shared" si="10"/>
        <v/>
      </c>
      <c r="AE305" s="93">
        <f t="shared" si="10"/>
        <v>15.004</v>
      </c>
      <c r="AF305" s="93" t="str">
        <f t="shared" si="10"/>
        <v/>
      </c>
      <c r="AG305" s="93" t="str">
        <f t="shared" si="10"/>
        <v/>
      </c>
      <c r="AH305" s="93" t="str">
        <f t="shared" si="10"/>
        <v/>
      </c>
      <c r="AI305" s="93" t="str">
        <f t="shared" si="10"/>
        <v/>
      </c>
      <c r="AJ305" s="93" t="str">
        <f t="shared" si="10"/>
        <v/>
      </c>
      <c r="AK305" s="93" t="str">
        <f t="shared" si="10"/>
        <v/>
      </c>
      <c r="AL305" s="93" t="str">
        <f t="shared" si="10"/>
        <v/>
      </c>
      <c r="AM305" s="93" t="str">
        <f t="shared" si="10"/>
        <v/>
      </c>
      <c r="AN305" s="93" t="str">
        <f t="shared" si="10"/>
        <v/>
      </c>
      <c r="AO305" s="93" t="str">
        <f t="shared" si="10"/>
        <v/>
      </c>
      <c r="AP305" s="93" t="str">
        <f t="shared" si="10"/>
        <v/>
      </c>
    </row>
    <row r="306" spans="1:42" x14ac:dyDescent="0.2">
      <c r="A306" s="309">
        <v>7</v>
      </c>
      <c r="B306" s="91" t="str">
        <f t="shared" si="11"/>
        <v>Oleg Rõndenkov (I-Viru)</v>
      </c>
      <c r="C306" s="294">
        <f>IFERROR(INDEX(Sünd.!C:C,MATCH(B:B,Sünd.!B:B,0)),"")</f>
        <v>1987</v>
      </c>
      <c r="D306" s="294">
        <f>IF(Võistkondlik!BK$1+1-A306&gt;0,Võistkondlik!BK$1+1-A306,0)</f>
        <v>14</v>
      </c>
      <c r="Y306" s="92" t="str">
        <f t="shared" si="8"/>
        <v>I-Viru</v>
      </c>
      <c r="Z306" s="93">
        <f t="shared" si="9"/>
        <v>14.004</v>
      </c>
      <c r="AA306" s="93" t="str">
        <f t="shared" si="10"/>
        <v/>
      </c>
      <c r="AB306" s="93" t="str">
        <f t="shared" si="10"/>
        <v/>
      </c>
      <c r="AC306" s="93">
        <f t="shared" si="10"/>
        <v>14.004</v>
      </c>
      <c r="AD306" s="93" t="str">
        <f t="shared" si="10"/>
        <v/>
      </c>
      <c r="AE306" s="93" t="str">
        <f t="shared" si="10"/>
        <v/>
      </c>
      <c r="AF306" s="93" t="str">
        <f t="shared" si="10"/>
        <v/>
      </c>
      <c r="AG306" s="93" t="str">
        <f t="shared" si="10"/>
        <v/>
      </c>
      <c r="AH306" s="93" t="str">
        <f t="shared" si="10"/>
        <v/>
      </c>
      <c r="AI306" s="93" t="str">
        <f t="shared" si="10"/>
        <v/>
      </c>
      <c r="AJ306" s="93" t="str">
        <f t="shared" si="10"/>
        <v/>
      </c>
      <c r="AK306" s="93" t="str">
        <f t="shared" si="10"/>
        <v/>
      </c>
      <c r="AL306" s="93" t="str">
        <f t="shared" si="10"/>
        <v/>
      </c>
      <c r="AM306" s="93" t="str">
        <f t="shared" si="10"/>
        <v/>
      </c>
      <c r="AN306" s="93" t="str">
        <f t="shared" si="10"/>
        <v/>
      </c>
      <c r="AO306" s="93" t="str">
        <f t="shared" si="10"/>
        <v/>
      </c>
      <c r="AP306" s="93" t="str">
        <f t="shared" si="10"/>
        <v/>
      </c>
    </row>
    <row r="307" spans="1:42" x14ac:dyDescent="0.2">
      <c r="A307" s="309">
        <v>8</v>
      </c>
      <c r="B307" s="91" t="str">
        <f t="shared" si="11"/>
        <v>Urmo Auväärt (Saare)</v>
      </c>
      <c r="C307" s="294">
        <f>IFERROR(INDEX(Sünd.!C:C,MATCH(B:B,Sünd.!B:B,0)),"")</f>
        <v>1980</v>
      </c>
      <c r="D307" s="294">
        <f>IF(Võistkondlik!BK$1+1-A307&gt;0,Võistkondlik!BK$1+1-A307,0)</f>
        <v>13</v>
      </c>
      <c r="Y307" s="92" t="str">
        <f t="shared" si="8"/>
        <v>Saare</v>
      </c>
      <c r="Z307" s="93">
        <f t="shared" si="9"/>
        <v>13.004</v>
      </c>
      <c r="AA307" s="93" t="str">
        <f t="shared" si="10"/>
        <v/>
      </c>
      <c r="AB307" s="93" t="str">
        <f t="shared" si="10"/>
        <v/>
      </c>
      <c r="AC307" s="93" t="str">
        <f t="shared" si="10"/>
        <v/>
      </c>
      <c r="AD307" s="93" t="str">
        <f t="shared" si="10"/>
        <v/>
      </c>
      <c r="AE307" s="93" t="str">
        <f t="shared" si="10"/>
        <v/>
      </c>
      <c r="AF307" s="93" t="str">
        <f t="shared" si="10"/>
        <v/>
      </c>
      <c r="AG307" s="93" t="str">
        <f t="shared" si="10"/>
        <v/>
      </c>
      <c r="AH307" s="93" t="str">
        <f t="shared" si="10"/>
        <v/>
      </c>
      <c r="AI307" s="93" t="str">
        <f t="shared" si="10"/>
        <v/>
      </c>
      <c r="AJ307" s="93" t="str">
        <f t="shared" si="10"/>
        <v/>
      </c>
      <c r="AK307" s="93">
        <f t="shared" si="10"/>
        <v>13.004</v>
      </c>
      <c r="AL307" s="93" t="str">
        <f t="shared" si="10"/>
        <v/>
      </c>
      <c r="AM307" s="93" t="str">
        <f t="shared" si="10"/>
        <v/>
      </c>
      <c r="AN307" s="93" t="str">
        <f t="shared" si="10"/>
        <v/>
      </c>
      <c r="AO307" s="93" t="str">
        <f t="shared" si="10"/>
        <v/>
      </c>
      <c r="AP307" s="93" t="str">
        <f t="shared" si="10"/>
        <v/>
      </c>
    </row>
    <row r="308" spans="1:42" x14ac:dyDescent="0.2">
      <c r="A308" s="309">
        <v>9</v>
      </c>
      <c r="B308" s="91" t="str">
        <f t="shared" si="11"/>
        <v>Vadim Tihhonjuk (I-Viru)</v>
      </c>
      <c r="C308" s="294">
        <f>IFERROR(INDEX(Sünd.!C:C,MATCH(B:B,Sünd.!B:B,0)),"")</f>
        <v>1975</v>
      </c>
      <c r="D308" s="294">
        <f>IF(Võistkondlik!BK$1+1-A308&gt;0,Võistkondlik!BK$1+1-A308,0)</f>
        <v>12</v>
      </c>
      <c r="Y308" s="92" t="str">
        <f t="shared" si="8"/>
        <v>I-Viru</v>
      </c>
      <c r="Z308" s="93">
        <f t="shared" si="9"/>
        <v>12.004</v>
      </c>
      <c r="AA308" s="93" t="str">
        <f t="shared" si="10"/>
        <v/>
      </c>
      <c r="AB308" s="93" t="str">
        <f t="shared" si="10"/>
        <v/>
      </c>
      <c r="AC308" s="93">
        <f t="shared" si="10"/>
        <v>12.004</v>
      </c>
      <c r="AD308" s="93" t="str">
        <f t="shared" si="10"/>
        <v/>
      </c>
      <c r="AE308" s="93" t="str">
        <f t="shared" si="10"/>
        <v/>
      </c>
      <c r="AF308" s="93" t="str">
        <f t="shared" si="10"/>
        <v/>
      </c>
      <c r="AG308" s="93" t="str">
        <f t="shared" si="10"/>
        <v/>
      </c>
      <c r="AH308" s="93" t="str">
        <f t="shared" si="10"/>
        <v/>
      </c>
      <c r="AI308" s="93" t="str">
        <f t="shared" si="10"/>
        <v/>
      </c>
      <c r="AJ308" s="93" t="str">
        <f t="shared" si="10"/>
        <v/>
      </c>
      <c r="AK308" s="93" t="str">
        <f t="shared" si="10"/>
        <v/>
      </c>
      <c r="AL308" s="93" t="str">
        <f t="shared" si="10"/>
        <v/>
      </c>
      <c r="AM308" s="93" t="str">
        <f t="shared" si="10"/>
        <v/>
      </c>
      <c r="AN308" s="93" t="str">
        <f t="shared" si="10"/>
        <v/>
      </c>
      <c r="AO308" s="93" t="str">
        <f t="shared" si="10"/>
        <v/>
      </c>
      <c r="AP308" s="93" t="str">
        <f t="shared" si="10"/>
        <v/>
      </c>
    </row>
    <row r="309" spans="1:42" x14ac:dyDescent="0.2">
      <c r="A309" s="309">
        <v>10</v>
      </c>
      <c r="B309" s="91" t="str">
        <f t="shared" si="11"/>
        <v>Gert Väärt (Järva)</v>
      </c>
      <c r="C309" s="294">
        <f>IFERROR(INDEX(Sünd.!C:C,MATCH(B:B,Sünd.!B:B,0)),"")</f>
        <v>1978</v>
      </c>
      <c r="D309" s="294">
        <f>IF(Võistkondlik!BK$1+1-A309&gt;0,Võistkondlik!BK$1+1-A309,0)</f>
        <v>11</v>
      </c>
      <c r="Y309" s="92" t="str">
        <f t="shared" si="8"/>
        <v>Järva</v>
      </c>
      <c r="Z309" s="93">
        <f t="shared" si="9"/>
        <v>11.004</v>
      </c>
      <c r="AA309" s="93" t="str">
        <f t="shared" si="10"/>
        <v/>
      </c>
      <c r="AB309" s="93" t="str">
        <f t="shared" si="10"/>
        <v/>
      </c>
      <c r="AC309" s="93" t="str">
        <f t="shared" si="10"/>
        <v/>
      </c>
      <c r="AD309" s="93" t="str">
        <f t="shared" si="10"/>
        <v/>
      </c>
      <c r="AE309" s="93">
        <f t="shared" si="10"/>
        <v>11.004</v>
      </c>
      <c r="AF309" s="93" t="str">
        <f t="shared" si="10"/>
        <v/>
      </c>
      <c r="AG309" s="93" t="str">
        <f t="shared" si="10"/>
        <v/>
      </c>
      <c r="AH309" s="93" t="str">
        <f t="shared" si="10"/>
        <v/>
      </c>
      <c r="AI309" s="93" t="str">
        <f t="shared" si="10"/>
        <v/>
      </c>
      <c r="AJ309" s="93" t="str">
        <f t="shared" si="10"/>
        <v/>
      </c>
      <c r="AK309" s="93" t="str">
        <f t="shared" si="10"/>
        <v/>
      </c>
      <c r="AL309" s="93" t="str">
        <f t="shared" si="10"/>
        <v/>
      </c>
      <c r="AM309" s="93" t="str">
        <f t="shared" si="10"/>
        <v/>
      </c>
      <c r="AN309" s="93" t="str">
        <f t="shared" si="10"/>
        <v/>
      </c>
      <c r="AO309" s="93" t="str">
        <f t="shared" si="10"/>
        <v/>
      </c>
      <c r="AP309" s="93" t="str">
        <f t="shared" si="10"/>
        <v/>
      </c>
    </row>
    <row r="310" spans="1:42" x14ac:dyDescent="0.2">
      <c r="A310" s="309">
        <v>11</v>
      </c>
      <c r="B310" s="291" t="str">
        <f t="shared" si="11"/>
        <v>Rasmus Hütt (Valga)</v>
      </c>
      <c r="C310" s="294" t="str">
        <f>IFERROR(INDEX(Sünd.!C:C,MATCH(B:B,Sünd.!B:B,0)),"")</f>
        <v>?</v>
      </c>
      <c r="D310" s="294">
        <f>IF(Võistkondlik!BK$1+1-A310&gt;0,Võistkondlik!BK$1+1-A310,0)</f>
        <v>10</v>
      </c>
      <c r="Y310" s="92" t="str">
        <f t="shared" si="8"/>
        <v>Valga</v>
      </c>
      <c r="Z310" s="93">
        <f t="shared" si="9"/>
        <v>10.004</v>
      </c>
      <c r="AA310" s="93" t="str">
        <f t="shared" si="10"/>
        <v/>
      </c>
      <c r="AB310" s="93" t="str">
        <f t="shared" si="10"/>
        <v/>
      </c>
      <c r="AC310" s="93" t="str">
        <f t="shared" si="10"/>
        <v/>
      </c>
      <c r="AD310" s="93" t="str">
        <f t="shared" si="10"/>
        <v/>
      </c>
      <c r="AE310" s="93" t="str">
        <f t="shared" si="10"/>
        <v/>
      </c>
      <c r="AF310" s="93" t="str">
        <f t="shared" si="10"/>
        <v/>
      </c>
      <c r="AG310" s="93" t="str">
        <f t="shared" si="10"/>
        <v/>
      </c>
      <c r="AH310" s="93" t="str">
        <f t="shared" si="10"/>
        <v/>
      </c>
      <c r="AI310" s="93" t="str">
        <f t="shared" si="10"/>
        <v/>
      </c>
      <c r="AJ310" s="93" t="str">
        <f t="shared" si="10"/>
        <v/>
      </c>
      <c r="AK310" s="93" t="str">
        <f t="shared" si="10"/>
        <v/>
      </c>
      <c r="AL310" s="93" t="str">
        <f t="shared" si="10"/>
        <v/>
      </c>
      <c r="AM310" s="93">
        <f t="shared" si="10"/>
        <v>10.004</v>
      </c>
      <c r="AN310" s="93" t="str">
        <f t="shared" si="10"/>
        <v/>
      </c>
      <c r="AO310" s="93" t="str">
        <f t="shared" si="10"/>
        <v/>
      </c>
      <c r="AP310" s="93" t="str">
        <f t="shared" si="10"/>
        <v/>
      </c>
    </row>
    <row r="311" spans="1:42" x14ac:dyDescent="0.2">
      <c r="A311" s="309">
        <v>12</v>
      </c>
      <c r="B311" s="291" t="str">
        <f t="shared" si="11"/>
        <v>Heikki Jõgisalu (Lääne)</v>
      </c>
      <c r="C311" s="294">
        <f>IFERROR(INDEX(Sünd.!C:C,MATCH(B:B,Sünd.!B:B,0)),"")</f>
        <v>1975</v>
      </c>
      <c r="D311" s="294">
        <f>IF(Võistkondlik!BK$1+1-A311&gt;0,Võistkondlik!BK$1+1-A311,0)</f>
        <v>9</v>
      </c>
      <c r="Y311" s="92" t="str">
        <f t="shared" si="8"/>
        <v>Lääne</v>
      </c>
      <c r="Z311" s="93">
        <f t="shared" si="9"/>
        <v>9.0039999999999996</v>
      </c>
      <c r="AA311" s="93" t="str">
        <f t="shared" si="10"/>
        <v/>
      </c>
      <c r="AB311" s="93" t="str">
        <f t="shared" si="10"/>
        <v/>
      </c>
      <c r="AC311" s="93" t="str">
        <f t="shared" si="10"/>
        <v/>
      </c>
      <c r="AD311" s="93" t="str">
        <f t="shared" si="10"/>
        <v/>
      </c>
      <c r="AE311" s="93" t="str">
        <f t="shared" si="10"/>
        <v/>
      </c>
      <c r="AF311" s="93" t="str">
        <f t="shared" si="10"/>
        <v/>
      </c>
      <c r="AG311" s="93">
        <f t="shared" si="10"/>
        <v>9.0039999999999996</v>
      </c>
      <c r="AH311" s="93" t="str">
        <f t="shared" si="10"/>
        <v/>
      </c>
      <c r="AI311" s="93" t="str">
        <f t="shared" si="10"/>
        <v/>
      </c>
      <c r="AJ311" s="93" t="str">
        <f t="shared" si="10"/>
        <v/>
      </c>
      <c r="AK311" s="93" t="str">
        <f t="shared" si="10"/>
        <v/>
      </c>
      <c r="AL311" s="93" t="str">
        <f t="shared" si="10"/>
        <v/>
      </c>
      <c r="AM311" s="93" t="str">
        <f t="shared" si="10"/>
        <v/>
      </c>
      <c r="AN311" s="93" t="str">
        <f t="shared" si="10"/>
        <v/>
      </c>
      <c r="AO311" s="93" t="str">
        <f t="shared" si="10"/>
        <v/>
      </c>
      <c r="AP311" s="93" t="str">
        <f t="shared" si="10"/>
        <v/>
      </c>
    </row>
    <row r="312" spans="1:42" x14ac:dyDescent="0.2">
      <c r="A312" s="309">
        <v>13</v>
      </c>
      <c r="B312" s="291" t="str">
        <f t="shared" si="11"/>
        <v>Erki Valdmaa (Järva)</v>
      </c>
      <c r="C312" s="294">
        <f>IFERROR(INDEX(Sünd.!C:C,MATCH(B:B,Sünd.!B:B,0)),"")</f>
        <v>1986</v>
      </c>
      <c r="D312" s="294">
        <f>IF(Võistkondlik!BK$1+1-A312&gt;0,Võistkondlik!BK$1+1-A312,0)</f>
        <v>8</v>
      </c>
      <c r="Y312" s="92" t="str">
        <f t="shared" si="8"/>
        <v>Järva</v>
      </c>
      <c r="Z312" s="93">
        <f t="shared" si="9"/>
        <v>8.0039999999999996</v>
      </c>
      <c r="AA312" s="93" t="str">
        <f t="shared" si="10"/>
        <v/>
      </c>
      <c r="AB312" s="93" t="str">
        <f t="shared" si="10"/>
        <v/>
      </c>
      <c r="AC312" s="93" t="str">
        <f t="shared" si="10"/>
        <v/>
      </c>
      <c r="AD312" s="93" t="str">
        <f t="shared" si="10"/>
        <v/>
      </c>
      <c r="AE312" s="93">
        <f t="shared" si="10"/>
        <v>8.0039999999999996</v>
      </c>
      <c r="AF312" s="93" t="str">
        <f t="shared" si="10"/>
        <v/>
      </c>
      <c r="AG312" s="93" t="str">
        <f t="shared" si="10"/>
        <v/>
      </c>
      <c r="AH312" s="93" t="str">
        <f t="shared" si="10"/>
        <v/>
      </c>
      <c r="AI312" s="93" t="str">
        <f t="shared" si="10"/>
        <v/>
      </c>
      <c r="AJ312" s="93" t="str">
        <f t="shared" si="10"/>
        <v/>
      </c>
      <c r="AK312" s="93" t="str">
        <f t="shared" si="10"/>
        <v/>
      </c>
      <c r="AL312" s="93" t="str">
        <f t="shared" si="10"/>
        <v/>
      </c>
      <c r="AM312" s="93" t="str">
        <f t="shared" si="10"/>
        <v/>
      </c>
      <c r="AN312" s="93" t="str">
        <f t="shared" si="10"/>
        <v/>
      </c>
      <c r="AO312" s="93" t="str">
        <f t="shared" si="10"/>
        <v/>
      </c>
      <c r="AP312" s="93" t="str">
        <f t="shared" si="10"/>
        <v/>
      </c>
    </row>
    <row r="313" spans="1:42" x14ac:dyDescent="0.2">
      <c r="A313" s="309">
        <v>14</v>
      </c>
      <c r="B313" s="291" t="str">
        <f t="shared" si="11"/>
        <v>Marko Ode (Lääne)</v>
      </c>
      <c r="C313" s="294">
        <f>IFERROR(INDEX(Sünd.!C:C,MATCH(B:B,Sünd.!B:B,0)),"")</f>
        <v>1981</v>
      </c>
      <c r="D313" s="294">
        <f>IF(Võistkondlik!BK$1+1-A313&gt;0,Võistkondlik!BK$1+1-A313,0)</f>
        <v>7</v>
      </c>
      <c r="Y313" s="92" t="str">
        <f t="shared" si="8"/>
        <v>Lääne</v>
      </c>
      <c r="Z313" s="93">
        <f t="shared" si="9"/>
        <v>7.0039999999999996</v>
      </c>
      <c r="AA313" s="93" t="str">
        <f t="shared" si="10"/>
        <v/>
      </c>
      <c r="AB313" s="93" t="str">
        <f t="shared" si="10"/>
        <v/>
      </c>
      <c r="AC313" s="93" t="str">
        <f t="shared" si="10"/>
        <v/>
      </c>
      <c r="AD313" s="93" t="str">
        <f t="shared" si="10"/>
        <v/>
      </c>
      <c r="AE313" s="93" t="str">
        <f t="shared" si="10"/>
        <v/>
      </c>
      <c r="AF313" s="93" t="str">
        <f t="shared" si="10"/>
        <v/>
      </c>
      <c r="AG313" s="93">
        <f t="shared" si="10"/>
        <v>7.0039999999999996</v>
      </c>
      <c r="AH313" s="93" t="str">
        <f t="shared" si="10"/>
        <v/>
      </c>
      <c r="AI313" s="93" t="str">
        <f t="shared" si="10"/>
        <v/>
      </c>
      <c r="AJ313" s="93" t="str">
        <f t="shared" si="10"/>
        <v/>
      </c>
      <c r="AK313" s="93" t="str">
        <f t="shared" si="10"/>
        <v/>
      </c>
      <c r="AL313" s="93" t="str">
        <f t="shared" si="10"/>
        <v/>
      </c>
      <c r="AM313" s="93" t="str">
        <f t="shared" si="10"/>
        <v/>
      </c>
      <c r="AN313" s="93" t="str">
        <f t="shared" si="10"/>
        <v/>
      </c>
      <c r="AO313" s="93" t="str">
        <f t="shared" si="10"/>
        <v/>
      </c>
      <c r="AP313" s="93" t="str">
        <f t="shared" si="10"/>
        <v/>
      </c>
    </row>
    <row r="314" spans="1:42" x14ac:dyDescent="0.2">
      <c r="A314" s="309">
        <v>15</v>
      </c>
      <c r="B314" s="291" t="str">
        <f t="shared" si="11"/>
        <v>Anti Alasi (Tartu)</v>
      </c>
      <c r="C314" s="294">
        <f>IFERROR(INDEX(Sünd.!C:C,MATCH(B:B,Sünd.!B:B,0)),"")</f>
        <v>1976</v>
      </c>
      <c r="D314" s="294">
        <f>IF(Võistkondlik!BK$1+1-A314&gt;0,Võistkondlik!BK$1+1-A314,0)</f>
        <v>6</v>
      </c>
      <c r="Y314" s="92" t="str">
        <f t="shared" si="8"/>
        <v>Tartu</v>
      </c>
      <c r="Z314" s="93">
        <f t="shared" si="9"/>
        <v>6.0039999999999996</v>
      </c>
      <c r="AA314" s="93" t="str">
        <f t="shared" si="10"/>
        <v/>
      </c>
      <c r="AB314" s="93" t="str">
        <f t="shared" si="10"/>
        <v/>
      </c>
      <c r="AC314" s="93" t="str">
        <f t="shared" si="10"/>
        <v/>
      </c>
      <c r="AD314" s="93" t="str">
        <f t="shared" si="10"/>
        <v/>
      </c>
      <c r="AE314" s="93" t="str">
        <f t="shared" si="10"/>
        <v/>
      </c>
      <c r="AF314" s="93" t="str">
        <f t="shared" si="10"/>
        <v/>
      </c>
      <c r="AG314" s="93" t="str">
        <f t="shared" si="10"/>
        <v/>
      </c>
      <c r="AH314" s="93" t="str">
        <f t="shared" si="10"/>
        <v/>
      </c>
      <c r="AI314" s="93" t="str">
        <f t="shared" si="10"/>
        <v/>
      </c>
      <c r="AJ314" s="93" t="str">
        <f t="shared" si="10"/>
        <v/>
      </c>
      <c r="AK314" s="93" t="str">
        <f t="shared" si="10"/>
        <v/>
      </c>
      <c r="AL314" s="93">
        <f t="shared" si="10"/>
        <v>6.0039999999999996</v>
      </c>
      <c r="AM314" s="93" t="str">
        <f t="shared" si="10"/>
        <v/>
      </c>
      <c r="AN314" s="93" t="str">
        <f t="shared" si="10"/>
        <v/>
      </c>
      <c r="AO314" s="93" t="str">
        <f t="shared" si="10"/>
        <v/>
      </c>
      <c r="AP314" s="93" t="str">
        <f t="shared" si="10"/>
        <v/>
      </c>
    </row>
    <row r="315" spans="1:42" x14ac:dyDescent="0.2">
      <c r="A315" s="292">
        <v>16</v>
      </c>
      <c r="B315" s="291" t="str">
        <f t="shared" si="11"/>
        <v>Ilmar Roosioks (Viljandi)</v>
      </c>
      <c r="C315" s="294">
        <f>IFERROR(INDEX(Sünd.!C:C,MATCH(B:B,Sünd.!B:B,0)),"")</f>
        <v>1974</v>
      </c>
      <c r="D315" s="294">
        <f>IF(Võistkondlik!BK$1+1-A315&gt;0,Võistkondlik!BK$1+1-A315,0)</f>
        <v>5</v>
      </c>
      <c r="Y315" s="92" t="str">
        <f t="shared" si="8"/>
        <v>Viljandi</v>
      </c>
      <c r="Z315" s="93">
        <f t="shared" si="9"/>
        <v>5.0039999999999996</v>
      </c>
      <c r="AA315" s="93" t="str">
        <f t="shared" si="10"/>
        <v/>
      </c>
      <c r="AB315" s="93" t="str">
        <f t="shared" si="10"/>
        <v/>
      </c>
      <c r="AC315" s="93" t="str">
        <f t="shared" si="10"/>
        <v/>
      </c>
      <c r="AD315" s="93" t="str">
        <f t="shared" si="10"/>
        <v/>
      </c>
      <c r="AE315" s="93" t="str">
        <f t="shared" si="10"/>
        <v/>
      </c>
      <c r="AF315" s="93" t="str">
        <f t="shared" si="10"/>
        <v/>
      </c>
      <c r="AG315" s="93" t="str">
        <f t="shared" si="10"/>
        <v/>
      </c>
      <c r="AH315" s="93" t="str">
        <f t="shared" si="10"/>
        <v/>
      </c>
      <c r="AI315" s="93" t="str">
        <f t="shared" si="10"/>
        <v/>
      </c>
      <c r="AJ315" s="93" t="str">
        <f t="shared" si="10"/>
        <v/>
      </c>
      <c r="AK315" s="93" t="str">
        <f t="shared" si="10"/>
        <v/>
      </c>
      <c r="AL315" s="93" t="str">
        <f t="shared" si="10"/>
        <v/>
      </c>
      <c r="AM315" s="93" t="str">
        <f t="shared" si="10"/>
        <v/>
      </c>
      <c r="AN315" s="93">
        <f t="shared" si="10"/>
        <v>5.0039999999999996</v>
      </c>
      <c r="AO315" s="93" t="str">
        <f t="shared" si="10"/>
        <v/>
      </c>
      <c r="AP315" s="93" t="str">
        <f t="shared" ref="AP315" si="12">IF($Y315=AP$299,$Z315,"")</f>
        <v/>
      </c>
    </row>
  </sheetData>
  <sortState ref="H300:H310">
    <sortCondition ref="H300"/>
  </sortState>
  <conditionalFormatting sqref="B1:L2 T2:T3 B3:F3 D4:F4 B4 B316:L1048576">
    <cfRule type="containsText" dxfId="3065" priority="888" operator="containsText" text="I-Viru">
      <formula>NOT(ISERROR(SEARCH("I-Viru",B1)))</formula>
    </cfRule>
  </conditionalFormatting>
  <conditionalFormatting sqref="B299">
    <cfRule type="containsText" dxfId="3064" priority="5" operator="containsText" text="I-Viru">
      <formula>NOT(ISERROR(SEARCH("I-Viru",B299)))</formula>
    </cfRule>
  </conditionalFormatting>
  <conditionalFormatting sqref="B7:I315">
    <cfRule type="containsText" dxfId="3063" priority="429" operator="containsText" text="I-Viru">
      <formula>NOT(ISERROR(SEARCH("I-Viru",B7)))</formula>
    </cfRule>
  </conditionalFormatting>
  <conditionalFormatting sqref="D299:D315">
    <cfRule type="containsText" dxfId="3062" priority="428" operator="containsText" text="I-Viru">
      <formula>NOT(ISERROR(SEARCH("I-Viru",D299)))</formula>
    </cfRule>
  </conditionalFormatting>
  <conditionalFormatting sqref="I56:I60">
    <cfRule type="expression" dxfId="3061" priority="323">
      <formula>FIND(2,I56,1)</formula>
    </cfRule>
    <cfRule type="expression" dxfId="3060" priority="324">
      <formula>FIND(1,I56,1)</formula>
    </cfRule>
  </conditionalFormatting>
  <conditionalFormatting sqref="D7 C8">
    <cfRule type="aboveAverage" dxfId="3059" priority="412"/>
  </conditionalFormatting>
  <conditionalFormatting sqref="E7 C9">
    <cfRule type="aboveAverage" dxfId="3058" priority="411"/>
  </conditionalFormatting>
  <conditionalFormatting sqref="F7 C10">
    <cfRule type="aboveAverage" dxfId="3057" priority="410"/>
  </conditionalFormatting>
  <conditionalFormatting sqref="E8 D9">
    <cfRule type="aboveAverage" dxfId="3056" priority="409"/>
  </conditionalFormatting>
  <conditionalFormatting sqref="G7 C11">
    <cfRule type="aboveAverage" dxfId="3055" priority="408"/>
  </conditionalFormatting>
  <conditionalFormatting sqref="F8 D10">
    <cfRule type="aboveAverage" dxfId="3054" priority="407"/>
  </conditionalFormatting>
  <conditionalFormatting sqref="G8 D11">
    <cfRule type="aboveAverage" dxfId="3053" priority="406"/>
  </conditionalFormatting>
  <conditionalFormatting sqref="F9 E10">
    <cfRule type="aboveAverage" dxfId="3052" priority="405"/>
  </conditionalFormatting>
  <conditionalFormatting sqref="G9 E11">
    <cfRule type="aboveAverage" dxfId="3051" priority="404"/>
  </conditionalFormatting>
  <conditionalFormatting sqref="F11 G10">
    <cfRule type="aboveAverage" dxfId="3050" priority="403"/>
  </conditionalFormatting>
  <conditionalFormatting sqref="D14 C15">
    <cfRule type="aboveAverage" dxfId="3049" priority="402"/>
  </conditionalFormatting>
  <conditionalFormatting sqref="E14 C16">
    <cfRule type="aboveAverage" dxfId="3048" priority="401"/>
  </conditionalFormatting>
  <conditionalFormatting sqref="F14 C17">
    <cfRule type="aboveAverage" dxfId="3047" priority="400"/>
  </conditionalFormatting>
  <conditionalFormatting sqref="E15 D16">
    <cfRule type="aboveAverage" dxfId="3046" priority="399"/>
  </conditionalFormatting>
  <conditionalFormatting sqref="G14 C18">
    <cfRule type="aboveAverage" dxfId="3045" priority="398"/>
  </conditionalFormatting>
  <conditionalFormatting sqref="F15 D17">
    <cfRule type="aboveAverage" dxfId="3044" priority="397"/>
  </conditionalFormatting>
  <conditionalFormatting sqref="G15 D18">
    <cfRule type="aboveAverage" dxfId="3043" priority="396"/>
  </conditionalFormatting>
  <conditionalFormatting sqref="F16 E17">
    <cfRule type="aboveAverage" dxfId="3042" priority="395"/>
  </conditionalFormatting>
  <conditionalFormatting sqref="G16 E18">
    <cfRule type="aboveAverage" dxfId="3041" priority="394"/>
  </conditionalFormatting>
  <conditionalFormatting sqref="F18 G17">
    <cfRule type="aboveAverage" dxfId="3040" priority="393"/>
  </conditionalFormatting>
  <conditionalFormatting sqref="D21 C22">
    <cfRule type="aboveAverage" dxfId="3039" priority="392"/>
  </conditionalFormatting>
  <conditionalFormatting sqref="E21 C23">
    <cfRule type="aboveAverage" dxfId="3038" priority="391"/>
  </conditionalFormatting>
  <conditionalFormatting sqref="F21 C24">
    <cfRule type="aboveAverage" dxfId="3037" priority="390"/>
  </conditionalFormatting>
  <conditionalFormatting sqref="E22 D23">
    <cfRule type="aboveAverage" dxfId="3036" priority="389"/>
  </conditionalFormatting>
  <conditionalFormatting sqref="G21 C25">
    <cfRule type="aboveAverage" dxfId="3035" priority="388"/>
  </conditionalFormatting>
  <conditionalFormatting sqref="F22 D24">
    <cfRule type="aboveAverage" dxfId="3034" priority="387"/>
  </conditionalFormatting>
  <conditionalFormatting sqref="G22 D25">
    <cfRule type="aboveAverage" dxfId="3033" priority="386"/>
  </conditionalFormatting>
  <conditionalFormatting sqref="F23 E24">
    <cfRule type="aboveAverage" dxfId="3032" priority="385"/>
  </conditionalFormatting>
  <conditionalFormatting sqref="G23 E25">
    <cfRule type="aboveAverage" dxfId="3031" priority="384"/>
  </conditionalFormatting>
  <conditionalFormatting sqref="F25 G24">
    <cfRule type="aboveAverage" dxfId="3030" priority="383"/>
  </conditionalFormatting>
  <conditionalFormatting sqref="D28 C29">
    <cfRule type="aboveAverage" dxfId="3029" priority="382"/>
  </conditionalFormatting>
  <conditionalFormatting sqref="E28 C30">
    <cfRule type="aboveAverage" dxfId="3028" priority="381"/>
  </conditionalFormatting>
  <conditionalFormatting sqref="F28 C31">
    <cfRule type="aboveAverage" dxfId="3027" priority="380"/>
  </conditionalFormatting>
  <conditionalFormatting sqref="E29 D30">
    <cfRule type="aboveAverage" dxfId="3026" priority="379"/>
  </conditionalFormatting>
  <conditionalFormatting sqref="G28 C32">
    <cfRule type="aboveAverage" dxfId="3025" priority="378"/>
  </conditionalFormatting>
  <conditionalFormatting sqref="F29 D31">
    <cfRule type="aboveAverage" dxfId="3024" priority="377"/>
  </conditionalFormatting>
  <conditionalFormatting sqref="G29 D32">
    <cfRule type="aboveAverage" dxfId="3023" priority="376"/>
  </conditionalFormatting>
  <conditionalFormatting sqref="F30 E31">
    <cfRule type="aboveAverage" dxfId="3022" priority="375"/>
  </conditionalFormatting>
  <conditionalFormatting sqref="G30 E32">
    <cfRule type="aboveAverage" dxfId="3021" priority="374"/>
  </conditionalFormatting>
  <conditionalFormatting sqref="F32 G31">
    <cfRule type="aboveAverage" dxfId="3020" priority="373"/>
  </conditionalFormatting>
  <conditionalFormatting sqref="D35 C36">
    <cfRule type="aboveAverage" dxfId="3019" priority="372"/>
  </conditionalFormatting>
  <conditionalFormatting sqref="E35 C37">
    <cfRule type="aboveAverage" dxfId="3018" priority="371"/>
  </conditionalFormatting>
  <conditionalFormatting sqref="F35 C38">
    <cfRule type="aboveAverage" dxfId="3017" priority="370"/>
  </conditionalFormatting>
  <conditionalFormatting sqref="E36 D37">
    <cfRule type="aboveAverage" dxfId="3016" priority="369"/>
  </conditionalFormatting>
  <conditionalFormatting sqref="G35 C39">
    <cfRule type="aboveAverage" dxfId="3015" priority="368"/>
  </conditionalFormatting>
  <conditionalFormatting sqref="F36 D38">
    <cfRule type="aboveAverage" dxfId="3014" priority="367"/>
  </conditionalFormatting>
  <conditionalFormatting sqref="G36 D39">
    <cfRule type="aboveAverage" dxfId="3013" priority="366"/>
  </conditionalFormatting>
  <conditionalFormatting sqref="F37 E38">
    <cfRule type="aboveAverage" dxfId="3012" priority="365"/>
  </conditionalFormatting>
  <conditionalFormatting sqref="G37 E39">
    <cfRule type="aboveAverage" dxfId="3011" priority="364"/>
  </conditionalFormatting>
  <conditionalFormatting sqref="F39 G38">
    <cfRule type="aboveAverage" dxfId="3010" priority="363"/>
  </conditionalFormatting>
  <conditionalFormatting sqref="D42 C43">
    <cfRule type="aboveAverage" dxfId="3009" priority="362"/>
  </conditionalFormatting>
  <conditionalFormatting sqref="E42 C44">
    <cfRule type="aboveAverage" dxfId="3008" priority="361"/>
  </conditionalFormatting>
  <conditionalFormatting sqref="F42 C45">
    <cfRule type="aboveAverage" dxfId="3007" priority="360"/>
  </conditionalFormatting>
  <conditionalFormatting sqref="E43 D44">
    <cfRule type="aboveAverage" dxfId="3006" priority="359"/>
  </conditionalFormatting>
  <conditionalFormatting sqref="G42 C46">
    <cfRule type="aboveAverage" dxfId="3005" priority="358"/>
  </conditionalFormatting>
  <conditionalFormatting sqref="F43 D45">
    <cfRule type="aboveAverage" dxfId="3004" priority="357"/>
  </conditionalFormatting>
  <conditionalFormatting sqref="G43 D46">
    <cfRule type="aboveAverage" dxfId="3003" priority="356"/>
  </conditionalFormatting>
  <conditionalFormatting sqref="F44 E45">
    <cfRule type="aboveAverage" dxfId="3002" priority="355"/>
  </conditionalFormatting>
  <conditionalFormatting sqref="G44 E46">
    <cfRule type="aboveAverage" dxfId="3001" priority="354"/>
  </conditionalFormatting>
  <conditionalFormatting sqref="F46 G45">
    <cfRule type="aboveAverage" dxfId="3000" priority="353"/>
  </conditionalFormatting>
  <conditionalFormatting sqref="D49 C50">
    <cfRule type="aboveAverage" dxfId="2999" priority="352"/>
  </conditionalFormatting>
  <conditionalFormatting sqref="E49 C51">
    <cfRule type="aboveAverage" dxfId="2998" priority="351"/>
  </conditionalFormatting>
  <conditionalFormatting sqref="F49 C52">
    <cfRule type="aboveAverage" dxfId="2997" priority="350"/>
  </conditionalFormatting>
  <conditionalFormatting sqref="E50 D51">
    <cfRule type="aboveAverage" dxfId="2996" priority="349"/>
  </conditionalFormatting>
  <conditionalFormatting sqref="G49 C53">
    <cfRule type="aboveAverage" dxfId="2995" priority="348"/>
  </conditionalFormatting>
  <conditionalFormatting sqref="F50 D52">
    <cfRule type="aboveAverage" dxfId="2994" priority="347"/>
  </conditionalFormatting>
  <conditionalFormatting sqref="G50 D53">
    <cfRule type="aboveAverage" dxfId="2993" priority="346"/>
  </conditionalFormatting>
  <conditionalFormatting sqref="F51 E52">
    <cfRule type="aboveAverage" dxfId="2992" priority="345"/>
  </conditionalFormatting>
  <conditionalFormatting sqref="G51 E53">
    <cfRule type="aboveAverage" dxfId="2991" priority="344"/>
  </conditionalFormatting>
  <conditionalFormatting sqref="F53 G52">
    <cfRule type="aboveAverage" dxfId="2990" priority="343"/>
  </conditionalFormatting>
  <conditionalFormatting sqref="D56 C57">
    <cfRule type="aboveAverage" dxfId="2989" priority="342"/>
  </conditionalFormatting>
  <conditionalFormatting sqref="E56 C58">
    <cfRule type="aboveAverage" dxfId="2988" priority="341"/>
  </conditionalFormatting>
  <conditionalFormatting sqref="F56 C59">
    <cfRule type="aboveAverage" dxfId="2987" priority="340"/>
  </conditionalFormatting>
  <conditionalFormatting sqref="E57 D58">
    <cfRule type="aboveAverage" dxfId="2986" priority="339"/>
  </conditionalFormatting>
  <conditionalFormatting sqref="G56 C60">
    <cfRule type="aboveAverage" dxfId="2985" priority="338"/>
  </conditionalFormatting>
  <conditionalFormatting sqref="F57 D59">
    <cfRule type="aboveAverage" dxfId="2984" priority="337"/>
  </conditionalFormatting>
  <conditionalFormatting sqref="G57 D60">
    <cfRule type="aboveAverage" dxfId="2983" priority="336"/>
  </conditionalFormatting>
  <conditionalFormatting sqref="F58 E59">
    <cfRule type="aboveAverage" dxfId="2982" priority="335"/>
  </conditionalFormatting>
  <conditionalFormatting sqref="G58 E60">
    <cfRule type="aboveAverage" dxfId="2981" priority="334"/>
  </conditionalFormatting>
  <conditionalFormatting sqref="F60 G59">
    <cfRule type="aboveAverage" dxfId="2980" priority="333"/>
  </conditionalFormatting>
  <conditionalFormatting sqref="I28:I32">
    <cfRule type="expression" dxfId="2979" priority="327">
      <formula>FIND(2,I28,1)</formula>
    </cfRule>
    <cfRule type="expression" dxfId="2978" priority="328">
      <formula>FIND(1,I28,1)</formula>
    </cfRule>
  </conditionalFormatting>
  <conditionalFormatting sqref="I21:I25">
    <cfRule type="expression" dxfId="2977" priority="329">
      <formula>FIND(2,I21,1)</formula>
    </cfRule>
    <cfRule type="expression" dxfId="2976" priority="330">
      <formula>FIND(1,I21,1)</formula>
    </cfRule>
  </conditionalFormatting>
  <conditionalFormatting sqref="I49:I53">
    <cfRule type="expression" dxfId="2975" priority="325">
      <formula>FIND(2,I49,1)</formula>
    </cfRule>
    <cfRule type="expression" dxfId="2974" priority="326">
      <formula>FIND(1,I49,1)</formula>
    </cfRule>
  </conditionalFormatting>
  <conditionalFormatting sqref="I7:I11">
    <cfRule type="expression" dxfId="2973" priority="331">
      <formula>FIND(2,I7,1)</formula>
    </cfRule>
    <cfRule type="expression" dxfId="2972" priority="332">
      <formula>FIND(1,I7,1)</formula>
    </cfRule>
  </conditionalFormatting>
  <conditionalFormatting sqref="I35:I39">
    <cfRule type="expression" dxfId="2971" priority="321">
      <formula>FIND(2,I35,1)</formula>
    </cfRule>
    <cfRule type="expression" dxfId="2970" priority="322">
      <formula>FIND(1,I35,1)</formula>
    </cfRule>
  </conditionalFormatting>
  <conditionalFormatting sqref="I42:I46">
    <cfRule type="expression" dxfId="2969" priority="319">
      <formula>FIND(2,I42,1)</formula>
    </cfRule>
    <cfRule type="expression" dxfId="2968" priority="320">
      <formula>FIND(1,I42,1)</formula>
    </cfRule>
  </conditionalFormatting>
  <conditionalFormatting sqref="H14:H18">
    <cfRule type="expression" dxfId="2967" priority="265">
      <formula>AND(Q14=4,IF(COUNTIF(Q$14:Q$18,"=4")&gt;=2,TRUE))</formula>
    </cfRule>
    <cfRule type="expression" dxfId="2966" priority="413">
      <formula>AND(Q14=3,IF(COUNTIF(Q$14:Q$18,"=3")&gt;=2,TRUE))</formula>
    </cfRule>
    <cfRule type="expression" dxfId="2965" priority="414">
      <formula>AND(Q14=2,IF(COUNTIF(Q$14:Q$18,"=2")&gt;=2,TRUE))</formula>
    </cfRule>
    <cfRule type="expression" dxfId="2964" priority="415">
      <formula>AND(Q14=1,IF(COUNTIF(Q$14:Q$18,"=1")&gt;=2,TRUE))</formula>
    </cfRule>
  </conditionalFormatting>
  <conditionalFormatting sqref="B7:B60">
    <cfRule type="duplicateValues" dxfId="2963" priority="318"/>
  </conditionalFormatting>
  <conditionalFormatting sqref="L7:L11">
    <cfRule type="expression" dxfId="2962" priority="301">
      <formula>K7=0</formula>
    </cfRule>
    <cfRule type="expression" dxfId="2961" priority="310">
      <formula>IF(COUNTIF(J$7:J$11,"=2")=2,TRUE)</formula>
    </cfRule>
    <cfRule type="expression" dxfId="2960" priority="311">
      <formula>IF(COUNTIF(J$7:J$11,"=1")=2,TRUE)</formula>
    </cfRule>
    <cfRule type="expression" dxfId="2959" priority="312">
      <formula>AND(IF(COUNTIF(Q$7:Q$11,"=1")=2,TRUE),IF(COUNTIF(Q$7:Q$11,"=2")=2,TRUE))</formula>
    </cfRule>
    <cfRule type="expression" dxfId="2958" priority="313">
      <formula>AND(Q7=4,IF(COUNTIF(Q$7:Q$11,"=4")=1,TRUE))</formula>
    </cfRule>
    <cfRule type="expression" dxfId="2957" priority="314">
      <formula>AND(Q7=3,IF(COUNTIF(Q$7:Q$11,"=3")=1,TRUE))</formula>
    </cfRule>
    <cfRule type="expression" dxfId="2956" priority="315">
      <formula>AND(Q7=2,IF(COUNTIF(Q$7:Q$11,"=2")=1,TRUE))</formula>
    </cfRule>
    <cfRule type="expression" dxfId="2955" priority="316">
      <formula>AND(Q7=1,IF(COUNTIF(Q$7:Q$11,"=1")=1,TRUE))</formula>
    </cfRule>
    <cfRule type="expression" dxfId="2954" priority="317">
      <formula>OR(Q7=0,Q7=5)</formula>
    </cfRule>
  </conditionalFormatting>
  <conditionalFormatting sqref="O7:O11">
    <cfRule type="expression" dxfId="2953" priority="309">
      <formula>OR(AND(J7=1,K7=1,L7=0,M7=1),AND(J7=2,K7=2,L7=0,M7=2))</formula>
    </cfRule>
  </conditionalFormatting>
  <conditionalFormatting sqref="M7:M11">
    <cfRule type="expression" dxfId="2952" priority="302">
      <formula>AND(L7&gt;0,IF(COUNTIF(L$7:L$11,L7)&gt;1,TRUE,FALSE))</formula>
    </cfRule>
    <cfRule type="expression" dxfId="2951" priority="303">
      <formula>AND(IF(COUNTIF(R$7:R$11,"=1")=2,TRUE),IF(COUNTIF(R$7:R$11,"=2")=2,TRUE))</formula>
    </cfRule>
    <cfRule type="expression" dxfId="2950" priority="304">
      <formula>AND(R7=4,IF(COUNTIF(R$7:R$11,"=4")=1,TRUE))</formula>
    </cfRule>
    <cfRule type="expression" dxfId="2949" priority="305">
      <formula>AND(R7=3,IF(COUNTIF(R$7:R$11,"=3")=1,TRUE))</formula>
    </cfRule>
    <cfRule type="expression" dxfId="2948" priority="306">
      <formula>AND(R7=2,IF(COUNTIF(R$7:R$11,"=2")=1,TRUE))</formula>
    </cfRule>
    <cfRule type="expression" dxfId="2947" priority="307">
      <formula>AND(R7=1,IF(COUNTIF(R$7:R$11,"=1")=1,TRUE))</formula>
    </cfRule>
    <cfRule type="expression" dxfId="2946" priority="308">
      <formula>OR(R7=0,R7=5)</formula>
    </cfRule>
  </conditionalFormatting>
  <conditionalFormatting sqref="J7:J11">
    <cfRule type="expression" dxfId="2945" priority="297">
      <formula>AND(Q7=4,IF(COUNTIF(Q$7:Q$11,"=4")&gt;=2,TRUE))</formula>
    </cfRule>
    <cfRule type="expression" dxfId="2944" priority="298">
      <formula>AND(Q7=3,IF(COUNTIF(Q$7:Q$11,"=3")&gt;=2,TRUE))</formula>
    </cfRule>
    <cfRule type="expression" dxfId="2943" priority="299">
      <formula>AND(Q7=2,IF(COUNTIF(Q$7:Q$11,"=2")&gt;=2,TRUE))</formula>
    </cfRule>
    <cfRule type="expression" dxfId="2942" priority="300">
      <formula>AND(Q7=1,IF(COUNTIF(Q$7:Q$11,"=1")&gt;=2,TRUE))</formula>
    </cfRule>
  </conditionalFormatting>
  <conditionalFormatting sqref="H7:H11">
    <cfRule type="expression" dxfId="2941" priority="266">
      <formula>AND(Q7=4,IF(COUNTIF(Q$7:Q$11,"=4")&gt;=2,TRUE))</formula>
    </cfRule>
    <cfRule type="expression" dxfId="2940" priority="416">
      <formula>AND(Q7=3,IF(COUNTIF(Q$7:Q$11,"=3")&gt;=2,TRUE))</formula>
    </cfRule>
    <cfRule type="expression" dxfId="2939" priority="417">
      <formula>AND(Q7=2,IF(COUNTIF(Q$7:Q$11,"=2")&gt;=2,TRUE))</formula>
    </cfRule>
    <cfRule type="expression" dxfId="2938" priority="418">
      <formula>AND(Q7=1,IF(COUNTIF(Q$7:Q$11,"=1")&gt;=2,TRUE))</formula>
    </cfRule>
  </conditionalFormatting>
  <conditionalFormatting sqref="K7:K11">
    <cfRule type="expression" dxfId="2937" priority="419">
      <formula>AND(J7&gt;0,IF(COUNTIF(J$7:J$11,"=1")=2,TRUE),IF(COUNTIF(J$7:J$11,"=2")=2,TRUE))</formula>
    </cfRule>
    <cfRule type="expression" dxfId="2936" priority="420">
      <formula>IF(COUNTIF(L$7:L$11,"=2")=2,TRUE)</formula>
    </cfRule>
    <cfRule type="expression" dxfId="2935" priority="421">
      <formula>IF(COUNTIF(L$7:L$11,"=1")=2,TRUE)</formula>
    </cfRule>
    <cfRule type="expression" dxfId="2934" priority="422">
      <formula>AND(IF(COUNTIF(R$7:R$11,"=1")=2,TRUE),IF(COUNTIF(S$7:S$11,"=2")=2,TRUE))</formula>
    </cfRule>
    <cfRule type="expression" dxfId="2933" priority="423">
      <formula>AND(R7=4,IF(COUNTIF(R$7:R$11,"=4")=1,TRUE))</formula>
    </cfRule>
    <cfRule type="expression" dxfId="2932" priority="424">
      <formula>AND(R7=3,IF(COUNTIF(R$7:R$11,"=3")=1,TRUE))</formula>
    </cfRule>
    <cfRule type="expression" dxfId="2931" priority="425">
      <formula>AND(R7=2,IF(COUNTIF(R$7:R$11,"=2")=1,TRUE))</formula>
    </cfRule>
    <cfRule type="expression" dxfId="2930" priority="426">
      <formula>AND(R7=1,IF(COUNTIF(R$7:R$11,"=1")=1,TRUE))</formula>
    </cfRule>
    <cfRule type="expression" dxfId="2929" priority="427">
      <formula>OR(R7=0,R7=5)</formula>
    </cfRule>
  </conditionalFormatting>
  <conditionalFormatting sqref="L14:L18">
    <cfRule type="expression" dxfId="2928" priority="271">
      <formula>K14=0</formula>
    </cfRule>
    <cfRule type="expression" dxfId="2927" priority="280">
      <formula>IF(COUNTIF(J$14:J$18,"=2")=2,TRUE)</formula>
    </cfRule>
    <cfRule type="expression" dxfId="2926" priority="281">
      <formula>IF(COUNTIF(J$14:J$18,"=1")=2,TRUE)</formula>
    </cfRule>
    <cfRule type="expression" dxfId="2925" priority="282">
      <formula>AND(IF(COUNTIF(Q$14:Q$18,"=1")=2,TRUE),IF(COUNTIF(Q$14:Q$18,"=2")=2,TRUE))</formula>
    </cfRule>
    <cfRule type="expression" dxfId="2924" priority="283">
      <formula>AND(Q14=4,IF(COUNTIF(Q$14:Q$18,"=4")=1,TRUE))</formula>
    </cfRule>
    <cfRule type="expression" dxfId="2923" priority="284">
      <formula>AND(Q14=3,IF(COUNTIF(Q$14:Q$18,"=3")=1,TRUE))</formula>
    </cfRule>
    <cfRule type="expression" dxfId="2922" priority="285">
      <formula>AND(Q14=2,IF(COUNTIF(Q$14:Q$18,"=2")=1,TRUE))</formula>
    </cfRule>
    <cfRule type="expression" dxfId="2921" priority="286">
      <formula>AND(Q14=1,IF(COUNTIF(Q$14:Q$18,"=1")=1,TRUE))</formula>
    </cfRule>
    <cfRule type="expression" dxfId="2920" priority="287">
      <formula>OR(Q14=0,Q14=5)</formula>
    </cfRule>
  </conditionalFormatting>
  <conditionalFormatting sqref="O14:O18">
    <cfRule type="expression" dxfId="2919" priority="279">
      <formula>OR(AND(J14=1,K14=1,L14=0,M14=1),AND(J14=2,K14=2,L14=0,M14=2))</formula>
    </cfRule>
  </conditionalFormatting>
  <conditionalFormatting sqref="M14:M18">
    <cfRule type="expression" dxfId="2918" priority="272">
      <formula>AND(L14&gt;0,IF(COUNTIF(L$14:L$18,L14)&gt;1,TRUE,FALSE))</formula>
    </cfRule>
    <cfRule type="expression" dxfId="2917" priority="273">
      <formula>AND(IF(COUNTIF(R$14:R$18,"=1")=2,TRUE),IF(COUNTIF(R$14:R$18,"=2")=2,TRUE))</formula>
    </cfRule>
    <cfRule type="expression" dxfId="2916" priority="274">
      <formula>AND(R14=4,IF(COUNTIF(R$14:R$18,"=4")=1,TRUE))</formula>
    </cfRule>
    <cfRule type="expression" dxfId="2915" priority="275">
      <formula>AND(R14=3,IF(COUNTIF(R$14:R$18,"=3")=1,TRUE))</formula>
    </cfRule>
    <cfRule type="expression" dxfId="2914" priority="276">
      <formula>AND(R14=2,IF(COUNTIF(R$14:R$18,"=2")=1,TRUE))</formula>
    </cfRule>
    <cfRule type="expression" dxfId="2913" priority="277">
      <formula>AND(R14=1,IF(COUNTIF(R$14:R$18,"=1")=1,TRUE))</formula>
    </cfRule>
    <cfRule type="expression" dxfId="2912" priority="278">
      <formula>OR(R14=0,R14=5)</formula>
    </cfRule>
  </conditionalFormatting>
  <conditionalFormatting sqref="J14:J18">
    <cfRule type="expression" dxfId="2911" priority="267">
      <formula>AND(Q14=4,IF(COUNTIF(Q$14:Q$18,"=4")&gt;=2,TRUE))</formula>
    </cfRule>
    <cfRule type="expression" dxfId="2910" priority="268">
      <formula>AND(Q14=3,IF(COUNTIF(Q$14:Q$18,"=3")&gt;=2,TRUE))</formula>
    </cfRule>
    <cfRule type="expression" dxfId="2909" priority="269">
      <formula>AND(Q14=2,IF(COUNTIF(Q$14:Q$18,"=2")&gt;=2,TRUE))</formula>
    </cfRule>
    <cfRule type="expression" dxfId="2908" priority="270">
      <formula>AND(Q14=1,IF(COUNTIF(Q$14:Q$18,"=1")&gt;=2,TRUE))</formula>
    </cfRule>
  </conditionalFormatting>
  <conditionalFormatting sqref="K14:K18">
    <cfRule type="expression" dxfId="2907" priority="288">
      <formula>AND(J14&gt;0,IF(COUNTIF(J$14:J$18,"=1")=2,TRUE),IF(COUNTIF(J$14:J$18,"=2")=2,TRUE))</formula>
    </cfRule>
    <cfRule type="expression" dxfId="2906" priority="289">
      <formula>IF(COUNTIF(L$14:L$18,"=2")=2,TRUE)</formula>
    </cfRule>
    <cfRule type="expression" dxfId="2905" priority="290">
      <formula>IF(COUNTIF(L$14:L$18,"=1")=2,TRUE)</formula>
    </cfRule>
    <cfRule type="expression" dxfId="2904" priority="291">
      <formula>AND(IF(COUNTIF(R$14:R$18,"=1")=2,TRUE),IF(COUNTIF(S$14:S$18,"=2")=2,TRUE))</formula>
    </cfRule>
    <cfRule type="expression" dxfId="2903" priority="292">
      <formula>AND(R14=4,IF(COUNTIF(R$14:R$18,"=4")=1,TRUE))</formula>
    </cfRule>
    <cfRule type="expression" dxfId="2902" priority="293">
      <formula>AND(R14=3,IF(COUNTIF(R$14:R$18,"=3")=1,TRUE))</formula>
    </cfRule>
    <cfRule type="expression" dxfId="2901" priority="294">
      <formula>AND(R14=2,IF(COUNTIF(R$14:R$18,"=2")=1,TRUE))</formula>
    </cfRule>
    <cfRule type="expression" dxfId="2900" priority="295">
      <formula>AND(R14=1,IF(COUNTIF(R$14:R$18,"=1")=1,TRUE))</formula>
    </cfRule>
    <cfRule type="expression" dxfId="2899" priority="296">
      <formula>OR(R14=0,R14=5)</formula>
    </cfRule>
  </conditionalFormatting>
  <conditionalFormatting sqref="L21:L25">
    <cfRule type="expression" dxfId="2898" priority="239">
      <formula>K21=0</formula>
    </cfRule>
    <cfRule type="expression" dxfId="2897" priority="248">
      <formula>IF(COUNTIF(J$21:J$25,"=2")=2,TRUE)</formula>
    </cfRule>
    <cfRule type="expression" dxfId="2896" priority="249">
      <formula>IF(COUNTIF(J$21:J$25,"=1")=2,TRUE)</formula>
    </cfRule>
    <cfRule type="expression" dxfId="2895" priority="250">
      <formula>AND(IF(COUNTIF(Q$21:Q$25,"=1")=2,TRUE),IF(COUNTIF(Q$21:Q$25,"=2")=2,TRUE))</formula>
    </cfRule>
    <cfRule type="expression" dxfId="2894" priority="251">
      <formula>AND(Q21=4,IF(COUNTIF(Q$21:Q$25,"=4")=1,TRUE))</formula>
    </cfRule>
    <cfRule type="expression" dxfId="2893" priority="252">
      <formula>AND(Q21=3,IF(COUNTIF(Q$21:Q$25,"=3")=1,TRUE))</formula>
    </cfRule>
    <cfRule type="expression" dxfId="2892" priority="253">
      <formula>AND(Q21=2,IF(COUNTIF(Q$21:Q$25,"=2")=1,TRUE))</formula>
    </cfRule>
    <cfRule type="expression" dxfId="2891" priority="254">
      <formula>AND(Q21=1,IF(COUNTIF(Q$21:Q$25,"=1")=1,TRUE))</formula>
    </cfRule>
    <cfRule type="expression" dxfId="2890" priority="255">
      <formula>OR(Q21=0,Q21=5)</formula>
    </cfRule>
  </conditionalFormatting>
  <conditionalFormatting sqref="O21:O25">
    <cfRule type="expression" dxfId="2889" priority="247">
      <formula>OR(AND(J21=1,K21=1,L21=0,M21=1),AND(J21=2,K21=2,L21=0,M21=2))</formula>
    </cfRule>
  </conditionalFormatting>
  <conditionalFormatting sqref="M21:M25">
    <cfRule type="expression" dxfId="2888" priority="240">
      <formula>AND(L21&gt;0,IF(COUNTIF(L$21:L$25,L21)&gt;1,TRUE,FALSE))</formula>
    </cfRule>
    <cfRule type="expression" dxfId="2887" priority="241">
      <formula>AND(IF(COUNTIF(R$21:R$25,"=1")=2,TRUE),IF(COUNTIF(R$21:R$25,"=2")=2,TRUE))</formula>
    </cfRule>
    <cfRule type="expression" dxfId="2886" priority="242">
      <formula>AND(R21=4,IF(COUNTIF(R$21:R$25,"=4")=1,TRUE))</formula>
    </cfRule>
    <cfRule type="expression" dxfId="2885" priority="243">
      <formula>AND(R21=3,IF(COUNTIF(R$21:R$25,"=3")=1,TRUE))</formula>
    </cfRule>
    <cfRule type="expression" dxfId="2884" priority="244">
      <formula>AND(R21=2,IF(COUNTIF(R$21:R$25,"=2")=1,TRUE))</formula>
    </cfRule>
    <cfRule type="expression" dxfId="2883" priority="245">
      <formula>AND(R21=1,IF(COUNTIF(R$21:R$25,"=1")=1,TRUE))</formula>
    </cfRule>
    <cfRule type="expression" dxfId="2882" priority="246">
      <formula>OR(R21=0,R21=5)</formula>
    </cfRule>
  </conditionalFormatting>
  <conditionalFormatting sqref="J21:J25">
    <cfRule type="expression" dxfId="2881" priority="235">
      <formula>AND(Q21=4,IF(COUNTIF(Q$21:Q$25,"=4")&gt;=2,TRUE))</formula>
    </cfRule>
    <cfRule type="expression" dxfId="2880" priority="236">
      <formula>AND(Q21=3,IF(COUNTIF(Q$21:Q$25,"=3")&gt;=2,TRUE))</formula>
    </cfRule>
    <cfRule type="expression" dxfId="2879" priority="237">
      <formula>AND(Q21=2,IF(COUNTIF(Q$21:Q$25,"=2")&gt;=2,TRUE))</formula>
    </cfRule>
    <cfRule type="expression" dxfId="2878" priority="238">
      <formula>AND(Q21=1,IF(COUNTIF(Q$21:Q$25,"=1")&gt;=2,TRUE))</formula>
    </cfRule>
  </conditionalFormatting>
  <conditionalFormatting sqref="K21:K25">
    <cfRule type="expression" dxfId="2877" priority="256">
      <formula>AND(J21&gt;0,IF(COUNTIF(J$21:J$25,"=1")=2,TRUE),IF(COUNTIF(J$21:J$25,"=2")=2,TRUE))</formula>
    </cfRule>
    <cfRule type="expression" dxfId="2876" priority="257">
      <formula>IF(COUNTIF(L$21:L$25,"=2")=2,TRUE)</formula>
    </cfRule>
    <cfRule type="expression" dxfId="2875" priority="258">
      <formula>IF(COUNTIF(L$21:L$25,"=1")=2,TRUE)</formula>
    </cfRule>
    <cfRule type="expression" dxfId="2874" priority="259">
      <formula>AND(IF(COUNTIF(R$21:R$25,"=1")=2,TRUE),IF(COUNTIF(S$21:S$25,"=2")=2,TRUE))</formula>
    </cfRule>
    <cfRule type="expression" dxfId="2873" priority="260">
      <formula>AND(R21=4,IF(COUNTIF(R$21:R$25,"=4")=1,TRUE))</formula>
    </cfRule>
    <cfRule type="expression" dxfId="2872" priority="261">
      <formula>AND(R21=3,IF(COUNTIF(R$21:R$25,"=3")=1,TRUE))</formula>
    </cfRule>
    <cfRule type="expression" dxfId="2871" priority="262">
      <formula>AND(R21=2,IF(COUNTIF(R$21:R$25,"=2")=1,TRUE))</formula>
    </cfRule>
    <cfRule type="expression" dxfId="2870" priority="263">
      <formula>AND(R21=1,IF(COUNTIF(R$21:R$25,"=1")=1,TRUE))</formula>
    </cfRule>
    <cfRule type="expression" dxfId="2869" priority="264">
      <formula>OR(R21=0,R21=5)</formula>
    </cfRule>
  </conditionalFormatting>
  <conditionalFormatting sqref="H21:H25">
    <cfRule type="expression" dxfId="2868" priority="231">
      <formula>AND(Q21=4,IF(COUNTIF(Q$21:Q$25,"=4")&gt;=2,TRUE))</formula>
    </cfRule>
    <cfRule type="expression" dxfId="2867" priority="232">
      <formula>AND(Q21=3,IF(COUNTIF(Q$21:Q$25,"=3")&gt;=2,TRUE))</formula>
    </cfRule>
    <cfRule type="expression" dxfId="2866" priority="233">
      <formula>AND(Q21=2,IF(COUNTIF(Q$21:Q$25,"=2")&gt;=2,TRUE))</formula>
    </cfRule>
    <cfRule type="expression" dxfId="2865" priority="234">
      <formula>AND(Q21=1,IF(COUNTIF(Q$21:Q$25,"=1")&gt;=2,TRUE))</formula>
    </cfRule>
  </conditionalFormatting>
  <conditionalFormatting sqref="L28:L32">
    <cfRule type="expression" dxfId="2864" priority="205">
      <formula>K28=0</formula>
    </cfRule>
    <cfRule type="expression" dxfId="2863" priority="214">
      <formula>IF(COUNTIF(J$28:J$32,"=2")=2,TRUE)</formula>
    </cfRule>
    <cfRule type="expression" dxfId="2862" priority="215">
      <formula>IF(COUNTIF(J$28:J$32,"=1")=2,TRUE)</formula>
    </cfRule>
    <cfRule type="expression" dxfId="2861" priority="216">
      <formula>AND(IF(COUNTIF(Q$28:Q$32,"=1")=2,TRUE),IF(COUNTIF(Q$28:Q$32,"=2")=2,TRUE))</formula>
    </cfRule>
    <cfRule type="expression" dxfId="2860" priority="217">
      <formula>AND(Q28=4,IF(COUNTIF(Q$28:Q$32,"=4")=1,TRUE))</formula>
    </cfRule>
    <cfRule type="expression" dxfId="2859" priority="218">
      <formula>AND(Q28=3,IF(COUNTIF(Q$28:Q$32,"=3")=1,TRUE))</formula>
    </cfRule>
    <cfRule type="expression" dxfId="2858" priority="219">
      <formula>AND(Q28=2,IF(COUNTIF(Q$28:Q$32,"=2")=1,TRUE))</formula>
    </cfRule>
    <cfRule type="expression" dxfId="2857" priority="220">
      <formula>AND(Q28=1,IF(COUNTIF(Q$28:Q$32,"=1")=1,TRUE))</formula>
    </cfRule>
    <cfRule type="expression" dxfId="2856" priority="221">
      <formula>OR(Q28=0,Q28=5)</formula>
    </cfRule>
  </conditionalFormatting>
  <conditionalFormatting sqref="O28:O32">
    <cfRule type="expression" dxfId="2855" priority="213">
      <formula>OR(AND(J28=1,K28=1,L28=0,M28=1),AND(J28=2,K28=2,L28=0,M28=2))</formula>
    </cfRule>
  </conditionalFormatting>
  <conditionalFormatting sqref="M28:M32">
    <cfRule type="expression" dxfId="2854" priority="206">
      <formula>AND(L28&gt;0,IF(COUNTIF(L$28:L$32,L28)&gt;1,TRUE,FALSE))</formula>
    </cfRule>
    <cfRule type="expression" dxfId="2853" priority="207">
      <formula>AND(IF(COUNTIF(R$28:R$32,"=1")=2,TRUE),IF(COUNTIF(R$28:R$32,"=2")=2,TRUE))</formula>
    </cfRule>
    <cfRule type="expression" dxfId="2852" priority="208">
      <formula>AND(R28=4,IF(COUNTIF(R$28:R$32,"=4")=1,TRUE))</formula>
    </cfRule>
    <cfRule type="expression" dxfId="2851" priority="209">
      <formula>AND(R28=3,IF(COUNTIF(R$28:R$32,"=3")=1,TRUE))</formula>
    </cfRule>
    <cfRule type="expression" dxfId="2850" priority="210">
      <formula>AND(R28=2,IF(COUNTIF(R$28:R$32,"=2")=1,TRUE))</formula>
    </cfRule>
    <cfRule type="expression" dxfId="2849" priority="211">
      <formula>AND(R28=1,IF(COUNTIF(R$28:R$32,"=1")=1,TRUE))</formula>
    </cfRule>
    <cfRule type="expression" dxfId="2848" priority="212">
      <formula>OR(R28=0,R28=5)</formula>
    </cfRule>
  </conditionalFormatting>
  <conditionalFormatting sqref="J28:J32">
    <cfRule type="expression" dxfId="2847" priority="201">
      <formula>AND(Q28=4,IF(COUNTIF(Q$28:Q$32,"=4")&gt;=2,TRUE))</formula>
    </cfRule>
    <cfRule type="expression" dxfId="2846" priority="202">
      <formula>AND(Q28=3,IF(COUNTIF(Q$28:Q$32,"=3")&gt;=2,TRUE))</formula>
    </cfRule>
    <cfRule type="expression" dxfId="2845" priority="203">
      <formula>AND(Q28=2,IF(COUNTIF(Q$28:Q$32,"=2")&gt;=2,TRUE))</formula>
    </cfRule>
    <cfRule type="expression" dxfId="2844" priority="204">
      <formula>AND(Q28=1,IF(COUNTIF(Q$28:Q$32,"=1")&gt;=2,TRUE))</formula>
    </cfRule>
  </conditionalFormatting>
  <conditionalFormatting sqref="K28:K32">
    <cfRule type="expression" dxfId="2843" priority="222">
      <formula>AND(J28&gt;0,IF(COUNTIF(J$28:J$32,"=1")=2,TRUE),IF(COUNTIF(J$28:J$32,"=2")=2,TRUE))</formula>
    </cfRule>
    <cfRule type="expression" dxfId="2842" priority="223">
      <formula>IF(COUNTIF(L$28:L$32,"=2")=2,TRUE)</formula>
    </cfRule>
    <cfRule type="expression" dxfId="2841" priority="224">
      <formula>IF(COUNTIF(L$28:L$32,"=1")=2,TRUE)</formula>
    </cfRule>
    <cfRule type="expression" dxfId="2840" priority="225">
      <formula>AND(IF(COUNTIF(R$28:R$32,"=1")=2,TRUE),IF(COUNTIF(S$28:S$32,"=2")=2,TRUE))</formula>
    </cfRule>
    <cfRule type="expression" dxfId="2839" priority="226">
      <formula>AND(R28=4,IF(COUNTIF(R$28:R$32,"=4")=1,TRUE))</formula>
    </cfRule>
    <cfRule type="expression" dxfId="2838" priority="227">
      <formula>AND(R28=3,IF(COUNTIF(R$28:R$32,"=3")=1,TRUE))</formula>
    </cfRule>
    <cfRule type="expression" dxfId="2837" priority="228">
      <formula>AND(R28=2,IF(COUNTIF(R$28:R$32,"=2")=1,TRUE))</formula>
    </cfRule>
    <cfRule type="expression" dxfId="2836" priority="229">
      <formula>AND(R28=1,IF(COUNTIF(R$28:R$32,"=1")=1,TRUE))</formula>
    </cfRule>
    <cfRule type="expression" dxfId="2835" priority="230">
      <formula>OR(R28=0,R28=5)</formula>
    </cfRule>
  </conditionalFormatting>
  <conditionalFormatting sqref="H28:H32">
    <cfRule type="expression" dxfId="2834" priority="197">
      <formula>AND(Q28=4,IF(COUNTIF(Q$28:Q$32,"=4")&gt;=2,TRUE))</formula>
    </cfRule>
    <cfRule type="expression" dxfId="2833" priority="198">
      <formula>AND(Q28=3,IF(COUNTIF(Q$28:Q$32,"=3")&gt;=2,TRUE))</formula>
    </cfRule>
    <cfRule type="expression" dxfId="2832" priority="199">
      <formula>AND(Q28=2,IF(COUNTIF(Q$28:Q$32,"=2")&gt;=2,TRUE))</formula>
    </cfRule>
    <cfRule type="expression" dxfId="2831" priority="200">
      <formula>AND(Q28=1,IF(COUNTIF(Q$28:Q$32,"=1")&gt;=2,TRUE))</formula>
    </cfRule>
  </conditionalFormatting>
  <conditionalFormatting sqref="L35:L39">
    <cfRule type="expression" dxfId="2830" priority="171">
      <formula>K35=0</formula>
    </cfRule>
    <cfRule type="expression" dxfId="2829" priority="180">
      <formula>IF(COUNTIF(J$35:J$39,"=2")=2,TRUE)</formula>
    </cfRule>
    <cfRule type="expression" dxfId="2828" priority="181">
      <formula>IF(COUNTIF(J$35:J$39,"=1")=2,TRUE)</formula>
    </cfRule>
    <cfRule type="expression" dxfId="2827" priority="182">
      <formula>AND(IF(COUNTIF(Q$35:Q$39,"=1")=2,TRUE),IF(COUNTIF(Q$35:Q$39,"=2")=2,TRUE))</formula>
    </cfRule>
    <cfRule type="expression" dxfId="2826" priority="183">
      <formula>AND(Q35=4,IF(COUNTIF(Q$35:Q$39,"=4")=1,TRUE))</formula>
    </cfRule>
    <cfRule type="expression" dxfId="2825" priority="184">
      <formula>AND(Q35=3,IF(COUNTIF(Q$35:Q$39,"=3")=1,TRUE))</formula>
    </cfRule>
    <cfRule type="expression" dxfId="2824" priority="185">
      <formula>AND(Q35=2,IF(COUNTIF(Q$35:Q$39,"=2")=1,TRUE))</formula>
    </cfRule>
    <cfRule type="expression" dxfId="2823" priority="186">
      <formula>AND(Q35=1,IF(COUNTIF(Q$35:Q$39,"=1")=1,TRUE))</formula>
    </cfRule>
    <cfRule type="expression" dxfId="2822" priority="187">
      <formula>OR(Q35=0,Q35=5)</formula>
    </cfRule>
  </conditionalFormatting>
  <conditionalFormatting sqref="O35:O39">
    <cfRule type="expression" dxfId="2821" priority="179">
      <formula>OR(AND(J35=1,K35=1,L35=0,M35=1),AND(J35=2,K35=2,L35=0,M35=2))</formula>
    </cfRule>
  </conditionalFormatting>
  <conditionalFormatting sqref="M35:M39">
    <cfRule type="expression" dxfId="2820" priority="172">
      <formula>AND(L35&gt;0,IF(COUNTIF(L$35:L$39,L35)&gt;1,TRUE,FALSE))</formula>
    </cfRule>
    <cfRule type="expression" dxfId="2819" priority="173">
      <formula>AND(IF(COUNTIF(R$35:R$39,"=1")=2,TRUE),IF(COUNTIF(R$35:R$39,"=2")=2,TRUE))</formula>
    </cfRule>
    <cfRule type="expression" dxfId="2818" priority="174">
      <formula>AND(R35=4,IF(COUNTIF(R$35:R$39,"=4")=1,TRUE))</formula>
    </cfRule>
    <cfRule type="expression" dxfId="2817" priority="175">
      <formula>AND(R35=3,IF(COUNTIF(R$35:R$39,"=3")=1,TRUE))</formula>
    </cfRule>
    <cfRule type="expression" dxfId="2816" priority="176">
      <formula>AND(R35=2,IF(COUNTIF(R$35:R$39,"=2")=1,TRUE))</formula>
    </cfRule>
    <cfRule type="expression" dxfId="2815" priority="177">
      <formula>AND(R35=1,IF(COUNTIF(R$35:R$39,"=1")=1,TRUE))</formula>
    </cfRule>
    <cfRule type="expression" dxfId="2814" priority="178">
      <formula>OR(R35=0,R35=5)</formula>
    </cfRule>
  </conditionalFormatting>
  <conditionalFormatting sqref="J35:J39">
    <cfRule type="expression" dxfId="2813" priority="167">
      <formula>AND(Q35=4,IF(COUNTIF(Q$35:Q$39,"=4")&gt;=2,TRUE))</formula>
    </cfRule>
    <cfRule type="expression" dxfId="2812" priority="168">
      <formula>AND(Q35=3,IF(COUNTIF(Q$35:Q$39,"=3")&gt;=2,TRUE))</formula>
    </cfRule>
    <cfRule type="expression" dxfId="2811" priority="169">
      <formula>AND(Q35=2,IF(COUNTIF(Q$35:Q$39,"=2")&gt;=2,TRUE))</formula>
    </cfRule>
    <cfRule type="expression" dxfId="2810" priority="170">
      <formula>AND(Q35=1,IF(COUNTIF(Q$35:Q$39,"=1")&gt;=2,TRUE))</formula>
    </cfRule>
  </conditionalFormatting>
  <conditionalFormatting sqref="K35:K39">
    <cfRule type="expression" dxfId="2809" priority="188">
      <formula>AND(J35&gt;0,IF(COUNTIF(J$35:J$39,"=1")=2,TRUE),IF(COUNTIF(J$35:J$39,"=2")=2,TRUE))</formula>
    </cfRule>
    <cfRule type="expression" dxfId="2808" priority="189">
      <formula>IF(COUNTIF(L$35:L$39,"=2")=2,TRUE)</formula>
    </cfRule>
    <cfRule type="expression" dxfId="2807" priority="190">
      <formula>IF(COUNTIF(L$35:L$39,"=1")=2,TRUE)</formula>
    </cfRule>
    <cfRule type="expression" dxfId="2806" priority="191">
      <formula>AND(IF(COUNTIF(R$35:R$39,"=1")=2,TRUE),IF(COUNTIF(S$35:S$39,"=2")=2,TRUE))</formula>
    </cfRule>
    <cfRule type="expression" dxfId="2805" priority="192">
      <formula>AND(R35=4,IF(COUNTIF(R$35:R$39,"=4")=1,TRUE))</formula>
    </cfRule>
    <cfRule type="expression" dxfId="2804" priority="193">
      <formula>AND(R35=3,IF(COUNTIF(R$35:R$39,"=3")=1,TRUE))</formula>
    </cfRule>
    <cfRule type="expression" dxfId="2803" priority="194">
      <formula>AND(R35=2,IF(COUNTIF(R$35:R$39,"=2")=1,TRUE))</formula>
    </cfRule>
    <cfRule type="expression" dxfId="2802" priority="195">
      <formula>AND(R35=1,IF(COUNTIF(R$35:R$39,"=1")=1,TRUE))</formula>
    </cfRule>
    <cfRule type="expression" dxfId="2801" priority="196">
      <formula>OR(R35=0,R35=5)</formula>
    </cfRule>
  </conditionalFormatting>
  <conditionalFormatting sqref="H35:H39">
    <cfRule type="expression" dxfId="2800" priority="163">
      <formula>AND(Q35=4,IF(COUNTIF(Q$35:Q$39,"=4")&gt;=2,TRUE))</formula>
    </cfRule>
    <cfRule type="expression" dxfId="2799" priority="164">
      <formula>AND(Q35=3,IF(COUNTIF(Q$35:Q$39,"=3")&gt;=2,TRUE))</formula>
    </cfRule>
    <cfRule type="expression" dxfId="2798" priority="165">
      <formula>AND(Q35=2,IF(COUNTIF(Q$35:Q$39,"=2")&gt;=2,TRUE))</formula>
    </cfRule>
    <cfRule type="expression" dxfId="2797" priority="166">
      <formula>AND(Q35=1,IF(COUNTIF(Q$35:Q$39,"=1")&gt;=2,TRUE))</formula>
    </cfRule>
  </conditionalFormatting>
  <conditionalFormatting sqref="L42:L46">
    <cfRule type="expression" dxfId="2796" priority="137">
      <formula>K42=0</formula>
    </cfRule>
    <cfRule type="expression" dxfId="2795" priority="146">
      <formula>IF(COUNTIF(J$42:J$46,"=2")=2,TRUE)</formula>
    </cfRule>
    <cfRule type="expression" dxfId="2794" priority="147">
      <formula>IF(COUNTIF(J$42:J$46,"=1")=2,TRUE)</formula>
    </cfRule>
    <cfRule type="expression" dxfId="2793" priority="148">
      <formula>AND(IF(COUNTIF(Q$42:Q$46,"=1")=2,TRUE),IF(COUNTIF(Q$42:Q$46,"=2")=2,TRUE))</formula>
    </cfRule>
    <cfRule type="expression" dxfId="2792" priority="149">
      <formula>AND(Q42=4,IF(COUNTIF(Q$42:Q$46,"=4")=1,TRUE))</formula>
    </cfRule>
    <cfRule type="expression" dxfId="2791" priority="150">
      <formula>AND(Q42=3,IF(COUNTIF(Q$42:Q$46,"=3")=1,TRUE))</formula>
    </cfRule>
    <cfRule type="expression" dxfId="2790" priority="151">
      <formula>AND(Q42=2,IF(COUNTIF(Q$42:Q$46,"=2")=1,TRUE))</formula>
    </cfRule>
    <cfRule type="expression" dxfId="2789" priority="152">
      <formula>AND(Q42=1,IF(COUNTIF(Q$42:Q$46,"=1")=1,TRUE))</formula>
    </cfRule>
    <cfRule type="expression" dxfId="2788" priority="153">
      <formula>OR(Q42=0,Q42=5)</formula>
    </cfRule>
  </conditionalFormatting>
  <conditionalFormatting sqref="O42:O46">
    <cfRule type="expression" dxfId="2787" priority="145">
      <formula>OR(AND(J42=1,K42=1,L42=0,M42=1),AND(J42=2,K42=2,L42=0,M42=2))</formula>
    </cfRule>
  </conditionalFormatting>
  <conditionalFormatting sqref="M42:M46">
    <cfRule type="expression" dxfId="2786" priority="138">
      <formula>AND(L42&gt;0,IF(COUNTIF(L$42:L$46,L42)&gt;1,TRUE,FALSE))</formula>
    </cfRule>
    <cfRule type="expression" dxfId="2785" priority="139">
      <formula>AND(IF(COUNTIF(R$42:R$46,"=1")=2,TRUE),IF(COUNTIF(R$42:R$46,"=2")=2,TRUE))</formula>
    </cfRule>
    <cfRule type="expression" dxfId="2784" priority="140">
      <formula>AND(R42=4,IF(COUNTIF(R$42:R$46,"=4")=1,TRUE))</formula>
    </cfRule>
    <cfRule type="expression" dxfId="2783" priority="141">
      <formula>AND(R42=3,IF(COUNTIF(R$42:R$46,"=3")=1,TRUE))</formula>
    </cfRule>
    <cfRule type="expression" dxfId="2782" priority="142">
      <formula>AND(R42=2,IF(COUNTIF(R$42:R$46,"=2")=1,TRUE))</formula>
    </cfRule>
    <cfRule type="expression" dxfId="2781" priority="143">
      <formula>AND(R42=1,IF(COUNTIF(R$42:R$46,"=1")=1,TRUE))</formula>
    </cfRule>
    <cfRule type="expression" dxfId="2780" priority="144">
      <formula>OR(R42=0,R42=5)</formula>
    </cfRule>
  </conditionalFormatting>
  <conditionalFormatting sqref="J42:J46">
    <cfRule type="expression" dxfId="2779" priority="133">
      <formula>AND(Q42=4,IF(COUNTIF(Q$42:Q$46,"=4")&gt;=2,TRUE))</formula>
    </cfRule>
    <cfRule type="expression" dxfId="2778" priority="134">
      <formula>AND(Q42=3,IF(COUNTIF(Q$42:Q$46,"=3")&gt;=2,TRUE))</formula>
    </cfRule>
    <cfRule type="expression" dxfId="2777" priority="135">
      <formula>AND(Q42=2,IF(COUNTIF(Q$42:Q$46,"=2")&gt;=2,TRUE))</formula>
    </cfRule>
    <cfRule type="expression" dxfId="2776" priority="136">
      <formula>AND(Q42=1,IF(COUNTIF(Q$42:Q$46,"=1")&gt;=2,TRUE))</formula>
    </cfRule>
  </conditionalFormatting>
  <conditionalFormatting sqref="K42:K46">
    <cfRule type="expression" dxfId="2775" priority="154">
      <formula>AND(J42&gt;0,IF(COUNTIF(J$42:J$46,"=1")=2,TRUE),IF(COUNTIF(J$42:J$46,"=2")=2,TRUE))</formula>
    </cfRule>
    <cfRule type="expression" dxfId="2774" priority="155">
      <formula>IF(COUNTIF(L$42:L$46,"=2")=2,TRUE)</formula>
    </cfRule>
    <cfRule type="expression" dxfId="2773" priority="156">
      <formula>IF(COUNTIF(L$42:L$46,"=1")=2,TRUE)</formula>
    </cfRule>
    <cfRule type="expression" dxfId="2772" priority="157">
      <formula>AND(IF(COUNTIF(R$42:R$46,"=1")=2,TRUE),IF(COUNTIF(S$42:S$46,"=2")=2,TRUE))</formula>
    </cfRule>
    <cfRule type="expression" dxfId="2771" priority="158">
      <formula>AND(R42=4,IF(COUNTIF(R$42:R$46,"=4")=1,TRUE))</formula>
    </cfRule>
    <cfRule type="expression" dxfId="2770" priority="159">
      <formula>AND(R42=3,IF(COUNTIF(R$42:R$46,"=3")=1,TRUE))</formula>
    </cfRule>
    <cfRule type="expression" dxfId="2769" priority="160">
      <formula>AND(R42=2,IF(COUNTIF(R$42:R$46,"=2")=1,TRUE))</formula>
    </cfRule>
    <cfRule type="expression" dxfId="2768" priority="161">
      <formula>AND(R42=1,IF(COUNTIF(R$42:R$46,"=1")=1,TRUE))</formula>
    </cfRule>
    <cfRule type="expression" dxfId="2767" priority="162">
      <formula>OR(R42=0,R42=5)</formula>
    </cfRule>
  </conditionalFormatting>
  <conditionalFormatting sqref="H42:H46">
    <cfRule type="expression" dxfId="2766" priority="129">
      <formula>AND(Q42=4,IF(COUNTIF(Q$42:Q$46,"=4")&gt;=2,TRUE))</formula>
    </cfRule>
    <cfRule type="expression" dxfId="2765" priority="130">
      <formula>AND(Q42=3,IF(COUNTIF(Q$42:Q$46,"=3")&gt;=2,TRUE))</formula>
    </cfRule>
    <cfRule type="expression" dxfId="2764" priority="131">
      <formula>AND(Q42=2,IF(COUNTIF(Q$42:Q$46,"=2")&gt;=2,TRUE))</formula>
    </cfRule>
    <cfRule type="expression" dxfId="2763" priority="132">
      <formula>AND(Q42=1,IF(COUNTIF(Q$42:Q$46,"=1")&gt;=2,TRUE))</formula>
    </cfRule>
  </conditionalFormatting>
  <conditionalFormatting sqref="L49:L53">
    <cfRule type="expression" dxfId="2762" priority="103">
      <formula>K49=0</formula>
    </cfRule>
    <cfRule type="expression" dxfId="2761" priority="112">
      <formula>IF(COUNTIF(J$49:J$53,"=2")=2,TRUE)</formula>
    </cfRule>
    <cfRule type="expression" dxfId="2760" priority="113">
      <formula>IF(COUNTIF(J$49:J$53,"=1")=2,TRUE)</formula>
    </cfRule>
    <cfRule type="expression" dxfId="2759" priority="114">
      <formula>AND(IF(COUNTIF(Q$49:Q$53,"=1")=2,TRUE),IF(COUNTIF(Q$49:Q$53,"=2")=2,TRUE))</formula>
    </cfRule>
    <cfRule type="expression" dxfId="2758" priority="115">
      <formula>AND(Q49=4,IF(COUNTIF(Q$49:Q$53,"=4")=1,TRUE))</formula>
    </cfRule>
    <cfRule type="expression" dxfId="2757" priority="116">
      <formula>AND(Q49=3,IF(COUNTIF(Q$49:Q$53,"=3")=1,TRUE))</formula>
    </cfRule>
    <cfRule type="expression" dxfId="2756" priority="117">
      <formula>AND(Q49=2,IF(COUNTIF(Q$49:Q$53,"=2")=1,TRUE))</formula>
    </cfRule>
    <cfRule type="expression" dxfId="2755" priority="118">
      <formula>AND(Q49=1,IF(COUNTIF(Q$49:Q$53,"=1")=1,TRUE))</formula>
    </cfRule>
    <cfRule type="expression" dxfId="2754" priority="119">
      <formula>OR(Q49=0,Q49=5)</formula>
    </cfRule>
  </conditionalFormatting>
  <conditionalFormatting sqref="O49:O53">
    <cfRule type="expression" dxfId="2753" priority="111">
      <formula>OR(AND(J49=1,K49=1,L49=0,M49=1),AND(J49=2,K49=2,L49=0,M49=2))</formula>
    </cfRule>
  </conditionalFormatting>
  <conditionalFormatting sqref="M49:M53">
    <cfRule type="expression" dxfId="2752" priority="104">
      <formula>AND(L49&gt;0,IF(COUNTIF(L$49:L$53,L49)&gt;1,TRUE,FALSE))</formula>
    </cfRule>
    <cfRule type="expression" dxfId="2751" priority="105">
      <formula>AND(IF(COUNTIF(R$49:R$53,"=1")=2,TRUE),IF(COUNTIF(R$49:R$53,"=2")=2,TRUE))</formula>
    </cfRule>
    <cfRule type="expression" dxfId="2750" priority="106">
      <formula>AND(R49=4,IF(COUNTIF(R$49:R$53,"=4")=1,TRUE))</formula>
    </cfRule>
    <cfRule type="expression" dxfId="2749" priority="107">
      <formula>AND(R49=3,IF(COUNTIF(R$49:R$53,"=3")=1,TRUE))</formula>
    </cfRule>
    <cfRule type="expression" dxfId="2748" priority="108">
      <formula>AND(R49=2,IF(COUNTIF(R$49:R$53,"=2")=1,TRUE))</formula>
    </cfRule>
    <cfRule type="expression" dxfId="2747" priority="109">
      <formula>AND(R49=1,IF(COUNTIF(R$49:R$53,"=1")=1,TRUE))</formula>
    </cfRule>
    <cfRule type="expression" dxfId="2746" priority="110">
      <formula>OR(R49=0,R49=5)</formula>
    </cfRule>
  </conditionalFormatting>
  <conditionalFormatting sqref="J49:J53">
    <cfRule type="expression" dxfId="2745" priority="99">
      <formula>AND(Q49=4,IF(COUNTIF(Q$49:Q$53,"=4")&gt;=2,TRUE))</formula>
    </cfRule>
    <cfRule type="expression" dxfId="2744" priority="100">
      <formula>AND(Q49=3,IF(COUNTIF(Q$49:Q$53,"=3")&gt;=2,TRUE))</formula>
    </cfRule>
    <cfRule type="expression" dxfId="2743" priority="101">
      <formula>AND(Q49=2,IF(COUNTIF(Q$49:Q$53,"=2")&gt;=2,TRUE))</formula>
    </cfRule>
    <cfRule type="expression" dxfId="2742" priority="102">
      <formula>AND(Q49=1,IF(COUNTIF(Q$49:Q$53,"=1")&gt;=2,TRUE))</formula>
    </cfRule>
  </conditionalFormatting>
  <conditionalFormatting sqref="K49:K53">
    <cfRule type="expression" dxfId="2741" priority="120">
      <formula>AND(J49&gt;0,IF(COUNTIF(J$49:J$53,"=1")=2,TRUE),IF(COUNTIF(J$49:J$53,"=2")=2,TRUE))</formula>
    </cfRule>
    <cfRule type="expression" dxfId="2740" priority="121">
      <formula>IF(COUNTIF(L$49:L$53,"=2")=2,TRUE)</formula>
    </cfRule>
    <cfRule type="expression" dxfId="2739" priority="122">
      <formula>IF(COUNTIF(L$49:L$53,"=1")=2,TRUE)</formula>
    </cfRule>
    <cfRule type="expression" dxfId="2738" priority="123">
      <formula>AND(IF(COUNTIF(R$49:R$53,"=1")=2,TRUE),IF(COUNTIF(S$49:S$53,"=2")=2,TRUE))</formula>
    </cfRule>
    <cfRule type="expression" dxfId="2737" priority="124">
      <formula>AND(R49=4,IF(COUNTIF(R$49:R$53,"=4")=1,TRUE))</formula>
    </cfRule>
    <cfRule type="expression" dxfId="2736" priority="125">
      <formula>AND(R49=3,IF(COUNTIF(R$49:R$53,"=3")=1,TRUE))</formula>
    </cfRule>
    <cfRule type="expression" dxfId="2735" priority="126">
      <formula>AND(R49=2,IF(COUNTIF(R$49:R$53,"=2")=1,TRUE))</formula>
    </cfRule>
    <cfRule type="expression" dxfId="2734" priority="127">
      <formula>AND(R49=1,IF(COUNTIF(R$49:R$53,"=1")=1,TRUE))</formula>
    </cfRule>
    <cfRule type="expression" dxfId="2733" priority="128">
      <formula>OR(R49=0,R49=5)</formula>
    </cfRule>
  </conditionalFormatting>
  <conditionalFormatting sqref="H49:H53">
    <cfRule type="expression" dxfId="2732" priority="95">
      <formula>AND(Q49=4,IF(COUNTIF(Q$49:Q$53,"=4")&gt;=2,TRUE))</formula>
    </cfRule>
    <cfRule type="expression" dxfId="2731" priority="96">
      <formula>AND(Q49=3,IF(COUNTIF(Q$49:Q$53,"=3")&gt;=2,TRUE))</formula>
    </cfRule>
    <cfRule type="expression" dxfId="2730" priority="97">
      <formula>AND(Q49=2,IF(COUNTIF(Q$49:Q$53,"=2")&gt;=2,TRUE))</formula>
    </cfRule>
    <cfRule type="expression" dxfId="2729" priority="98">
      <formula>AND(Q49=1,IF(COUNTIF(Q$49:Q$53,"=1")&gt;=2,TRUE))</formula>
    </cfRule>
  </conditionalFormatting>
  <conditionalFormatting sqref="L56:L60">
    <cfRule type="expression" dxfId="2728" priority="69">
      <formula>K56=0</formula>
    </cfRule>
    <cfRule type="expression" dxfId="2727" priority="78">
      <formula>IF(COUNTIF(J$56:J$60,"=2")=2,TRUE)</formula>
    </cfRule>
    <cfRule type="expression" dxfId="2726" priority="79">
      <formula>IF(COUNTIF(J$56:J$60,"=1")=2,TRUE)</formula>
    </cfRule>
    <cfRule type="expression" dxfId="2725" priority="80">
      <formula>AND(IF(COUNTIF(Q$56:Q$60,"=1")=2,TRUE),IF(COUNTIF(Q$56:Q$60,"=2")=2,TRUE))</formula>
    </cfRule>
    <cfRule type="expression" dxfId="2724" priority="81">
      <formula>AND(Q56=4,IF(COUNTIF(Q$56:Q$60,"=4")=1,TRUE))</formula>
    </cfRule>
    <cfRule type="expression" dxfId="2723" priority="82">
      <formula>AND(Q56=3,IF(COUNTIF(Q$56:Q$60,"=3")=1,TRUE))</formula>
    </cfRule>
    <cfRule type="expression" dxfId="2722" priority="83">
      <formula>AND(Q56=2,IF(COUNTIF(Q$56:Q$60,"=2")=1,TRUE))</formula>
    </cfRule>
    <cfRule type="expression" dxfId="2721" priority="84">
      <formula>AND(Q56=1,IF(COUNTIF(Q$56:Q$60,"=1")=1,TRUE))</formula>
    </cfRule>
    <cfRule type="expression" dxfId="2720" priority="85">
      <formula>OR(Q56=0,Q56=5)</formula>
    </cfRule>
  </conditionalFormatting>
  <conditionalFormatting sqref="O56:O60">
    <cfRule type="expression" dxfId="2719" priority="77">
      <formula>OR(AND(J56=1,K56=1,L56=0,M56=1),AND(J56=2,K56=2,L56=0,M56=2))</formula>
    </cfRule>
  </conditionalFormatting>
  <conditionalFormatting sqref="M56:M60">
    <cfRule type="expression" dxfId="2718" priority="70">
      <formula>AND(L56&gt;0,IF(COUNTIF(L$56:L$60,L56)&gt;1,TRUE,FALSE))</formula>
    </cfRule>
    <cfRule type="expression" dxfId="2717" priority="71">
      <formula>AND(IF(COUNTIF(R$56:R$60,"=1")=2,TRUE),IF(COUNTIF(R$56:R$60,"=2")=2,TRUE))</formula>
    </cfRule>
    <cfRule type="expression" dxfId="2716" priority="72">
      <formula>AND(R56=4,IF(COUNTIF(R$56:R$60,"=4")=1,TRUE))</formula>
    </cfRule>
    <cfRule type="expression" dxfId="2715" priority="73">
      <formula>AND(R56=3,IF(COUNTIF(R$56:R$60,"=3")=1,TRUE))</formula>
    </cfRule>
    <cfRule type="expression" dxfId="2714" priority="74">
      <formula>AND(R56=2,IF(COUNTIF(R$56:R$60,"=2")=1,TRUE))</formula>
    </cfRule>
    <cfRule type="expression" dxfId="2713" priority="75">
      <formula>AND(R56=1,IF(COUNTIF(R$56:R$60,"=1")=1,TRUE))</formula>
    </cfRule>
    <cfRule type="expression" dxfId="2712" priority="76">
      <formula>OR(R56=0,R56=5)</formula>
    </cfRule>
  </conditionalFormatting>
  <conditionalFormatting sqref="J56:J60">
    <cfRule type="expression" dxfId="2711" priority="65">
      <formula>AND(Q56=4,IF(COUNTIF(Q$56:Q$60,"=4")&gt;=2,TRUE))</formula>
    </cfRule>
    <cfRule type="expression" dxfId="2710" priority="66">
      <formula>AND(Q56=3,IF(COUNTIF(Q$56:Q$60,"=3")&gt;=2,TRUE))</formula>
    </cfRule>
    <cfRule type="expression" dxfId="2709" priority="67">
      <formula>AND(Q56=2,IF(COUNTIF(Q$56:Q$60,"=2")&gt;=2,TRUE))</formula>
    </cfRule>
    <cfRule type="expression" dxfId="2708" priority="68">
      <formula>AND(Q56=1,IF(COUNTIF(Q$56:Q$60,"=1")&gt;=2,TRUE))</formula>
    </cfRule>
  </conditionalFormatting>
  <conditionalFormatting sqref="K56:K60">
    <cfRule type="expression" dxfId="2707" priority="86">
      <formula>AND(J56&gt;0,IF(COUNTIF(J$56:J$60,"=1")=2,TRUE),IF(COUNTIF(J$56:J$60,"=2")=2,TRUE))</formula>
    </cfRule>
    <cfRule type="expression" dxfId="2706" priority="87">
      <formula>IF(COUNTIF(L$56:L$60,"=2")=2,TRUE)</formula>
    </cfRule>
    <cfRule type="expression" dxfId="2705" priority="88">
      <formula>IF(COUNTIF(L$56:L$60,"=1")=2,TRUE)</formula>
    </cfRule>
    <cfRule type="expression" dxfId="2704" priority="89">
      <formula>AND(IF(COUNTIF(R$56:R$60,"=1")=2,TRUE),IF(COUNTIF(S$56:S$60,"=2")=2,TRUE))</formula>
    </cfRule>
    <cfRule type="expression" dxfId="2703" priority="90">
      <formula>AND(R56=4,IF(COUNTIF(R$56:R$60,"=4")=1,TRUE))</formula>
    </cfRule>
    <cfRule type="expression" dxfId="2702" priority="91">
      <formula>AND(R56=3,IF(COUNTIF(R$56:R$60,"=3")=1,TRUE))</formula>
    </cfRule>
    <cfRule type="expression" dxfId="2701" priority="92">
      <formula>AND(R56=2,IF(COUNTIF(R$56:R$60,"=2")=1,TRUE))</formula>
    </cfRule>
    <cfRule type="expression" dxfId="2700" priority="93">
      <formula>AND(R56=1,IF(COUNTIF(R$56:R$60,"=1")=1,TRUE))</formula>
    </cfRule>
    <cfRule type="expression" dxfId="2699" priority="94">
      <formula>OR(R56=0,R56=5)</formula>
    </cfRule>
  </conditionalFormatting>
  <conditionalFormatting sqref="H56:H60">
    <cfRule type="expression" dxfId="2698" priority="61">
      <formula>AND(Q56=4,IF(COUNTIF(Q$56:Q$60,"=4")&gt;=2,TRUE))</formula>
    </cfRule>
    <cfRule type="expression" dxfId="2697" priority="62">
      <formula>AND(Q56=3,IF(COUNTIF(Q$56:Q$60,"=3")&gt;=2,TRUE))</formula>
    </cfRule>
    <cfRule type="expression" dxfId="2696" priority="63">
      <formula>AND(Q56=2,IF(COUNTIF(Q$50:Q$56,"=2")&gt;=2,TRUE))</formula>
    </cfRule>
    <cfRule type="expression" dxfId="2695" priority="64">
      <formula>AND(Q56=1,IF(COUNTIF(Q$56:Q$60,"=1")&gt;=2,TRUE))</formula>
    </cfRule>
  </conditionalFormatting>
  <conditionalFormatting sqref="H6:H65">
    <cfRule type="containsText" dxfId="2694" priority="60" operator="containsText" text="0-0">
      <formula>NOT(ISERROR(SEARCH("0-0",H6)))</formula>
    </cfRule>
  </conditionalFormatting>
  <conditionalFormatting sqref="I14:I18">
    <cfRule type="expression" dxfId="2693" priority="58">
      <formula>FIND(2,I14,1)</formula>
    </cfRule>
    <cfRule type="expression" dxfId="2692" priority="59">
      <formula>FIND(1,I14,1)</formula>
    </cfRule>
  </conditionalFormatting>
  <conditionalFormatting sqref="C102 C104">
    <cfRule type="aboveAverage" dxfId="2691" priority="57"/>
  </conditionalFormatting>
  <conditionalFormatting sqref="C102 C104">
    <cfRule type="containsBlanks" dxfId="2690" priority="56">
      <formula>LEN(TRIM(C102))=0</formula>
    </cfRule>
  </conditionalFormatting>
  <conditionalFormatting sqref="E103 E107">
    <cfRule type="containsBlanks" dxfId="2689" priority="54">
      <formula>LEN(TRIM(E103))=0</formula>
    </cfRule>
    <cfRule type="aboveAverage" dxfId="2688" priority="55"/>
  </conditionalFormatting>
  <conditionalFormatting sqref="E111 E115">
    <cfRule type="containsBlanks" dxfId="2687" priority="52">
      <formula>LEN(TRIM(E111))=0</formula>
    </cfRule>
    <cfRule type="aboveAverage" dxfId="2686" priority="53"/>
  </conditionalFormatting>
  <conditionalFormatting sqref="C106 C108">
    <cfRule type="aboveAverage" dxfId="2685" priority="51"/>
  </conditionalFormatting>
  <conditionalFormatting sqref="C106 C108">
    <cfRule type="containsBlanks" dxfId="2684" priority="50">
      <formula>LEN(TRIM(C106))=0</formula>
    </cfRule>
  </conditionalFormatting>
  <conditionalFormatting sqref="C110 C112">
    <cfRule type="aboveAverage" dxfId="2683" priority="49"/>
  </conditionalFormatting>
  <conditionalFormatting sqref="C110 C112">
    <cfRule type="containsBlanks" dxfId="2682" priority="48">
      <formula>LEN(TRIM(C110))=0</formula>
    </cfRule>
  </conditionalFormatting>
  <conditionalFormatting sqref="C114 C116">
    <cfRule type="aboveAverage" dxfId="2681" priority="47"/>
  </conditionalFormatting>
  <conditionalFormatting sqref="C114 C116">
    <cfRule type="containsBlanks" dxfId="2680" priority="46">
      <formula>LEN(TRIM(C114))=0</formula>
    </cfRule>
  </conditionalFormatting>
  <conditionalFormatting sqref="G117 G119">
    <cfRule type="aboveAverage" dxfId="2679" priority="45"/>
  </conditionalFormatting>
  <conditionalFormatting sqref="G117 G119">
    <cfRule type="containsBlanks" dxfId="2678" priority="44">
      <formula>LEN(TRIM(G117))=0</formula>
    </cfRule>
  </conditionalFormatting>
  <conditionalFormatting sqref="G105 G113">
    <cfRule type="containsBlanks" dxfId="2677" priority="42">
      <formula>LEN(TRIM(G105))=0</formula>
    </cfRule>
    <cfRule type="aboveAverage" dxfId="2676" priority="43"/>
  </conditionalFormatting>
  <conditionalFormatting sqref="G124 G128">
    <cfRule type="containsBlanks" dxfId="2675" priority="40">
      <formula>LEN(TRIM(G124))=0</formula>
    </cfRule>
    <cfRule type="aboveAverage" dxfId="2674" priority="41"/>
  </conditionalFormatting>
  <conditionalFormatting sqref="E123 E125">
    <cfRule type="aboveAverage" dxfId="2673" priority="39"/>
  </conditionalFormatting>
  <conditionalFormatting sqref="E123 E125">
    <cfRule type="containsBlanks" dxfId="2672" priority="38">
      <formula>LEN(TRIM(E123))=0</formula>
    </cfRule>
  </conditionalFormatting>
  <conditionalFormatting sqref="E127 E129">
    <cfRule type="aboveAverage" dxfId="2671" priority="37"/>
  </conditionalFormatting>
  <conditionalFormatting sqref="E127 E129">
    <cfRule type="containsBlanks" dxfId="2670" priority="36">
      <formula>LEN(TRIM(E127))=0</formula>
    </cfRule>
  </conditionalFormatting>
  <conditionalFormatting sqref="G131 G133">
    <cfRule type="aboveAverage" dxfId="2669" priority="35"/>
  </conditionalFormatting>
  <conditionalFormatting sqref="G131 G133">
    <cfRule type="containsBlanks" dxfId="2668" priority="34">
      <formula>LEN(TRIM(G131))=0</formula>
    </cfRule>
  </conditionalFormatting>
  <conditionalFormatting sqref="C140 C142">
    <cfRule type="aboveAverage" dxfId="2667" priority="33"/>
  </conditionalFormatting>
  <conditionalFormatting sqref="C140 C142">
    <cfRule type="containsBlanks" dxfId="2666" priority="32">
      <formula>LEN(TRIM(C140))=0</formula>
    </cfRule>
  </conditionalFormatting>
  <conditionalFormatting sqref="E141 E145">
    <cfRule type="containsBlanks" dxfId="2665" priority="30">
      <formula>LEN(TRIM(E141))=0</formula>
    </cfRule>
    <cfRule type="aboveAverage" dxfId="2664" priority="31"/>
  </conditionalFormatting>
  <conditionalFormatting sqref="E149 E153">
    <cfRule type="containsBlanks" dxfId="2663" priority="28">
      <formula>LEN(TRIM(E149))=0</formula>
    </cfRule>
    <cfRule type="aboveAverage" dxfId="2662" priority="29"/>
  </conditionalFormatting>
  <conditionalFormatting sqref="C144 C146">
    <cfRule type="aboveAverage" dxfId="2661" priority="27"/>
  </conditionalFormatting>
  <conditionalFormatting sqref="C144 C146">
    <cfRule type="containsBlanks" dxfId="2660" priority="26">
      <formula>LEN(TRIM(C144))=0</formula>
    </cfRule>
  </conditionalFormatting>
  <conditionalFormatting sqref="C148 C150">
    <cfRule type="aboveAverage" dxfId="2659" priority="25"/>
  </conditionalFormatting>
  <conditionalFormatting sqref="C148 C150">
    <cfRule type="containsBlanks" dxfId="2658" priority="24">
      <formula>LEN(TRIM(C148))=0</formula>
    </cfRule>
  </conditionalFormatting>
  <conditionalFormatting sqref="C152 C154">
    <cfRule type="aboveAverage" dxfId="2657" priority="23"/>
  </conditionalFormatting>
  <conditionalFormatting sqref="C152 C154">
    <cfRule type="containsBlanks" dxfId="2656" priority="22">
      <formula>LEN(TRIM(C152))=0</formula>
    </cfRule>
  </conditionalFormatting>
  <conditionalFormatting sqref="G155 G157">
    <cfRule type="aboveAverage" dxfId="2655" priority="21"/>
  </conditionalFormatting>
  <conditionalFormatting sqref="G155 G157">
    <cfRule type="containsBlanks" dxfId="2654" priority="20">
      <formula>LEN(TRIM(G155))=0</formula>
    </cfRule>
  </conditionalFormatting>
  <conditionalFormatting sqref="G143 G151">
    <cfRule type="containsBlanks" dxfId="2653" priority="18">
      <formula>LEN(TRIM(G143))=0</formula>
    </cfRule>
    <cfRule type="aboveAverage" dxfId="2652" priority="19"/>
  </conditionalFormatting>
  <conditionalFormatting sqref="G162 G166">
    <cfRule type="containsBlanks" dxfId="2651" priority="16">
      <formula>LEN(TRIM(G162))=0</formula>
    </cfRule>
    <cfRule type="aboveAverage" dxfId="2650" priority="17"/>
  </conditionalFormatting>
  <conditionalFormatting sqref="E161 E163">
    <cfRule type="aboveAverage" dxfId="2649" priority="15"/>
  </conditionalFormatting>
  <conditionalFormatting sqref="E161 E163">
    <cfRule type="containsBlanks" dxfId="2648" priority="14">
      <formula>LEN(TRIM(E161))=0</formula>
    </cfRule>
  </conditionalFormatting>
  <conditionalFormatting sqref="E165 E167">
    <cfRule type="aboveAverage" dxfId="2647" priority="13"/>
  </conditionalFormatting>
  <conditionalFormatting sqref="E165 E167">
    <cfRule type="containsBlanks" dxfId="2646" priority="12">
      <formula>LEN(TRIM(E165))=0</formula>
    </cfRule>
  </conditionalFormatting>
  <conditionalFormatting sqref="G169 G171">
    <cfRule type="aboveAverage" dxfId="2645" priority="11"/>
  </conditionalFormatting>
  <conditionalFormatting sqref="G169 G171">
    <cfRule type="containsBlanks" dxfId="2644" priority="10">
      <formula>LEN(TRIM(G169))=0</formula>
    </cfRule>
  </conditionalFormatting>
  <conditionalFormatting sqref="A102:A116">
    <cfRule type="cellIs" dxfId="2643" priority="8" operator="equal">
      <formula>"-"</formula>
    </cfRule>
    <cfRule type="duplicateValues" dxfId="2642" priority="9"/>
  </conditionalFormatting>
  <conditionalFormatting sqref="A140:A154">
    <cfRule type="cellIs" dxfId="2641" priority="6" operator="equal">
      <formula>"-"</formula>
    </cfRule>
    <cfRule type="duplicateValues" dxfId="2640" priority="7"/>
  </conditionalFormatting>
  <conditionalFormatting sqref="B300:B315">
    <cfRule type="containsText" dxfId="2639" priority="2" operator="containsText" text="I-Viru">
      <formula>NOT(ISERROR(SEARCH("I-Viru",B300)))</formula>
    </cfRule>
  </conditionalFormatting>
  <conditionalFormatting sqref="F300:F315">
    <cfRule type="containsText" dxfId="2638" priority="1" operator="containsText" text="I-Viru">
      <formula>NOT(ISERROR(SEARCH("I-Viru",F300)))</formula>
    </cfRule>
  </conditionalFormatting>
  <pageMargins left="0.78740157480314965" right="0.27559055118110237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3" manualBreakCount="3">
    <brk id="32" max="16383" man="1"/>
    <brk id="136" max="16383" man="1"/>
    <brk id="17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8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customWidth="1"/>
    <col min="2" max="2" width="26.7109375" customWidth="1"/>
    <col min="3" max="9" width="5.7109375" customWidth="1"/>
    <col min="10" max="10" width="3.42578125" bestFit="1" customWidth="1"/>
    <col min="11" max="11" width="3.28515625" hidden="1" customWidth="1"/>
    <col min="12" max="12" width="5" hidden="1" customWidth="1"/>
    <col min="13" max="13" width="3.28515625" hidden="1" customWidth="1"/>
    <col min="14" max="14" width="5.42578125" hidden="1" customWidth="1"/>
    <col min="15" max="15" width="3.7109375" hidden="1" customWidth="1"/>
    <col min="16" max="16" width="7" hidden="1" customWidth="1"/>
    <col min="17" max="17" width="3.7109375" hidden="1" customWidth="1"/>
    <col min="18" max="18" width="11" hidden="1" customWidth="1"/>
    <col min="19" max="19" width="11.5703125" hidden="1" customWidth="1"/>
    <col min="20" max="20" width="5.28515625" hidden="1" customWidth="1"/>
    <col min="21" max="24" width="9.140625" customWidth="1"/>
    <col min="25" max="34" width="9.7109375" hidden="1" customWidth="1"/>
    <col min="35" max="37" width="9.140625" hidden="1" customWidth="1"/>
    <col min="38" max="39" width="9.5703125" hidden="1" customWidth="1"/>
    <col min="40" max="40" width="9.140625" hidden="1" customWidth="1"/>
    <col min="41" max="41" width="9.5703125" hidden="1" customWidth="1"/>
    <col min="42" max="42" width="9.140625" hidden="1" customWidth="1"/>
  </cols>
  <sheetData>
    <row r="1" spans="1:42" x14ac:dyDescent="0.2">
      <c r="A1" s="13" t="str">
        <f>Võistkondlik!B1</f>
        <v>ESL INDIVIDUAAL-VÕISTKONDLIKUD MEISTRIVÕISTLUSED PETANGIS 2023</v>
      </c>
      <c r="B1" s="14"/>
      <c r="C1" s="14"/>
      <c r="E1" s="10"/>
      <c r="J1" s="195"/>
      <c r="K1" s="195"/>
      <c r="L1" s="195"/>
      <c r="M1" s="242"/>
      <c r="N1" s="242"/>
      <c r="O1" s="231"/>
      <c r="P1" s="242"/>
      <c r="Q1" s="243" t="s">
        <v>122</v>
      </c>
      <c r="R1" s="242"/>
      <c r="S1" s="242"/>
      <c r="T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2" s="8" customFormat="1" x14ac:dyDescent="0.2">
      <c r="A2" s="10" t="str">
        <f>Võistkondlik!B2</f>
        <v>Toimumisaeg: L, 27.05.2023 kell 10:00</v>
      </c>
      <c r="B2" s="14"/>
      <c r="C2" s="14"/>
      <c r="E2" s="10"/>
    </row>
    <row r="3" spans="1:42" s="8" customFormat="1" x14ac:dyDescent="0.2">
      <c r="A3" s="10" t="str">
        <f>Võistkondlik!B3</f>
        <v>Toimumiskoht: Järvamaa, Türi vald, Väätsa alevik, Järve tn</v>
      </c>
      <c r="B3" s="14"/>
      <c r="C3" s="14"/>
      <c r="E3" s="10"/>
    </row>
    <row r="4" spans="1:42" s="8" customFormat="1" x14ac:dyDescent="0.2">
      <c r="A4" s="20" t="s">
        <v>88</v>
      </c>
      <c r="B4" s="14"/>
      <c r="C4" s="14"/>
      <c r="E4" s="10"/>
      <c r="I4" s="78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</row>
    <row r="6" spans="1:42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>
        <v>5</v>
      </c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W6" s="80"/>
    </row>
    <row r="7" spans="1:42" x14ac:dyDescent="0.2">
      <c r="A7" s="184">
        <v>1</v>
      </c>
      <c r="B7" s="196" t="s">
        <v>206</v>
      </c>
      <c r="C7" s="197"/>
      <c r="D7" s="198">
        <v>13</v>
      </c>
      <c r="E7" s="198">
        <v>13</v>
      </c>
      <c r="F7" s="198">
        <v>11</v>
      </c>
      <c r="G7" s="198">
        <v>13</v>
      </c>
      <c r="H7" s="199" t="str">
        <f>(IF(D7-C8&gt;0,1)+IF(E7-C9&gt;0,1)+IF(F7-C10&gt;0,1)+IF(G7-C11&gt;0,1))&amp;"-"&amp;(IF(D7-C8&lt;0,1)+IF(E7-C9&lt;0,1)+IF(F7-C10&lt;0,1)+IF(G7-C11&lt;0,1))</f>
        <v>4-0</v>
      </c>
      <c r="I7" s="198" t="str">
        <f>IF(AND(B7&lt;&gt;"",R$6=TRUE),A$6&amp;RANK(S7,S$7:S$11,0)," ")</f>
        <v>A1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4">
        <f>SUM(AND(R7=R8,D7&gt;C8),AND(R7=R9,E7&gt;C9),AND(R7=R10,F7&gt;C10),AND(R7=R11,G7&gt;C11))</f>
        <v>0</v>
      </c>
      <c r="N7" s="215" t="str">
        <f>SUM(C7:G7)&amp;"-"&amp;SUM(C7:C11)</f>
        <v>50-36</v>
      </c>
      <c r="O7" s="216">
        <f>D7+E7+F7+G7-C8-C9-C10-C11</f>
        <v>14</v>
      </c>
      <c r="P7" s="201">
        <f>SUM(C7:G7,C7:C11)/SUM(C7:C11)</f>
        <v>2.3888888888888888</v>
      </c>
      <c r="Q7" s="202">
        <f>VALUE(LEFT(H7,1))</f>
        <v>4</v>
      </c>
      <c r="R7" s="203">
        <f>Q7*100000+J7*10000+K7*1000+100*L7</f>
        <v>400000</v>
      </c>
      <c r="S7" s="218">
        <f t="shared" ref="S7:S10" si="0">R7+M7*0.1+IF(ISNONTEXT(B7),0,0.01)+0.0001*O7</f>
        <v>400000.01140000002</v>
      </c>
      <c r="T7" s="205" t="str">
        <f>Q7&amp;J7</f>
        <v>40</v>
      </c>
      <c r="U7" s="109"/>
    </row>
    <row r="8" spans="1:42" x14ac:dyDescent="0.2">
      <c r="A8" s="184">
        <v>2</v>
      </c>
      <c r="B8" s="206" t="s">
        <v>243</v>
      </c>
      <c r="C8" s="198">
        <v>6</v>
      </c>
      <c r="D8" s="197"/>
      <c r="E8" s="198">
        <v>12</v>
      </c>
      <c r="F8" s="198">
        <v>13</v>
      </c>
      <c r="G8" s="198">
        <v>13</v>
      </c>
      <c r="H8" s="199" t="str">
        <f>(IF(C8-D7&gt;0,1)+IF(E8-D9&gt;0,1)+IF(F8-D10&gt;0,1)+IF(G8-D11&gt;0,1))&amp;"-"&amp;(IF(C8-D7&lt;0,1)+IF(E8-D9&lt;0,1)+IF(F8-D10&lt;0,1)+IF(G8-D11&lt;0,1))</f>
        <v>2-2</v>
      </c>
      <c r="I8" s="198" t="str">
        <f>IF(AND(B8&lt;&gt;"",R$6=TRUE),A$6&amp;RANK(S8,S$7:S$11,0)," ")</f>
        <v>A2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1</v>
      </c>
      <c r="K8" s="214">
        <f>SUM(AND(T8=T7,C8&gt;D7),AND(T8=T9,E8&gt;D9),AND(T8=T10,F8&gt;D10),AND(T8=T11,G8&gt;D11))</f>
        <v>1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5</v>
      </c>
      <c r="M8" s="214">
        <f>SUM(AND(R8=R7,C8&gt;D7),AND(R8=R9,E8&gt;D9),AND(R8=R10,F8&gt;D10),AND(R8=R11,G8&gt;D11))</f>
        <v>0</v>
      </c>
      <c r="N8" s="215" t="str">
        <f>SUM(C8:G8)&amp;"-"&amp;SUM(D7:D11)</f>
        <v>44-37</v>
      </c>
      <c r="O8" s="216">
        <f>C8+E8+F8+G8-D7-D9-D10-D11</f>
        <v>7</v>
      </c>
      <c r="P8" s="201">
        <f>SUM(C8:G8,D7:D11)/SUM(D7:D11)</f>
        <v>2.189189189189189</v>
      </c>
      <c r="Q8" s="207">
        <f>VALUE(LEFT(H8,1))</f>
        <v>2</v>
      </c>
      <c r="R8" s="203">
        <f>Q8*100000+J8*10000+K8*1000+100*L8</f>
        <v>211500</v>
      </c>
      <c r="S8" s="218">
        <f t="shared" si="0"/>
        <v>211500.01070000001</v>
      </c>
      <c r="T8" s="205" t="str">
        <f>Q8&amp;J8</f>
        <v>21</v>
      </c>
      <c r="U8" s="109"/>
    </row>
    <row r="9" spans="1:42" x14ac:dyDescent="0.2">
      <c r="A9" s="184">
        <v>3</v>
      </c>
      <c r="B9" s="206" t="s">
        <v>184</v>
      </c>
      <c r="C9" s="198">
        <v>10</v>
      </c>
      <c r="D9" s="209">
        <v>13</v>
      </c>
      <c r="E9" s="197"/>
      <c r="F9" s="198">
        <v>12</v>
      </c>
      <c r="G9" s="198">
        <v>10</v>
      </c>
      <c r="H9" s="199" t="str">
        <f>(IF(C9-E7&gt;0,1)+IF(D9-E8&gt;0,1)+IF(F9-E10&gt;0,1)+IF(G9-E11&gt;0,1))&amp;"-"&amp;(IF(C9-E7&lt;0,1)+IF(D9-E8&lt;0,1)+IF(F9-E10&lt;0,1)+IF(G9-E11&lt;0,1))</f>
        <v>2-2</v>
      </c>
      <c r="I9" s="198" t="str">
        <f>IF(AND(B9&lt;&gt;"",R$6=TRUE),A$6&amp;RANK(S9,S$7:S$11,0)," ")</f>
        <v>A3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1</v>
      </c>
      <c r="K9" s="214">
        <f>SUM(AND(T9=T7,C9&gt;E7),AND(T9=T8,D9&gt;E8),AND(T9=T10,F9&gt;E10),AND(T9=T11,G9&gt;E11))</f>
        <v>1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-2</v>
      </c>
      <c r="M9" s="214">
        <f>SUM(AND(R9=R7,C9&gt;E7),AND(R9=R8,D9&gt;E8),AND(R9=R10,F9&gt;E10),AND(R9=R11,G9&gt;E11))</f>
        <v>0</v>
      </c>
      <c r="N9" s="215" t="str">
        <f>SUM(C9:G9)&amp;"-"&amp;SUM(E7:E11)</f>
        <v>45-46</v>
      </c>
      <c r="O9" s="216">
        <f>C9+D9+F9+G9-E7-E8-E10-E11</f>
        <v>-1</v>
      </c>
      <c r="P9" s="201">
        <f>SUM(C9:G9,E7:E11)/SUM(E7:E11)</f>
        <v>1.9782608695652173</v>
      </c>
      <c r="Q9" s="207">
        <f>VALUE(LEFT(H9,1))</f>
        <v>2</v>
      </c>
      <c r="R9" s="203">
        <f>Q9*100000+J9*10000+K9*1000+100*L9</f>
        <v>210800</v>
      </c>
      <c r="S9" s="218">
        <f t="shared" si="0"/>
        <v>210800.0099</v>
      </c>
      <c r="T9" s="205" t="str">
        <f>Q9&amp;J9</f>
        <v>21</v>
      </c>
      <c r="U9" s="109"/>
    </row>
    <row r="10" spans="1:42" x14ac:dyDescent="0.2">
      <c r="A10" s="184">
        <v>4</v>
      </c>
      <c r="B10" s="208" t="s">
        <v>207</v>
      </c>
      <c r="C10" s="198">
        <v>8</v>
      </c>
      <c r="D10" s="209">
        <v>4</v>
      </c>
      <c r="E10" s="198">
        <v>8</v>
      </c>
      <c r="F10" s="197"/>
      <c r="G10" s="219">
        <v>12</v>
      </c>
      <c r="H10" s="199" t="str">
        <f>(IF(C10-F7&gt;0,1)+IF(D10-F8&gt;0,1)+IF(E10-F9&gt;0,1)+IF(G10-F11&gt;0,1))&amp;"-"&amp;(IF(C10-F7&lt;0,1)+IF(D10-F8&lt;0,1)+IF(E10-F9&lt;0,1)+IF(G10-F11&lt;0,1))</f>
        <v>0-4</v>
      </c>
      <c r="I10" s="198" t="str">
        <f>IF(AND(B10&lt;&gt;"",R$6=TRUE),A$6&amp;RANK(S10,S$7:S$11,0)," ")</f>
        <v>A5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32-49</v>
      </c>
      <c r="O10" s="216">
        <f>C10+D10+E10+G10-F7-F8-F9-F11</f>
        <v>-17</v>
      </c>
      <c r="P10" s="201">
        <f>SUM(C10:G10,F7:F11)/SUM(F7:F11)</f>
        <v>1.653061224489796</v>
      </c>
      <c r="Q10" s="207">
        <f>VALUE(LEFT(H10,1))</f>
        <v>0</v>
      </c>
      <c r="R10" s="203">
        <f>Q10*100000+J10*10000+K10*1000+100*L10</f>
        <v>0</v>
      </c>
      <c r="S10" s="218">
        <f t="shared" si="0"/>
        <v>8.3000000000000001E-3</v>
      </c>
      <c r="T10" s="205" t="str">
        <f>Q10&amp;J10</f>
        <v>00</v>
      </c>
      <c r="V10" s="8"/>
    </row>
    <row r="11" spans="1:42" x14ac:dyDescent="0.2">
      <c r="A11" s="184">
        <v>5</v>
      </c>
      <c r="B11" s="208" t="s">
        <v>266</v>
      </c>
      <c r="C11" s="198">
        <v>12</v>
      </c>
      <c r="D11" s="198">
        <v>7</v>
      </c>
      <c r="E11" s="198">
        <v>13</v>
      </c>
      <c r="F11" s="198">
        <v>13</v>
      </c>
      <c r="G11" s="197"/>
      <c r="H11" s="199" t="str">
        <f>(IF(C11-G7&gt;0,1)+IF(D11-G8&gt;0,1)+IF(E11-G9&gt;0,1)+IF(F11-G10&gt;0,1))&amp;"-"&amp;(IF(C11-G7&lt;0,1)+IF(D11-G8&lt;0,1)+IF(E11-G9&lt;0,1)+IF(F11-G10&lt;0,1))</f>
        <v>2-2</v>
      </c>
      <c r="I11" s="198" t="str">
        <f>IF(AND(B11&lt;&gt;"",R$6=TRUE),A$6&amp;RANK(S11,S$7:S$11,0)," ")</f>
        <v>A4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1</v>
      </c>
      <c r="K11" s="214">
        <f>SUM(AND(T11=T7,C11&gt;G7),AND(T11=T8,D11&gt;G8),AND(T11=T9,E11&gt;G9),AND(T11=T10,F11&gt;G10))</f>
        <v>1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-3</v>
      </c>
      <c r="M11" s="214">
        <f>SUM(AND(R11=R7,C11&gt;G7),AND(R11=R8,D11&gt;G8),AND(R11=R9,E11&gt;G9),AND(R11=R10,F11&gt;G10))</f>
        <v>0</v>
      </c>
      <c r="N11" s="215" t="str">
        <f>SUM(C11:G11)&amp;"-"&amp;SUM(G7:G11)</f>
        <v>45-48</v>
      </c>
      <c r="O11" s="216">
        <f>C11+D11+E11+F11-G7-G8-G9-G10</f>
        <v>-3</v>
      </c>
      <c r="P11" s="201">
        <f>SUM(C11:G11,G7:G11)/SUM(G7:G11)</f>
        <v>1.9375</v>
      </c>
      <c r="Q11" s="207">
        <f>VALUE(LEFT(H11,1))</f>
        <v>2</v>
      </c>
      <c r="R11" s="203">
        <f>Q11*100000+J11*10000+K11*1000+100*L11</f>
        <v>210700</v>
      </c>
      <c r="S11" s="218">
        <f>R11+M11*0.1+IF(ISNONTEXT(B11),0,0.01)+0.0001*O11</f>
        <v>210700.0097</v>
      </c>
      <c r="T11" s="205" t="str">
        <f>Q11&amp;J11</f>
        <v>21</v>
      </c>
      <c r="V11" s="8"/>
    </row>
    <row r="12" spans="1:42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  <c r="V12" s="8"/>
    </row>
    <row r="13" spans="1:42" s="8" customFormat="1" x14ac:dyDescent="0.2">
      <c r="A13" s="184" t="s">
        <v>18</v>
      </c>
      <c r="B13" s="185"/>
      <c r="C13" s="186">
        <v>1</v>
      </c>
      <c r="D13" s="186">
        <v>2</v>
      </c>
      <c r="E13" s="186">
        <v>3</v>
      </c>
      <c r="F13" s="186">
        <v>4</v>
      </c>
      <c r="G13" s="186">
        <v>5</v>
      </c>
      <c r="H13" s="187" t="s">
        <v>1</v>
      </c>
      <c r="I13" s="187" t="s">
        <v>51</v>
      </c>
      <c r="J13" s="188" t="s">
        <v>176</v>
      </c>
      <c r="K13" s="189" t="s">
        <v>177</v>
      </c>
      <c r="L13" s="190" t="s">
        <v>178</v>
      </c>
      <c r="M13" s="190" t="s">
        <v>179</v>
      </c>
      <c r="N13" s="277" t="s">
        <v>121</v>
      </c>
      <c r="O13" s="277" t="s">
        <v>121</v>
      </c>
      <c r="P13" s="191" t="s">
        <v>180</v>
      </c>
      <c r="Q13" s="192" t="s">
        <v>120</v>
      </c>
      <c r="R13" s="192" t="b">
        <f>OR(AND(COUNTA(B14:B18)=3,COUNTA(C14:G18)=6),AND(COUNTA(B14:B18)=4,COUNTA(C14:G18)=12),AND(COUNTA(B14:B18)=5,COUNTA(C14:G18)=20))</f>
        <v>1</v>
      </c>
      <c r="S13" s="193" t="s">
        <v>181</v>
      </c>
      <c r="T13" s="194" t="s">
        <v>182</v>
      </c>
      <c r="V13"/>
    </row>
    <row r="14" spans="1:42" s="8" customFormat="1" x14ac:dyDescent="0.2">
      <c r="A14" s="184">
        <v>1</v>
      </c>
      <c r="B14" s="228" t="s">
        <v>267</v>
      </c>
      <c r="C14" s="197"/>
      <c r="D14" s="198">
        <v>13</v>
      </c>
      <c r="E14" s="198">
        <v>13</v>
      </c>
      <c r="F14" s="198">
        <v>13</v>
      </c>
      <c r="G14" s="198">
        <v>13</v>
      </c>
      <c r="H14" s="199" t="str">
        <f>(IF(D14-C15&gt;0,1)+IF(E14-C16&gt;0,1)+IF(F14-C17&gt;0,1)+IF(G14-C18&gt;0,1))&amp;"-"&amp;(IF(D14-C15&lt;0,1)+IF(E14-C16&lt;0,1)+IF(F14-C17&lt;0,1)+IF(G14-C18&lt;0,1))</f>
        <v>4-0</v>
      </c>
      <c r="I14" s="198" t="str">
        <f>IF(AND(B14&lt;&gt;"",R$13=TRUE),A$13&amp;RANK(S14,S$14:S$18,0)," ")</f>
        <v>B1</v>
      </c>
      <c r="J14" s="200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2">
        <f>SUM(AND(T14=T15,D14&gt;C15),AND(T14=T16,E14&gt;C16),AND(T14=T17,F14&gt;C17),AND(T14=T18,G14&gt;C18))</f>
        <v>0</v>
      </c>
      <c r="L14" s="213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4">
        <f>SUM(AND(R14=R15,D14&gt;C15),AND(R14=R16,E14&gt;C16),AND(R14=R17,F14&gt;C17),AND(R14=R18,G14&gt;C18))</f>
        <v>0</v>
      </c>
      <c r="N14" s="215" t="str">
        <f>SUM(C14:G14)&amp;"-"&amp;SUM(C14:C18)</f>
        <v>52-25</v>
      </c>
      <c r="O14" s="216">
        <f>D14+E14+F14+G14-C15-C16-C17-C18</f>
        <v>27</v>
      </c>
      <c r="P14" s="201">
        <f>SUM(C14:G14,C14:C18)/SUM(C14:C18)</f>
        <v>3.08</v>
      </c>
      <c r="Q14" s="202">
        <f>VALUE(LEFT(H14,1))</f>
        <v>4</v>
      </c>
      <c r="R14" s="203">
        <f>Q14*100000+J14*10000+K14*1000+100*L14</f>
        <v>400000</v>
      </c>
      <c r="S14" s="218">
        <f t="shared" ref="S14:S18" si="1">R14+M14*0.1+IF(ISNONTEXT(B14),0,0.01)+0.0001*O14</f>
        <v>400000.01270000002</v>
      </c>
      <c r="T14" s="205" t="str">
        <f>Q14&amp;J14</f>
        <v>40</v>
      </c>
      <c r="U14" s="109"/>
      <c r="V14"/>
    </row>
    <row r="15" spans="1:42" s="8" customFormat="1" x14ac:dyDescent="0.2">
      <c r="A15" s="184">
        <v>2</v>
      </c>
      <c r="B15" s="196" t="s">
        <v>241</v>
      </c>
      <c r="C15" s="198">
        <v>5</v>
      </c>
      <c r="D15" s="197"/>
      <c r="E15" s="198">
        <v>13</v>
      </c>
      <c r="F15" s="198">
        <v>13</v>
      </c>
      <c r="G15" s="198">
        <v>13</v>
      </c>
      <c r="H15" s="199" t="str">
        <f>(IF(C15-D14&gt;0,1)+IF(E15-D16&gt;0,1)+IF(F15-D17&gt;0,1)+IF(G15-D18&gt;0,1))&amp;"-"&amp;(IF(C15-D14&lt;0,1)+IF(E15-D16&lt;0,1)+IF(F15-D17&lt;0,1)+IF(G15-D18&lt;0,1))</f>
        <v>3-1</v>
      </c>
      <c r="I15" s="198" t="str">
        <f>IF(AND(B15&lt;&gt;"",R$13=TRUE),A$13&amp;RANK(S15,S$14:S$18,0)," ")</f>
        <v>B2</v>
      </c>
      <c r="J15" s="98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4">
        <f>SUM(AND(T15=T14,C15&gt;D14),AND(T15=T16,E15&gt;D16),AND(T15=T17,F15&gt;D17),AND(T15=T18,G15&gt;D18))</f>
        <v>0</v>
      </c>
      <c r="L15" s="217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4">
        <f>SUM(AND(R15=R14,C15&gt;D14),AND(R15=R16,E15&gt;D16),AND(R15=R17,F15&gt;D17),AND(R15=R18,G15&gt;D18))</f>
        <v>0</v>
      </c>
      <c r="N15" s="215" t="str">
        <f>SUM(C15:G15)&amp;"-"&amp;SUM(D14:D18)</f>
        <v>44-29</v>
      </c>
      <c r="O15" s="216">
        <f>C15+E15+F15+G15-D14-D16-D17-D18</f>
        <v>15</v>
      </c>
      <c r="P15" s="201">
        <f>SUM(C15:G15,D14:D18)/SUM(D14:D18)</f>
        <v>2.5172413793103448</v>
      </c>
      <c r="Q15" s="207">
        <f>VALUE(LEFT(H15,1))</f>
        <v>3</v>
      </c>
      <c r="R15" s="203">
        <f>Q15*100000+J15*10000+K15*1000+100*L15</f>
        <v>300000</v>
      </c>
      <c r="S15" s="218">
        <f t="shared" si="1"/>
        <v>300000.01150000002</v>
      </c>
      <c r="T15" s="205" t="str">
        <f>Q15&amp;J15</f>
        <v>30</v>
      </c>
      <c r="U15" s="109"/>
      <c r="V15"/>
    </row>
    <row r="16" spans="1:42" s="8" customFormat="1" x14ac:dyDescent="0.2">
      <c r="A16" s="184">
        <v>3</v>
      </c>
      <c r="B16" s="206" t="s">
        <v>94</v>
      </c>
      <c r="C16" s="198">
        <v>4</v>
      </c>
      <c r="D16" s="209">
        <v>4</v>
      </c>
      <c r="E16" s="197"/>
      <c r="F16" s="198">
        <v>13</v>
      </c>
      <c r="G16" s="198">
        <v>13</v>
      </c>
      <c r="H16" s="199" t="str">
        <f>(IF(C16-E14&gt;0,1)+IF(D16-E15&gt;0,1)+IF(F16-E17&gt;0,1)+IF(G16-E18&gt;0,1))&amp;"-"&amp;(IF(C16-E14&lt;0,1)+IF(D16-E15&lt;0,1)+IF(F16-E17&lt;0,1)+IF(G16-E18&lt;0,1))</f>
        <v>2-2</v>
      </c>
      <c r="I16" s="198" t="str">
        <f>IF(AND(B16&lt;&gt;"",R$13=TRUE),A$13&amp;RANK(S16,S$14:S$18,0)," ")</f>
        <v>B3</v>
      </c>
      <c r="J16" s="98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4">
        <f>SUM(AND(T16=T14,C16&gt;E14),AND(T16=T15,D16&gt;E15),AND(T16=T17,F16&gt;E17),AND(T16=T18,G16&gt;E18))</f>
        <v>0</v>
      </c>
      <c r="L16" s="217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4">
        <f>SUM(AND(R16=R14,C16&gt;E14),AND(R16=R15,D16&gt;E15),AND(R16=R17,F16&gt;E17),AND(R16=R18,G16&gt;E18))</f>
        <v>0</v>
      </c>
      <c r="N16" s="215" t="str">
        <f>SUM(C16:G16)&amp;"-"&amp;SUM(E14:E18)</f>
        <v>34-48</v>
      </c>
      <c r="O16" s="216">
        <f>C16+D16+F16+G16-E14-E15-E17-E18</f>
        <v>-14</v>
      </c>
      <c r="P16" s="201">
        <f>SUM(C16:G16,E14:E18)/SUM(E14:E18)</f>
        <v>1.7083333333333333</v>
      </c>
      <c r="Q16" s="207">
        <f>VALUE(LEFT(H16,1))</f>
        <v>2</v>
      </c>
      <c r="R16" s="203">
        <f>Q16*100000+J16*10000+K16*1000+100*L16</f>
        <v>200000</v>
      </c>
      <c r="S16" s="218">
        <f t="shared" si="1"/>
        <v>200000.0086</v>
      </c>
      <c r="T16" s="205" t="str">
        <f>Q16&amp;J16</f>
        <v>20</v>
      </c>
      <c r="U16" s="109"/>
      <c r="V16"/>
    </row>
    <row r="17" spans="1:24" s="8" customFormat="1" x14ac:dyDescent="0.2">
      <c r="A17" s="184">
        <v>4</v>
      </c>
      <c r="B17" s="208" t="s">
        <v>268</v>
      </c>
      <c r="C17" s="198">
        <v>8</v>
      </c>
      <c r="D17" s="209">
        <v>7</v>
      </c>
      <c r="E17" s="198">
        <v>12</v>
      </c>
      <c r="F17" s="197"/>
      <c r="G17" s="219">
        <v>5</v>
      </c>
      <c r="H17" s="199" t="str">
        <f>(IF(C17-F14&gt;0,1)+IF(D17-F15&gt;0,1)+IF(E17-F16&gt;0,1)+IF(G17-F18&gt;0,1))&amp;"-"&amp;(IF(C17-F14&lt;0,1)+IF(D17-F15&lt;0,1)+IF(E17-F16&lt;0,1)+IF(G17-F18&lt;0,1))</f>
        <v>0-4</v>
      </c>
      <c r="I17" s="198" t="str">
        <f>IF(AND(B17&lt;&gt;"",R$13=TRUE),A$13&amp;RANK(S17,S$14:S$18,0)," ")</f>
        <v>B5</v>
      </c>
      <c r="J17" s="98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4">
        <f>SUM(AND(T17=T14,C17&gt;F14),AND(T17=T15,D17&gt;F15),AND(T17=T16,E17&gt;F16),AND(T17=T18,G17&gt;F18))</f>
        <v>0</v>
      </c>
      <c r="L17" s="217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4">
        <f>SUM(AND(R17=R14,C17&gt;F14),AND(R17=R15,D17&gt;F15),AND(R17=R16,E17&gt;F16),AND(R17=R18,G17&gt;F18))</f>
        <v>0</v>
      </c>
      <c r="N17" s="215" t="str">
        <f>SUM(C17:G17)&amp;"-"&amp;SUM(F14:F18)</f>
        <v>32-52</v>
      </c>
      <c r="O17" s="216">
        <f>C17+D17+E17+G17-F14-F15-F16-F18</f>
        <v>-20</v>
      </c>
      <c r="P17" s="201">
        <f>SUM(C17:G17,F14:F18)/SUM(F14:F18)</f>
        <v>1.6153846153846154</v>
      </c>
      <c r="Q17" s="207">
        <f>VALUE(LEFT(H17,1))</f>
        <v>0</v>
      </c>
      <c r="R17" s="203">
        <f>Q17*100000+J17*10000+K17*1000+100*L17</f>
        <v>0</v>
      </c>
      <c r="S17" s="218">
        <f t="shared" si="1"/>
        <v>8.0000000000000002E-3</v>
      </c>
      <c r="T17" s="205" t="str">
        <f>Q17&amp;J17</f>
        <v>00</v>
      </c>
      <c r="U17" s="80"/>
      <c r="V17"/>
    </row>
    <row r="18" spans="1:24" s="8" customFormat="1" x14ac:dyDescent="0.2">
      <c r="A18" s="184">
        <v>5</v>
      </c>
      <c r="B18" s="208" t="s">
        <v>245</v>
      </c>
      <c r="C18" s="198">
        <v>8</v>
      </c>
      <c r="D18" s="198">
        <v>5</v>
      </c>
      <c r="E18" s="198">
        <v>10</v>
      </c>
      <c r="F18" s="198">
        <v>13</v>
      </c>
      <c r="G18" s="197"/>
      <c r="H18" s="199" t="str">
        <f>(IF(C18-G14&gt;0,1)+IF(D18-G15&gt;0,1)+IF(E18-G16&gt;0,1)+IF(F18-G17&gt;0,1))&amp;"-"&amp;(IF(C18-G14&lt;0,1)+IF(D18-G15&lt;0,1)+IF(E18-G16&lt;0,1)+IF(F18-G17&lt;0,1))</f>
        <v>1-3</v>
      </c>
      <c r="I18" s="198" t="str">
        <f>IF(AND(B18&lt;&gt;"",R$13=TRUE),A$13&amp;RANK(S18,S$14:S$18,0)," ")</f>
        <v>B4</v>
      </c>
      <c r="J18" s="98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4">
        <f>SUM(AND(T18=T14,C18&gt;G14),AND(T18=T15,D18&gt;G15),AND(T18=T16,E18&gt;G16),AND(T18=T17,F18&gt;G17))</f>
        <v>0</v>
      </c>
      <c r="L18" s="217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4">
        <f>SUM(AND(R18=R14,C18&gt;G14),AND(R18=R15,D18&gt;G15),AND(R18=R16,E18&gt;G16),AND(R18=R17,F18&gt;G17))</f>
        <v>0</v>
      </c>
      <c r="N18" s="215" t="str">
        <f>SUM(C18:G18)&amp;"-"&amp;SUM(G14:G18)</f>
        <v>36-44</v>
      </c>
      <c r="O18" s="216">
        <f>C18+D18+E18+F18-G14-G15-G16-G17</f>
        <v>-8</v>
      </c>
      <c r="P18" s="201">
        <f>SUM(C18:G18,G14:G18)/SUM(G14:G18)</f>
        <v>1.8181818181818181</v>
      </c>
      <c r="Q18" s="207">
        <f>VALUE(LEFT(H18,1))</f>
        <v>1</v>
      </c>
      <c r="R18" s="203">
        <f>Q18*100000+J18*10000+K18*1000+100*L18</f>
        <v>100000</v>
      </c>
      <c r="S18" s="218">
        <f t="shared" si="1"/>
        <v>100000.0092</v>
      </c>
      <c r="T18" s="205" t="str">
        <f>Q18&amp;J18</f>
        <v>10</v>
      </c>
      <c r="V18"/>
    </row>
    <row r="19" spans="1:24" s="8" customFormat="1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  <c r="V19"/>
    </row>
    <row r="20" spans="1:24" x14ac:dyDescent="0.2">
      <c r="A20" s="184" t="s">
        <v>33</v>
      </c>
      <c r="B20" s="185"/>
      <c r="C20" s="186">
        <v>1</v>
      </c>
      <c r="D20" s="186">
        <v>2</v>
      </c>
      <c r="E20" s="186">
        <v>3</v>
      </c>
      <c r="F20" s="186">
        <v>4</v>
      </c>
      <c r="G20" s="186">
        <v>5</v>
      </c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1</v>
      </c>
      <c r="S20" s="193" t="s">
        <v>181</v>
      </c>
      <c r="T20" s="194" t="s">
        <v>182</v>
      </c>
      <c r="V20" s="78"/>
    </row>
    <row r="21" spans="1:24" x14ac:dyDescent="0.2">
      <c r="A21" s="184">
        <v>1</v>
      </c>
      <c r="B21" s="196" t="s">
        <v>271</v>
      </c>
      <c r="C21" s="197"/>
      <c r="D21" s="198">
        <v>13</v>
      </c>
      <c r="E21" s="198">
        <v>8</v>
      </c>
      <c r="F21" s="198">
        <v>10</v>
      </c>
      <c r="G21" s="198">
        <v>10</v>
      </c>
      <c r="H21" s="199" t="str">
        <f>(IF(D21-C22&gt;0,1)+IF(E21-C23&gt;0,1)+IF(F21-C24&gt;0,1)+IF(G21-C25&gt;0,1))&amp;"-"&amp;(IF(D21-C22&lt;0,1)+IF(E21-C23&lt;0,1)+IF(F21-C24&lt;0,1)+IF(G21-C25&lt;0,1))</f>
        <v>1-3</v>
      </c>
      <c r="I21" s="198" t="str">
        <f>IF(AND(B21&lt;&gt;"",R$20=TRUE),A$20&amp;RANK(R21,R$21:R$25,0)," ")</f>
        <v>C4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1</v>
      </c>
      <c r="K21" s="212">
        <f>SUM(AND(T21=T22,D21&gt;C22),AND(T21=T23,E21&gt;C23),AND(T21=T24,F21&gt;C24),AND(T21=T25,G21&gt;C25))</f>
        <v>0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5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41-47</v>
      </c>
      <c r="O21" s="216">
        <f>D21+E21+F21+G21-C22-C23-C24-C25</f>
        <v>-6</v>
      </c>
      <c r="P21" s="201">
        <f>SUM(C21:G21,C21:C25)/SUM(C21:C25)</f>
        <v>1.8723404255319149</v>
      </c>
      <c r="Q21" s="202">
        <f>VALUE(LEFT(H21,1))</f>
        <v>1</v>
      </c>
      <c r="R21" s="203">
        <f>Q21*100000+J21*10000+K21*1000+100*L21</f>
        <v>110500</v>
      </c>
      <c r="S21" s="218">
        <f t="shared" ref="S21:S25" si="2">R21+M21*0.1+IF(ISNONTEXT(B21),0,0.01)+0.0001*O21</f>
        <v>110500.0094</v>
      </c>
      <c r="T21" s="205" t="str">
        <f>Q21&amp;J21</f>
        <v>11</v>
      </c>
      <c r="U21" s="109"/>
      <c r="V21" s="78"/>
    </row>
    <row r="22" spans="1:24" x14ac:dyDescent="0.2">
      <c r="A22" s="184">
        <v>2</v>
      </c>
      <c r="B22" s="206" t="s">
        <v>272</v>
      </c>
      <c r="C22" s="198">
        <v>8</v>
      </c>
      <c r="D22" s="197"/>
      <c r="E22" s="198">
        <v>9</v>
      </c>
      <c r="F22" s="198">
        <v>13</v>
      </c>
      <c r="G22" s="198">
        <v>9</v>
      </c>
      <c r="H22" s="199" t="str">
        <f>(IF(C22-D21&gt;0,1)+IF(E22-D23&gt;0,1)+IF(F22-D24&gt;0,1)+IF(G22-D25&gt;0,1))&amp;"-"&amp;(IF(C22-D21&lt;0,1)+IF(E22-D23&lt;0,1)+IF(F22-D24&lt;0,1)+IF(G22-D25&lt;0,1))</f>
        <v>1-3</v>
      </c>
      <c r="I22" s="198" t="str">
        <f>IF(AND(B22&lt;&gt;"",R$20=TRUE),A$20&amp;RANK(R22,R$21:R$25,0)," ")</f>
        <v>C5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4">
        <f>SUM(AND(T22=T21,C22&gt;D21),AND(T22=T23,E22&gt;D23),AND(T22=T24,F22&gt;D24),AND(T22=T25,G22&gt;D25))</f>
        <v>0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-5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39-46</v>
      </c>
      <c r="O22" s="216">
        <f>C22+E22+F22+G22-D21-D23-D24-D25</f>
        <v>-7</v>
      </c>
      <c r="P22" s="201">
        <f>SUM(C22:G22,D21:D25)/SUM(D21:D25)</f>
        <v>1.8478260869565217</v>
      </c>
      <c r="Q22" s="207">
        <f>VALUE(LEFT(H22,1))</f>
        <v>1</v>
      </c>
      <c r="R22" s="203">
        <f>Q22*100000+J22*10000+K22*1000+100*L22</f>
        <v>99500</v>
      </c>
      <c r="S22" s="218">
        <f t="shared" si="2"/>
        <v>99500.009299999991</v>
      </c>
      <c r="T22" s="205" t="str">
        <f>Q22&amp;J22</f>
        <v>10</v>
      </c>
      <c r="U22" s="109"/>
      <c r="V22" s="78"/>
    </row>
    <row r="23" spans="1:24" x14ac:dyDescent="0.2">
      <c r="A23" s="184">
        <v>3</v>
      </c>
      <c r="B23" s="206" t="s">
        <v>208</v>
      </c>
      <c r="C23" s="198">
        <v>13</v>
      </c>
      <c r="D23" s="209">
        <v>13</v>
      </c>
      <c r="E23" s="197"/>
      <c r="F23" s="198">
        <v>13</v>
      </c>
      <c r="G23" s="198">
        <v>13</v>
      </c>
      <c r="H23" s="199" t="str">
        <f>(IF(C23-E21&gt;0,1)+IF(D23-E22&gt;0,1)+IF(F23-E24&gt;0,1)+IF(G23-E25&gt;0,1))&amp;"-"&amp;(IF(C23-E21&lt;0,1)+IF(D23-E22&lt;0,1)+IF(F23-E24&lt;0,1)+IF(G23-E25&lt;0,1))</f>
        <v>4-0</v>
      </c>
      <c r="I23" s="198" t="str">
        <f>IF(AND(B23&lt;&gt;"",R$20=TRUE),A$20&amp;RANK(R23,R$21:R$25,0)," ")</f>
        <v>C1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4">
        <f>SUM(AND(T23=T21,C23&gt;E21),AND(T23=T22,D23&gt;E22),AND(T23=T24,F23&gt;E24),AND(T23=T25,G23&gt;E25))</f>
        <v>0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52-37</v>
      </c>
      <c r="O23" s="216">
        <f>C23+D23+F23+G23-E21-E22-E24-E25</f>
        <v>15</v>
      </c>
      <c r="P23" s="201">
        <f>SUM(C23:G23,E21:E25)/SUM(E21:E25)</f>
        <v>2.4054054054054053</v>
      </c>
      <c r="Q23" s="207">
        <f>VALUE(LEFT(H23,1))</f>
        <v>4</v>
      </c>
      <c r="R23" s="203">
        <f>Q23*100000+J23*10000+K23*1000+100*L23</f>
        <v>400000</v>
      </c>
      <c r="S23" s="218">
        <f t="shared" si="2"/>
        <v>400000.01150000002</v>
      </c>
      <c r="T23" s="205" t="str">
        <f>Q23&amp;J23</f>
        <v>40</v>
      </c>
      <c r="U23" s="109"/>
      <c r="V23" s="78"/>
    </row>
    <row r="24" spans="1:24" x14ac:dyDescent="0.2">
      <c r="A24" s="184">
        <v>4</v>
      </c>
      <c r="B24" s="206" t="s">
        <v>244</v>
      </c>
      <c r="C24" s="198">
        <v>13</v>
      </c>
      <c r="D24" s="209">
        <v>7</v>
      </c>
      <c r="E24" s="198">
        <v>8</v>
      </c>
      <c r="F24" s="197"/>
      <c r="G24" s="219">
        <v>13</v>
      </c>
      <c r="H24" s="199" t="str">
        <f>(IF(C24-F21&gt;0,1)+IF(D24-F22&gt;0,1)+IF(E24-F23&gt;0,1)+IF(G24-F25&gt;0,1))&amp;"-"&amp;(IF(C24-F21&lt;0,1)+IF(D24-F22&lt;0,1)+IF(E24-F23&lt;0,1)+IF(G24-F25&lt;0,1))</f>
        <v>2-2</v>
      </c>
      <c r="I24" s="198" t="str">
        <f>IF(AND(B24&lt;&gt;"",R$20=TRUE),A$20&amp;RANK(R24,R$21:R$25,0)," ")</f>
        <v>C2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1</v>
      </c>
      <c r="K24" s="214">
        <f>SUM(AND(T24=T21,C24&gt;F21),AND(T24=T22,D24&gt;F22),AND(T24=T23,E24&gt;F23),AND(T24=T25,G24&gt;F25))</f>
        <v>0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11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41-38</v>
      </c>
      <c r="O24" s="216">
        <f>C24+D24+E24+G24-F21-F22-F23-F25</f>
        <v>3</v>
      </c>
      <c r="P24" s="201">
        <f>SUM(C24:G24,F21:F25)/SUM(F21:F25)</f>
        <v>2.0789473684210527</v>
      </c>
      <c r="Q24" s="207">
        <f>VALUE(LEFT(H24,1))</f>
        <v>2</v>
      </c>
      <c r="R24" s="203">
        <f>Q24*100000+J24*10000+K24*1000+100*L24</f>
        <v>211100</v>
      </c>
      <c r="S24" s="218">
        <f t="shared" si="2"/>
        <v>211100.01030000002</v>
      </c>
      <c r="T24" s="205" t="str">
        <f>Q24&amp;J24</f>
        <v>21</v>
      </c>
      <c r="U24" s="109"/>
      <c r="V24" s="78"/>
    </row>
    <row r="25" spans="1:24" x14ac:dyDescent="0.2">
      <c r="A25" s="184">
        <v>5</v>
      </c>
      <c r="B25" s="208" t="s">
        <v>242</v>
      </c>
      <c r="C25" s="198">
        <v>13</v>
      </c>
      <c r="D25" s="198">
        <v>13</v>
      </c>
      <c r="E25" s="198">
        <v>12</v>
      </c>
      <c r="F25" s="198">
        <v>2</v>
      </c>
      <c r="G25" s="197"/>
      <c r="H25" s="199" t="str">
        <f>(IF(C25-G21&gt;0,1)+IF(D25-G22&gt;0,1)+IF(E25-G23&gt;0,1)+IF(F25-G24&gt;0,1))&amp;"-"&amp;(IF(C25-G21&lt;0,1)+IF(D25-G22&lt;0,1)+IF(E25-G23&lt;0,1)+IF(F25-G24&lt;0,1))</f>
        <v>2-2</v>
      </c>
      <c r="I25" s="198" t="str">
        <f>IF(AND(B25&lt;&gt;"",R$20=TRUE),A$20&amp;RANK(R25,R$21:R$25,0)," ")</f>
        <v>C3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4">
        <f>SUM(AND(T25=T21,C25&gt;G21),AND(T25=T22,D25&gt;G22),AND(T25=T23,E25&gt;G23),AND(T25=T24,F25&gt;G24))</f>
        <v>0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-11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40-45</v>
      </c>
      <c r="O25" s="216">
        <f>C25+D25+E25+F25-G21-G22-G23-G24</f>
        <v>-5</v>
      </c>
      <c r="P25" s="201">
        <f>SUM(C25:G25,G21:G25)/SUM(G21:G25)</f>
        <v>1.8888888888888888</v>
      </c>
      <c r="Q25" s="207">
        <f>VALUE(LEFT(H25,1))</f>
        <v>2</v>
      </c>
      <c r="R25" s="203">
        <f>Q25*100000+J25*10000+K25*1000+100*L25</f>
        <v>198900</v>
      </c>
      <c r="S25" s="218">
        <f t="shared" si="2"/>
        <v>198900.00950000001</v>
      </c>
      <c r="T25" s="205" t="str">
        <f>Q25&amp;J25</f>
        <v>20</v>
      </c>
      <c r="X25" s="6"/>
    </row>
    <row r="26" spans="1:24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</row>
    <row r="27" spans="1:24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>
        <v>4</v>
      </c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1</v>
      </c>
      <c r="S27" s="193" t="s">
        <v>181</v>
      </c>
      <c r="T27" s="194" t="s">
        <v>182</v>
      </c>
    </row>
    <row r="28" spans="1:24" x14ac:dyDescent="0.2">
      <c r="A28" s="184">
        <v>1</v>
      </c>
      <c r="B28" s="234" t="s">
        <v>173</v>
      </c>
      <c r="C28" s="197"/>
      <c r="D28" s="198">
        <v>5</v>
      </c>
      <c r="E28" s="198">
        <v>8</v>
      </c>
      <c r="F28" s="198">
        <v>13</v>
      </c>
      <c r="G28" s="198"/>
      <c r="H28" s="199" t="str">
        <f>(IF(D28-C29&gt;0,1)+IF(E28-C30&gt;0,1)+IF(F28-C31&gt;0,1)+IF(G28-C32&gt;0,1))&amp;"-"&amp;(IF(D28-C29&lt;0,1)+IF(E28-C30&lt;0,1)+IF(F28-C31&lt;0,1)+IF(G28-C32&lt;0,1))</f>
        <v>1-2</v>
      </c>
      <c r="I28" s="357" t="str">
        <f>IF(AND(B28&lt;&gt;"",R$27=TRUE),A$27&amp;RANK(R28,R$28:R$32,0)," ")</f>
        <v>D4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1</v>
      </c>
      <c r="K28" s="212">
        <f>SUM(AND(T28=T29,D28&gt;C29),AND(T28=T30,E28&gt;C30),AND(T28=T31,F28&gt;C31),AND(T28=T32,G28&gt;C32))</f>
        <v>1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-5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26-36</v>
      </c>
      <c r="O28" s="216">
        <f>D28+E28+F28+G28-C29-C30-C31-C32</f>
        <v>-10</v>
      </c>
      <c r="P28" s="201">
        <f>SUM(C28:G28,C28:C32)/SUM(C28:C32)</f>
        <v>1.7222222222222223</v>
      </c>
      <c r="Q28" s="202">
        <f>VALUE(LEFT(H28,1))</f>
        <v>1</v>
      </c>
      <c r="R28" s="203">
        <f>Q28*100000+J28*10000+K28*1000+100*L28</f>
        <v>110500</v>
      </c>
      <c r="S28" s="218">
        <f t="shared" ref="S28:S32" si="3">R28+M28*0.1+IF(ISNONTEXT(B28),0,0.01)+0.0001*O28</f>
        <v>110500.00899999999</v>
      </c>
      <c r="T28" s="205" t="str">
        <f>Q28&amp;J28</f>
        <v>11</v>
      </c>
      <c r="U28" s="109"/>
    </row>
    <row r="29" spans="1:24" x14ac:dyDescent="0.2">
      <c r="A29" s="184">
        <v>2</v>
      </c>
      <c r="B29" s="206" t="s">
        <v>246</v>
      </c>
      <c r="C29" s="198">
        <v>13</v>
      </c>
      <c r="D29" s="197"/>
      <c r="E29" s="198">
        <v>9</v>
      </c>
      <c r="F29" s="198">
        <v>2</v>
      </c>
      <c r="G29" s="198"/>
      <c r="H29" s="199" t="str">
        <f>(IF(C29-D28&gt;0,1)+IF(E29-D30&gt;0,1)+IF(F29-D31&gt;0,1)+IF(G29-D32&gt;0,1))&amp;"-"&amp;(IF(C29-D28&lt;0,1)+IF(E29-D30&lt;0,1)+IF(F29-D31&lt;0,1)+IF(G29-D32&lt;0,1))</f>
        <v>1-2</v>
      </c>
      <c r="I29" s="357" t="str">
        <f>IF(AND(B29&lt;&gt;"",R$27=TRUE),A$27&amp;RANK(R29,R$28:R$32,0)," ")</f>
        <v>D3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1</v>
      </c>
      <c r="K29" s="214">
        <f>SUM(AND(T29=T28,C29&gt;D28),AND(T29=T30,E29&gt;D30),AND(T29=T31,F29&gt;D31),AND(T29=T32,G29&gt;D32))</f>
        <v>1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-3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24-31</v>
      </c>
      <c r="O29" s="216">
        <f>C29+E29+F29+G29-D28-D30-D31-D32</f>
        <v>-7</v>
      </c>
      <c r="P29" s="201">
        <f>SUM(C29:G29,D28:D32)/SUM(D28:D32)</f>
        <v>1.7741935483870968</v>
      </c>
      <c r="Q29" s="207">
        <f>VALUE(LEFT(H29,1))</f>
        <v>1</v>
      </c>
      <c r="R29" s="203">
        <f>Q29*100000+J29*10000+K29*1000+100*L29</f>
        <v>110700</v>
      </c>
      <c r="S29" s="218">
        <f t="shared" si="3"/>
        <v>110700.00929999999</v>
      </c>
      <c r="T29" s="205" t="str">
        <f>Q29&amp;J29</f>
        <v>11</v>
      </c>
      <c r="U29" s="109"/>
    </row>
    <row r="30" spans="1:24" x14ac:dyDescent="0.2">
      <c r="A30" s="184">
        <v>3</v>
      </c>
      <c r="B30" s="206" t="s">
        <v>269</v>
      </c>
      <c r="C30" s="198">
        <v>13</v>
      </c>
      <c r="D30" s="209">
        <v>13</v>
      </c>
      <c r="E30" s="197"/>
      <c r="F30" s="198">
        <v>13</v>
      </c>
      <c r="G30" s="198"/>
      <c r="H30" s="199" t="str">
        <f>(IF(C30-E28&gt;0,1)+IF(D30-E29&gt;0,1)+IF(F30-E31&gt;0,1)+IF(G30-E32&gt;0,1))&amp;"-"&amp;(IF(C30-E28&lt;0,1)+IF(D30-E29&lt;0,1)+IF(F30-E31&lt;0,1)+IF(G30-E32&lt;0,1))</f>
        <v>3-0</v>
      </c>
      <c r="I30" s="198" t="str">
        <f>IF(AND(B30&lt;&gt;"",R$27=TRUE),A$27&amp;RANK(R30,R$28:R$32,0)," ")</f>
        <v>D1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39-25</v>
      </c>
      <c r="O30" s="216">
        <f>C30+D30+F30+G30-E28-E29-E31-E32</f>
        <v>14</v>
      </c>
      <c r="P30" s="201">
        <f>SUM(C30:G30,E28:E32)/SUM(E28:E32)</f>
        <v>2.56</v>
      </c>
      <c r="Q30" s="207">
        <f>VALUE(LEFT(H30,1))</f>
        <v>3</v>
      </c>
      <c r="R30" s="203">
        <f>Q30*100000+J30*10000+K30*1000+100*L30</f>
        <v>300000</v>
      </c>
      <c r="S30" s="218">
        <f t="shared" si="3"/>
        <v>300000.01140000002</v>
      </c>
      <c r="T30" s="205" t="str">
        <f>Q30&amp;J30</f>
        <v>30</v>
      </c>
      <c r="U30" s="109"/>
    </row>
    <row r="31" spans="1:24" x14ac:dyDescent="0.2">
      <c r="A31" s="184">
        <v>4</v>
      </c>
      <c r="B31" s="208" t="s">
        <v>270</v>
      </c>
      <c r="C31" s="198">
        <v>10</v>
      </c>
      <c r="D31" s="209">
        <v>13</v>
      </c>
      <c r="E31" s="198">
        <v>8</v>
      </c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1-2</v>
      </c>
      <c r="I31" s="198" t="str">
        <f>IF(AND(B31&lt;&gt;"",R$27=TRUE),A$27&amp;RANK(R31,R$28:R$32,0)," ")</f>
        <v>D2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1</v>
      </c>
      <c r="K31" s="214">
        <f>SUM(AND(T31=T28,C31&gt;F28),AND(T31=T29,D31&gt;F29),AND(T31=T30,E31&gt;F30),AND(T31=T32,G31&gt;F32))</f>
        <v>1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8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31-28</v>
      </c>
      <c r="O31" s="216">
        <f>C31+D31+E31+G31-F28-F29-F30-F32</f>
        <v>3</v>
      </c>
      <c r="P31" s="201">
        <f>SUM(C31:G31,F28:F32)/SUM(F28:F32)</f>
        <v>2.1071428571428572</v>
      </c>
      <c r="Q31" s="207">
        <f>VALUE(LEFT(H31,1))</f>
        <v>1</v>
      </c>
      <c r="R31" s="203">
        <f>Q31*100000+J31*10000+K31*1000+100*L31</f>
        <v>111800</v>
      </c>
      <c r="S31" s="218">
        <f t="shared" si="3"/>
        <v>111800.01029999999</v>
      </c>
      <c r="T31" s="205" t="str">
        <f>Q31&amp;J31</f>
        <v>11</v>
      </c>
      <c r="U31" s="109"/>
    </row>
    <row r="32" spans="1:24" hidden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3"/>
        <v>0</v>
      </c>
      <c r="T32" s="205" t="str">
        <f>Q32&amp;J32</f>
        <v>00</v>
      </c>
    </row>
    <row r="33" spans="1:20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</row>
    <row r="34" spans="1:20" hidden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</row>
    <row r="35" spans="1:20" hidden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4">R35+M35*0.1+IF(ISNONTEXT(B35),0,0.01)+0.0001*O35</f>
        <v>0</v>
      </c>
      <c r="T35" s="205" t="str">
        <f>Q35&amp;J35</f>
        <v>00</v>
      </c>
    </row>
    <row r="36" spans="1:20" hidden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4"/>
        <v>0</v>
      </c>
      <c r="T36" s="205" t="str">
        <f>Q36&amp;J36</f>
        <v>00</v>
      </c>
    </row>
    <row r="37" spans="1:20" hidden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4"/>
        <v>0</v>
      </c>
      <c r="T37" s="205" t="str">
        <f>Q37&amp;J37</f>
        <v>00</v>
      </c>
    </row>
    <row r="38" spans="1:20" hidden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4"/>
        <v>0</v>
      </c>
      <c r="T38" s="205" t="str">
        <f>Q38&amp;J38</f>
        <v>00</v>
      </c>
    </row>
    <row r="39" spans="1:20" hidden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4"/>
        <v>0</v>
      </c>
      <c r="T39" s="205" t="str">
        <f>Q39&amp;J39</f>
        <v>00</v>
      </c>
    </row>
    <row r="40" spans="1:20" hidden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</row>
    <row r="41" spans="1:20" hidden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</row>
    <row r="42" spans="1:20" s="1" customFormat="1" hidden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5">R42+M42*0.1+IF(ISNONTEXT(B42),0,0.01)+0.0001*O42</f>
        <v>0</v>
      </c>
      <c r="T42" s="205" t="str">
        <f>Q42&amp;J42</f>
        <v>00</v>
      </c>
    </row>
    <row r="43" spans="1:20" s="1" customFormat="1" hidden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5"/>
        <v>0</v>
      </c>
      <c r="T43" s="205" t="str">
        <f>Q43&amp;J43</f>
        <v>00</v>
      </c>
    </row>
    <row r="44" spans="1:20" s="1" customFormat="1" hidden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5"/>
        <v>0</v>
      </c>
      <c r="T44" s="205" t="str">
        <f>Q44&amp;J44</f>
        <v>00</v>
      </c>
    </row>
    <row r="45" spans="1:20" s="1" customFormat="1" hidden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5"/>
        <v>0</v>
      </c>
      <c r="T45" s="205" t="str">
        <f>Q45&amp;J45</f>
        <v>00</v>
      </c>
    </row>
    <row r="46" spans="1:20" s="1" customFormat="1" hidden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5"/>
        <v>0</v>
      </c>
      <c r="T46" s="205" t="str">
        <f>Q46&amp;J46</f>
        <v>00</v>
      </c>
    </row>
    <row r="47" spans="1:20" s="1" customFormat="1" hidden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</row>
    <row r="48" spans="1:20" s="1" customFormat="1" hidden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</row>
    <row r="49" spans="1:20" s="1" customFormat="1" hidden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6">R49+M49*0.1+IF(ISNONTEXT(B49),0,0.01)+0.0001*O49</f>
        <v>0</v>
      </c>
      <c r="T49" s="205" t="str">
        <f>Q49&amp;J49</f>
        <v>00</v>
      </c>
    </row>
    <row r="50" spans="1:20" s="1" customFormat="1" hidden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6"/>
        <v>0</v>
      </c>
      <c r="T50" s="205" t="str">
        <f>Q50&amp;J50</f>
        <v>00</v>
      </c>
    </row>
    <row r="51" spans="1:20" s="1" customFormat="1" hidden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6"/>
        <v>0</v>
      </c>
      <c r="T51" s="205" t="str">
        <f>Q51&amp;J51</f>
        <v>00</v>
      </c>
    </row>
    <row r="52" spans="1:20" s="1" customFormat="1" hidden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6"/>
        <v>0</v>
      </c>
      <c r="T52" s="205" t="str">
        <f>Q52&amp;J52</f>
        <v>00</v>
      </c>
    </row>
    <row r="53" spans="1:20" s="1" customFormat="1" hidden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6"/>
        <v>0</v>
      </c>
      <c r="T53" s="205" t="str">
        <f>Q53&amp;J53</f>
        <v>00</v>
      </c>
    </row>
    <row r="54" spans="1:20" s="1" customFormat="1" hidden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</row>
    <row r="55" spans="1:20" hidden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</row>
    <row r="56" spans="1:20" s="1" customFormat="1" hidden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7">R56+M56*0.1+IF(ISNONTEXT(B56),0,0.01)+0.0001*O56</f>
        <v>0</v>
      </c>
      <c r="T56" s="205" t="str">
        <f>Q56&amp;J56</f>
        <v>00</v>
      </c>
    </row>
    <row r="57" spans="1:20" s="1" customFormat="1" hidden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7"/>
        <v>0</v>
      </c>
      <c r="T57" s="205" t="str">
        <f>Q57&amp;J57</f>
        <v>00</v>
      </c>
    </row>
    <row r="58" spans="1:20" s="1" customFormat="1" hidden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7"/>
        <v>0</v>
      </c>
      <c r="T58" s="205" t="str">
        <f>Q58&amp;J58</f>
        <v>00</v>
      </c>
    </row>
    <row r="59" spans="1:20" s="8" customFormat="1" hidden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7"/>
        <v>0</v>
      </c>
      <c r="T59" s="205" t="str">
        <f>Q59&amp;J59</f>
        <v>00</v>
      </c>
    </row>
    <row r="60" spans="1:20" s="8" customFormat="1" hidden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7"/>
        <v>0</v>
      </c>
      <c r="T60" s="205" t="str">
        <f>Q60&amp;J60</f>
        <v>00</v>
      </c>
    </row>
    <row r="61" spans="1:20" s="1" customFormat="1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0" s="8" customFormat="1" hidden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0" hidden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</row>
    <row r="64" spans="1:20" hidden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</row>
    <row r="65" spans="1:20" hidden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</row>
    <row r="66" spans="1:20" hidden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</row>
    <row r="67" spans="1:20" hidden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</row>
    <row r="68" spans="1:20" hidden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</row>
    <row r="69" spans="1:20" hidden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</row>
    <row r="70" spans="1:20" hidden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</row>
    <row r="71" spans="1:20" hidden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0" hidden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0" hidden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0" hidden="1" x14ac:dyDescent="0.2">
      <c r="A74" s="281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0" hidden="1" x14ac:dyDescent="0.2">
      <c r="A75" s="61"/>
      <c r="B75" s="78"/>
      <c r="C75" s="78"/>
      <c r="D75" s="78"/>
      <c r="E75" s="61"/>
      <c r="F75" s="61"/>
      <c r="G75" s="61"/>
      <c r="H75" s="61"/>
      <c r="I75" s="61"/>
      <c r="J75" s="61"/>
      <c r="K75" s="61"/>
      <c r="L75" s="61"/>
      <c r="M75" s="61"/>
      <c r="N75" s="59"/>
      <c r="O75" s="59"/>
      <c r="P75" s="59"/>
      <c r="Q75" s="59"/>
    </row>
    <row r="76" spans="1:20" hidden="1" x14ac:dyDescent="0.2">
      <c r="B76" s="59"/>
      <c r="C76" s="59"/>
      <c r="D76" s="59"/>
      <c r="E76" s="59"/>
      <c r="F76" s="59"/>
      <c r="G76" s="59"/>
      <c r="H76" s="59"/>
      <c r="I76" s="80"/>
      <c r="J76" s="59"/>
      <c r="K76" s="59"/>
      <c r="L76" s="59"/>
      <c r="M76" s="59"/>
      <c r="N76" s="59"/>
      <c r="O76" s="59"/>
      <c r="P76" s="59"/>
      <c r="Q76" s="59"/>
    </row>
    <row r="77" spans="1:20" hidden="1" x14ac:dyDescent="0.2">
      <c r="B77" s="59"/>
      <c r="C77" s="59"/>
      <c r="D77" s="59"/>
      <c r="E77" s="59"/>
      <c r="F77" s="59"/>
      <c r="G77" s="59"/>
      <c r="H77" s="59"/>
      <c r="I77" s="80"/>
      <c r="J77" s="59"/>
      <c r="K77" s="59"/>
      <c r="L77" s="59"/>
      <c r="M77" s="59"/>
      <c r="N77" s="59"/>
      <c r="O77" s="59"/>
      <c r="P77" s="59"/>
      <c r="Q77" s="59"/>
    </row>
    <row r="78" spans="1:20" hidden="1" x14ac:dyDescent="0.2">
      <c r="B78" s="59"/>
      <c r="C78" s="59"/>
      <c r="D78" s="59"/>
      <c r="E78" s="59"/>
      <c r="F78" s="59"/>
      <c r="G78" s="59"/>
      <c r="H78" s="59"/>
      <c r="I78" s="80"/>
      <c r="J78" s="59"/>
      <c r="K78" s="59"/>
      <c r="L78" s="59"/>
      <c r="M78" s="59"/>
      <c r="N78" s="59"/>
      <c r="O78" s="59"/>
      <c r="P78" s="59"/>
      <c r="Q78" s="59"/>
    </row>
    <row r="79" spans="1:20" hidden="1" x14ac:dyDescent="0.2">
      <c r="B79" s="59"/>
      <c r="C79" s="59"/>
      <c r="D79" s="59"/>
      <c r="E79" s="59"/>
      <c r="F79" s="59"/>
      <c r="G79" s="59"/>
      <c r="H79" s="59"/>
      <c r="I79" s="80"/>
      <c r="J79" s="59"/>
      <c r="K79" s="59"/>
      <c r="L79" s="59"/>
      <c r="M79" s="59"/>
      <c r="N79" s="59"/>
      <c r="O79" s="59"/>
      <c r="P79" s="59"/>
      <c r="Q79" s="59"/>
    </row>
    <row r="80" spans="1:20" hidden="1" x14ac:dyDescent="0.2">
      <c r="B80" s="59"/>
      <c r="C80" s="59"/>
      <c r="D80" s="59"/>
      <c r="E80" s="59"/>
      <c r="F80" s="59"/>
      <c r="G80" s="59"/>
      <c r="H80" s="59"/>
      <c r="I80" s="80"/>
      <c r="J80" s="59"/>
      <c r="K80" s="59"/>
      <c r="L80" s="59"/>
      <c r="M80" s="59"/>
      <c r="N80" s="59"/>
      <c r="O80" s="59"/>
      <c r="P80" s="59"/>
      <c r="Q80" s="59"/>
    </row>
    <row r="81" spans="9:9" hidden="1" x14ac:dyDescent="0.2">
      <c r="I81" s="80"/>
    </row>
    <row r="82" spans="9:9" hidden="1" x14ac:dyDescent="0.2">
      <c r="I82" s="80"/>
    </row>
    <row r="83" spans="9:9" hidden="1" x14ac:dyDescent="0.2">
      <c r="I83" s="80"/>
    </row>
    <row r="84" spans="9:9" hidden="1" x14ac:dyDescent="0.2">
      <c r="I84" s="80"/>
    </row>
    <row r="85" spans="9:9" hidden="1" x14ac:dyDescent="0.2">
      <c r="I85" s="80"/>
    </row>
    <row r="86" spans="9:9" hidden="1" x14ac:dyDescent="0.2">
      <c r="I86" s="80"/>
    </row>
    <row r="87" spans="9:9" hidden="1" x14ac:dyDescent="0.2">
      <c r="I87" s="80"/>
    </row>
    <row r="88" spans="9:9" hidden="1" x14ac:dyDescent="0.2">
      <c r="I88" s="80"/>
    </row>
    <row r="89" spans="9:9" hidden="1" x14ac:dyDescent="0.2">
      <c r="I89" s="80"/>
    </row>
    <row r="90" spans="9:9" hidden="1" x14ac:dyDescent="0.2">
      <c r="I90" s="80"/>
    </row>
    <row r="91" spans="9:9" hidden="1" x14ac:dyDescent="0.2">
      <c r="I91" s="80"/>
    </row>
    <row r="92" spans="9:9" hidden="1" x14ac:dyDescent="0.2">
      <c r="I92" s="80"/>
    </row>
    <row r="93" spans="9:9" hidden="1" x14ac:dyDescent="0.2">
      <c r="I93" s="80"/>
    </row>
    <row r="94" spans="9:9" hidden="1" x14ac:dyDescent="0.2">
      <c r="I94" s="80"/>
    </row>
    <row r="95" spans="9:9" hidden="1" x14ac:dyDescent="0.2">
      <c r="I95" s="80"/>
    </row>
    <row r="96" spans="9:9" hidden="1" x14ac:dyDescent="0.2">
      <c r="I96" s="80"/>
    </row>
    <row r="97" spans="1:12" hidden="1" x14ac:dyDescent="0.2">
      <c r="I97" s="80"/>
    </row>
    <row r="98" spans="1:12" hidden="1" x14ac:dyDescent="0.2">
      <c r="I98" s="80"/>
    </row>
    <row r="99" spans="1:12" hidden="1" x14ac:dyDescent="0.2">
      <c r="I99" s="80"/>
    </row>
    <row r="100" spans="1:12" x14ac:dyDescent="0.2">
      <c r="A100" s="245" t="s">
        <v>194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78"/>
    </row>
    <row r="101" spans="1:12" x14ac:dyDescent="0.2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78"/>
    </row>
    <row r="102" spans="1:12" x14ac:dyDescent="0.2">
      <c r="A102" s="282" t="s">
        <v>19</v>
      </c>
      <c r="B102" s="246" t="str">
        <f>IF(A102="-","-",IFERROR(INDEX(B$1:B$100,MATCH(A102,I$1:I$100,0)),""))</f>
        <v>Jaan Joonas (Võru)</v>
      </c>
      <c r="C102" s="247">
        <v>13</v>
      </c>
      <c r="D102" s="143"/>
      <c r="E102" s="143"/>
      <c r="F102" s="143"/>
      <c r="G102" s="143"/>
      <c r="H102" s="143"/>
      <c r="I102" s="78"/>
      <c r="J102" s="78"/>
      <c r="K102" s="78"/>
      <c r="L102" s="78"/>
    </row>
    <row r="103" spans="1:12" x14ac:dyDescent="0.2">
      <c r="A103" s="283"/>
      <c r="B103" s="248"/>
      <c r="C103" s="249" t="str">
        <f>IF(COUNT(C102,C104)=2,IF(C102&gt;C104,B102,B104),"")</f>
        <v>Jaan Joonas (Võru)</v>
      </c>
      <c r="D103" s="143"/>
      <c r="E103" s="247">
        <v>7</v>
      </c>
      <c r="F103" s="143"/>
      <c r="G103" s="143"/>
      <c r="H103" s="143"/>
      <c r="I103" s="78"/>
      <c r="J103" s="78"/>
      <c r="K103" s="78"/>
      <c r="L103" s="78"/>
    </row>
    <row r="104" spans="1:12" x14ac:dyDescent="0.2">
      <c r="A104" s="283" t="s">
        <v>35</v>
      </c>
      <c r="B104" s="250" t="str">
        <f>IF(A104="-","-",IFERROR(INDEX(B$1:B$100,MATCH(A104,I$1:I$100,0)),""))</f>
        <v>Erki Aule (Harju)</v>
      </c>
      <c r="C104" s="251">
        <v>3</v>
      </c>
      <c r="D104" s="252"/>
      <c r="E104" s="143"/>
      <c r="F104" s="143"/>
      <c r="G104" s="143"/>
      <c r="H104" s="143"/>
      <c r="I104" s="78"/>
      <c r="J104" s="78"/>
      <c r="K104" s="78"/>
      <c r="L104" s="78"/>
    </row>
    <row r="105" spans="1:12" x14ac:dyDescent="0.2">
      <c r="A105" s="283"/>
      <c r="B105" s="253"/>
      <c r="C105" s="143"/>
      <c r="D105" s="254"/>
      <c r="E105" s="249" t="str">
        <f>IF(COUNT(E103,E107)=2,IF(E103&gt;E107,C103,C107),"")</f>
        <v>Valmar Pantšenko (Tartu)</v>
      </c>
      <c r="F105" s="143"/>
      <c r="G105" s="247">
        <v>8</v>
      </c>
      <c r="H105" s="143"/>
      <c r="I105" s="78"/>
      <c r="J105" s="78"/>
      <c r="K105" s="78"/>
      <c r="L105" s="78"/>
    </row>
    <row r="106" spans="1:12" x14ac:dyDescent="0.2">
      <c r="A106" s="283" t="s">
        <v>21</v>
      </c>
      <c r="B106" s="246" t="str">
        <f>IF(A106="-","-",IFERROR(INDEX(B$1:B$100,MATCH(A106,I$1:I$100,0)),""))</f>
        <v>Valmar Pantšenko (Tartu)</v>
      </c>
      <c r="C106" s="247">
        <v>13</v>
      </c>
      <c r="D106" s="254"/>
      <c r="E106" s="255"/>
      <c r="F106" s="252"/>
      <c r="G106" s="143"/>
      <c r="H106" s="143"/>
      <c r="I106" s="78"/>
      <c r="J106" s="78"/>
      <c r="K106" s="78"/>
      <c r="L106" s="78"/>
    </row>
    <row r="107" spans="1:12" x14ac:dyDescent="0.2">
      <c r="A107" s="283"/>
      <c r="B107" s="248"/>
      <c r="C107" s="249" t="str">
        <f>IF(COUNT(C106,C108)=2,IF(C106&gt;C108,B106,B108),"")</f>
        <v>Valmar Pantšenko (Tartu)</v>
      </c>
      <c r="D107" s="256"/>
      <c r="E107" s="251">
        <v>13</v>
      </c>
      <c r="F107" s="254"/>
      <c r="G107" s="143"/>
      <c r="H107" s="143"/>
      <c r="I107" s="78"/>
      <c r="J107" s="78"/>
      <c r="K107" s="78"/>
      <c r="L107" s="78"/>
    </row>
    <row r="108" spans="1:12" x14ac:dyDescent="0.2">
      <c r="A108" s="283" t="s">
        <v>36</v>
      </c>
      <c r="B108" s="250" t="str">
        <f>IF(A108="-","-",IFERROR(INDEX(B$1:B$100,MATCH(A108,I$1:I$100,0)),""))</f>
        <v>Ain Tamme (Järva)</v>
      </c>
      <c r="C108" s="251">
        <v>10</v>
      </c>
      <c r="D108" s="143"/>
      <c r="E108" s="257"/>
      <c r="F108" s="254"/>
      <c r="G108" s="143"/>
      <c r="H108" s="143"/>
      <c r="I108" s="78"/>
      <c r="J108" s="78"/>
      <c r="K108" s="78"/>
      <c r="L108" s="78"/>
    </row>
    <row r="109" spans="1:12" ht="13.5" thickBot="1" x14ac:dyDescent="0.25">
      <c r="A109" s="270"/>
      <c r="B109" s="253"/>
      <c r="C109" s="143"/>
      <c r="D109" s="143"/>
      <c r="E109" s="257"/>
      <c r="F109" s="254"/>
      <c r="G109" s="143"/>
      <c r="H109" s="258" t="str">
        <f>IF(COUNT(G105,G113)=2,IF(G105&gt;G113,E105,E113),"")</f>
        <v>Igor Kostin (Tartu)</v>
      </c>
      <c r="I109" s="78"/>
      <c r="J109" s="78"/>
      <c r="K109" s="78"/>
      <c r="L109" s="78"/>
    </row>
    <row r="110" spans="1:12" x14ac:dyDescent="0.2">
      <c r="A110" s="282" t="s">
        <v>38</v>
      </c>
      <c r="B110" s="246" t="str">
        <f>IF(A110="-","-",IFERROR(INDEX(B$1:B$100,MATCH(A110,I$1:I$100,0)),""))</f>
        <v>Jaan Lüitsepp (Võru)</v>
      </c>
      <c r="C110" s="247">
        <v>12</v>
      </c>
      <c r="D110" s="143"/>
      <c r="E110" s="143"/>
      <c r="F110" s="254"/>
      <c r="G110" s="259"/>
      <c r="H110" s="260" t="s">
        <v>91</v>
      </c>
      <c r="I110" s="261"/>
      <c r="J110" s="78"/>
      <c r="K110" s="78"/>
      <c r="L110" s="78"/>
    </row>
    <row r="111" spans="1:12" x14ac:dyDescent="0.2">
      <c r="A111" s="283"/>
      <c r="B111" s="248"/>
      <c r="C111" s="249" t="str">
        <f>IF(COUNT(C110,C112)=2,IF(C110&gt;C112,B110,B112),"")</f>
        <v>Tiit Kattai (Valga)</v>
      </c>
      <c r="D111" s="143"/>
      <c r="E111" s="247">
        <v>5</v>
      </c>
      <c r="F111" s="254"/>
      <c r="G111" s="257"/>
      <c r="H111" s="257"/>
      <c r="I111" s="262"/>
      <c r="J111" s="78"/>
      <c r="K111" s="78"/>
      <c r="L111" s="78"/>
    </row>
    <row r="112" spans="1:12" x14ac:dyDescent="0.2">
      <c r="A112" s="283" t="s">
        <v>20</v>
      </c>
      <c r="B112" s="250" t="str">
        <f>IF(A112="-","-",IFERROR(INDEX(B$1:B$100,MATCH(A112,I$1:I$100,0)),""))</f>
        <v>Tiit Kattai (Valga)</v>
      </c>
      <c r="C112" s="251">
        <v>13</v>
      </c>
      <c r="D112" s="252"/>
      <c r="E112" s="143"/>
      <c r="F112" s="254"/>
      <c r="G112" s="257"/>
      <c r="H112" s="257"/>
      <c r="I112" s="262"/>
      <c r="J112" s="78"/>
      <c r="K112" s="78"/>
      <c r="L112" s="78"/>
    </row>
    <row r="113" spans="1:12" x14ac:dyDescent="0.2">
      <c r="A113" s="283"/>
      <c r="B113" s="253"/>
      <c r="C113" s="143"/>
      <c r="D113" s="254"/>
      <c r="E113" s="249" t="str">
        <f>IF(COUNT(E111,E115)=2,IF(E111&gt;E115,C111,C115),"")</f>
        <v>Igor Kostin (Tartu)</v>
      </c>
      <c r="F113" s="256"/>
      <c r="G113" s="251">
        <v>13</v>
      </c>
      <c r="H113" s="257"/>
      <c r="I113" s="262"/>
      <c r="J113" s="78"/>
      <c r="K113" s="78"/>
      <c r="L113" s="78"/>
    </row>
    <row r="114" spans="1:12" ht="13.5" thickBot="1" x14ac:dyDescent="0.25">
      <c r="A114" s="283" t="s">
        <v>37</v>
      </c>
      <c r="B114" s="246" t="str">
        <f>IF(A114="-","-",IFERROR(INDEX(B$1:B$100,MATCH(A114,I$1:I$100,0)),""))</f>
        <v>Igor Kostin (Tartu)</v>
      </c>
      <c r="C114" s="247">
        <v>13</v>
      </c>
      <c r="D114" s="254"/>
      <c r="E114" s="255"/>
      <c r="F114" s="257"/>
      <c r="G114" s="257"/>
      <c r="H114" s="263" t="str">
        <f>IF(COUNT(G105,G113)=2,IF(G105&lt;G113,E105,E113),"")</f>
        <v>Valmar Pantšenko (Tartu)</v>
      </c>
      <c r="I114" s="264"/>
      <c r="J114" s="78"/>
      <c r="K114" s="78"/>
      <c r="L114" s="78"/>
    </row>
    <row r="115" spans="1:12" x14ac:dyDescent="0.2">
      <c r="A115" s="283"/>
      <c r="B115" s="248"/>
      <c r="C115" s="249" t="str">
        <f>IF(COUNT(C114,C116)=2,IF(C114&gt;C116,B114,B116),"")</f>
        <v>Igor Kostin (Tartu)</v>
      </c>
      <c r="D115" s="256"/>
      <c r="E115" s="251">
        <v>13</v>
      </c>
      <c r="F115" s="143"/>
      <c r="G115" s="257"/>
      <c r="H115" s="265" t="s">
        <v>92</v>
      </c>
      <c r="I115" s="78"/>
      <c r="J115" s="78"/>
      <c r="K115" s="78"/>
      <c r="L115" s="78"/>
    </row>
    <row r="116" spans="1:12" x14ac:dyDescent="0.2">
      <c r="A116" s="283" t="s">
        <v>22</v>
      </c>
      <c r="B116" s="250" t="str">
        <f>IF(A116="-","-",IFERROR(INDEX(B$1:B$100,MATCH(A116,I$1:I$100,0)),""))</f>
        <v>Margo Peebo (Lääne)</v>
      </c>
      <c r="C116" s="251">
        <v>6</v>
      </c>
      <c r="D116" s="143"/>
      <c r="E116" s="257"/>
      <c r="F116" s="257"/>
      <c r="G116" s="257"/>
      <c r="H116" s="143"/>
      <c r="I116" s="78"/>
      <c r="J116" s="78"/>
      <c r="K116" s="78"/>
      <c r="L116" s="78"/>
    </row>
    <row r="117" spans="1:12" x14ac:dyDescent="0.2">
      <c r="A117" s="270"/>
      <c r="B117" s="80"/>
      <c r="C117" s="143"/>
      <c r="D117" s="143"/>
      <c r="E117" s="258" t="str">
        <f>IF(COUNT(E103,E107)=2,IF(E103&lt;E107,C103,C107),"")</f>
        <v>Jaan Joonas (Võru)</v>
      </c>
      <c r="F117" s="143"/>
      <c r="G117" s="266">
        <v>13</v>
      </c>
      <c r="H117" s="143"/>
      <c r="I117" s="78"/>
      <c r="J117" s="78"/>
      <c r="K117" s="78"/>
      <c r="L117" s="78"/>
    </row>
    <row r="118" spans="1:12" ht="13.5" thickBot="1" x14ac:dyDescent="0.25">
      <c r="A118" s="143"/>
      <c r="B118" s="80"/>
      <c r="C118" s="143"/>
      <c r="D118" s="143"/>
      <c r="E118" s="267"/>
      <c r="F118" s="252"/>
      <c r="G118" s="268"/>
      <c r="H118" s="258" t="str">
        <f>IF(COUNT(G117,G119)=2,IF(G117&gt;G119,E117,E119),"")</f>
        <v>Jaan Joonas (Võru)</v>
      </c>
      <c r="I118" s="78"/>
      <c r="J118" s="78"/>
      <c r="K118" s="78"/>
      <c r="L118" s="78"/>
    </row>
    <row r="119" spans="1:12" x14ac:dyDescent="0.2">
      <c r="A119" s="143"/>
      <c r="B119" s="80"/>
      <c r="C119" s="143"/>
      <c r="D119" s="143"/>
      <c r="E119" s="269" t="str">
        <f>IF(COUNT(E111,E115)=2,IF(E111&lt;E115,C111,C115),"")</f>
        <v>Tiit Kattai (Valga)</v>
      </c>
      <c r="F119" s="256"/>
      <c r="G119" s="358">
        <v>0</v>
      </c>
      <c r="H119" s="260" t="s">
        <v>93</v>
      </c>
      <c r="I119" s="261"/>
      <c r="J119" s="78"/>
      <c r="K119" s="78"/>
      <c r="L119" s="78"/>
    </row>
    <row r="120" spans="1:12" x14ac:dyDescent="0.2">
      <c r="A120" s="143"/>
      <c r="B120" s="80"/>
      <c r="C120" s="143"/>
      <c r="D120" s="143"/>
      <c r="E120" s="143"/>
      <c r="F120" s="143"/>
      <c r="G120" s="143"/>
      <c r="H120" s="257"/>
      <c r="I120" s="262"/>
      <c r="J120" s="78"/>
      <c r="K120" s="78"/>
      <c r="L120" s="78"/>
    </row>
    <row r="121" spans="1:12" ht="13.5" thickBot="1" x14ac:dyDescent="0.25">
      <c r="A121" s="143"/>
      <c r="B121" s="80"/>
      <c r="C121" s="143"/>
      <c r="D121" s="143"/>
      <c r="E121" s="257"/>
      <c r="F121" s="257"/>
      <c r="G121" s="143"/>
      <c r="H121" s="263" t="str">
        <f>IF(COUNT(G117,G119)=2,IF(G117&lt;G119,E117,E119),"")</f>
        <v>Tiit Kattai (Valga)</v>
      </c>
      <c r="I121" s="264"/>
      <c r="J121" s="78"/>
      <c r="K121" s="78"/>
      <c r="L121" s="78"/>
    </row>
    <row r="122" spans="1:12" x14ac:dyDescent="0.2">
      <c r="A122" s="143"/>
      <c r="B122" s="80"/>
      <c r="C122" s="143"/>
      <c r="D122" s="143"/>
      <c r="E122" s="143"/>
      <c r="F122" s="143"/>
      <c r="G122" s="143"/>
      <c r="H122" s="270" t="s">
        <v>23</v>
      </c>
      <c r="I122" s="78"/>
      <c r="J122" s="78"/>
      <c r="K122" s="78"/>
      <c r="L122" s="78"/>
    </row>
    <row r="123" spans="1:12" x14ac:dyDescent="0.2">
      <c r="A123" s="143"/>
      <c r="B123" s="80"/>
      <c r="C123" s="269" t="str">
        <f>IF(COUNT(C102,C104)=2,IF(C102&lt;C104,B102,B104),"")</f>
        <v>Erki Aule (Harju)</v>
      </c>
      <c r="D123" s="143"/>
      <c r="E123" s="247">
        <v>0</v>
      </c>
      <c r="F123" s="247"/>
      <c r="G123" s="247"/>
      <c r="H123" s="143"/>
      <c r="I123" s="78"/>
      <c r="J123" s="78"/>
      <c r="K123" s="78"/>
      <c r="L123" s="78"/>
    </row>
    <row r="124" spans="1:12" x14ac:dyDescent="0.2">
      <c r="A124" s="143"/>
      <c r="B124" s="80"/>
      <c r="C124" s="271"/>
      <c r="D124" s="272"/>
      <c r="E124" s="249" t="str">
        <f>IF(COUNT(E123,E125)=2,IF(E123&gt;E125,C123,C125),"")</f>
        <v>Ain Tamme (Järva)</v>
      </c>
      <c r="F124" s="143"/>
      <c r="G124" s="247">
        <v>13</v>
      </c>
      <c r="H124" s="143"/>
      <c r="I124" s="78"/>
      <c r="J124" s="78"/>
      <c r="K124" s="78"/>
      <c r="L124" s="78"/>
    </row>
    <row r="125" spans="1:12" x14ac:dyDescent="0.2">
      <c r="A125" s="143"/>
      <c r="B125" s="80"/>
      <c r="C125" s="269" t="str">
        <f>IF(COUNT(C106,C108)=2,IF(C106&lt;C108,B106,B108),"")</f>
        <v>Ain Tamme (Järva)</v>
      </c>
      <c r="D125" s="273"/>
      <c r="E125" s="251">
        <v>13</v>
      </c>
      <c r="F125" s="272"/>
      <c r="G125" s="143"/>
      <c r="H125" s="143"/>
      <c r="I125" s="78"/>
      <c r="J125" s="78"/>
      <c r="K125" s="78"/>
      <c r="L125" s="78"/>
    </row>
    <row r="126" spans="1:12" ht="13.5" thickBot="1" x14ac:dyDescent="0.25">
      <c r="A126" s="143"/>
      <c r="B126" s="80"/>
      <c r="C126" s="247"/>
      <c r="D126" s="247"/>
      <c r="E126" s="266"/>
      <c r="F126" s="274"/>
      <c r="G126" s="275"/>
      <c r="H126" s="258" t="str">
        <f>IF(COUNT(G124,G128)=2,IF(G124&gt;G128,E124,E128),"")</f>
        <v>Ain Tamme (Järva)</v>
      </c>
      <c r="I126" s="78"/>
      <c r="J126" s="78"/>
      <c r="K126" s="78"/>
      <c r="L126" s="78"/>
    </row>
    <row r="127" spans="1:12" x14ac:dyDescent="0.2">
      <c r="A127" s="143"/>
      <c r="B127" s="80"/>
      <c r="C127" s="269" t="str">
        <f>IF(COUNT(C110,C112)=2,IF(C110&lt;C112,B110,B112),"")</f>
        <v>Jaan Lüitsepp (Võru)</v>
      </c>
      <c r="D127" s="247"/>
      <c r="E127" s="247">
        <v>13</v>
      </c>
      <c r="F127" s="274"/>
      <c r="G127" s="259"/>
      <c r="H127" s="260" t="s">
        <v>26</v>
      </c>
      <c r="I127" s="261"/>
      <c r="J127" s="78"/>
      <c r="K127" s="78"/>
      <c r="L127" s="78"/>
    </row>
    <row r="128" spans="1:12" x14ac:dyDescent="0.2">
      <c r="A128" s="143"/>
      <c r="B128" s="80"/>
      <c r="C128" s="271"/>
      <c r="D128" s="272"/>
      <c r="E128" s="249" t="str">
        <f>IF(COUNT(E127,E129)=2,IF(E127&gt;E129,C127,C129),"")</f>
        <v>Jaan Lüitsepp (Võru)</v>
      </c>
      <c r="F128" s="256"/>
      <c r="G128" s="251">
        <v>12</v>
      </c>
      <c r="H128" s="257"/>
      <c r="I128" s="262"/>
      <c r="J128" s="78"/>
      <c r="K128" s="78"/>
      <c r="L128" s="78"/>
    </row>
    <row r="129" spans="1:12" ht="13.5" thickBot="1" x14ac:dyDescent="0.25">
      <c r="A129" s="143"/>
      <c r="B129" s="80"/>
      <c r="C129" s="269" t="str">
        <f>IF(COUNT(C114,C116)=2,IF(C114&lt;C116,B114,B116),"")</f>
        <v>Margo Peebo (Lääne)</v>
      </c>
      <c r="D129" s="273"/>
      <c r="E129" s="251">
        <v>3</v>
      </c>
      <c r="F129" s="247"/>
      <c r="G129" s="266"/>
      <c r="H129" s="263" t="str">
        <f>IF(COUNT(G124,G128)=2,IF(G124&lt;G128,E124,E128),"")</f>
        <v>Jaan Lüitsepp (Võru)</v>
      </c>
      <c r="I129" s="264"/>
      <c r="J129" s="78"/>
      <c r="K129" s="78"/>
      <c r="L129" s="78"/>
    </row>
    <row r="130" spans="1:12" x14ac:dyDescent="0.2">
      <c r="A130" s="143"/>
      <c r="B130" s="80"/>
      <c r="C130" s="247"/>
      <c r="D130" s="247"/>
      <c r="E130" s="247"/>
      <c r="F130" s="247"/>
      <c r="G130" s="266"/>
      <c r="H130" s="270" t="s">
        <v>27</v>
      </c>
      <c r="I130" s="78"/>
      <c r="J130" s="78"/>
      <c r="K130" s="78"/>
      <c r="L130" s="78"/>
    </row>
    <row r="131" spans="1:12" x14ac:dyDescent="0.2">
      <c r="A131" s="143"/>
      <c r="B131" s="80"/>
      <c r="C131" s="247"/>
      <c r="D131" s="266"/>
      <c r="E131" s="258" t="str">
        <f>IF(COUNT(E123,E125)=2,IF(E123&lt;E125,C123,C125),"")</f>
        <v>Erki Aule (Harju)</v>
      </c>
      <c r="F131" s="143"/>
      <c r="G131" s="266">
        <v>0</v>
      </c>
      <c r="H131" s="257"/>
      <c r="I131" s="78"/>
      <c r="J131" s="78"/>
      <c r="K131" s="78"/>
      <c r="L131" s="78"/>
    </row>
    <row r="132" spans="1:12" ht="13.5" thickBot="1" x14ac:dyDescent="0.25">
      <c r="A132" s="143"/>
      <c r="B132" s="80"/>
      <c r="C132" s="247"/>
      <c r="D132" s="266"/>
      <c r="E132" s="267"/>
      <c r="F132" s="252"/>
      <c r="G132" s="268"/>
      <c r="H132" s="258" t="str">
        <f>IF(COUNT(G131,G133)=2,IF(G131&gt;G133,E131,E133),"")</f>
        <v>Margo Peebo (Lääne)</v>
      </c>
      <c r="I132" s="78"/>
      <c r="J132" s="78"/>
      <c r="K132" s="78"/>
      <c r="L132" s="78"/>
    </row>
    <row r="133" spans="1:12" x14ac:dyDescent="0.2">
      <c r="A133" s="143"/>
      <c r="B133" s="80"/>
      <c r="C133" s="247"/>
      <c r="D133" s="266"/>
      <c r="E133" s="269" t="str">
        <f>IF(COUNT(E127,E129)=2,IF(E127&lt;E129,C127,C129),"")</f>
        <v>Margo Peebo (Lääne)</v>
      </c>
      <c r="F133" s="256"/>
      <c r="G133" s="251">
        <v>13</v>
      </c>
      <c r="H133" s="260" t="s">
        <v>30</v>
      </c>
      <c r="I133" s="261"/>
      <c r="J133" s="78"/>
      <c r="K133" s="78"/>
      <c r="L133" s="78"/>
    </row>
    <row r="134" spans="1:12" x14ac:dyDescent="0.2">
      <c r="A134" s="143"/>
      <c r="B134" s="80"/>
      <c r="C134" s="143"/>
      <c r="D134" s="257"/>
      <c r="E134" s="143"/>
      <c r="F134" s="143"/>
      <c r="G134" s="143"/>
      <c r="H134" s="257"/>
      <c r="I134" s="262"/>
      <c r="J134" s="78"/>
      <c r="K134" s="78"/>
      <c r="L134" s="78"/>
    </row>
    <row r="135" spans="1:12" ht="13.5" thickBot="1" x14ac:dyDescent="0.25">
      <c r="A135" s="143"/>
      <c r="B135" s="80"/>
      <c r="C135" s="143"/>
      <c r="D135" s="143"/>
      <c r="E135" s="257"/>
      <c r="F135" s="257"/>
      <c r="G135" s="143"/>
      <c r="H135" s="276" t="str">
        <f>IF(COUNT(G131,G133)=2,IF(G131&lt;G133,E131,E133),"")</f>
        <v>Erki Aule (Harju)</v>
      </c>
      <c r="I135" s="264"/>
      <c r="J135" s="78"/>
      <c r="K135" s="78"/>
      <c r="L135" s="78"/>
    </row>
    <row r="136" spans="1:12" x14ac:dyDescent="0.2">
      <c r="A136" s="220"/>
      <c r="B136" s="80"/>
      <c r="C136" s="143"/>
      <c r="D136" s="143"/>
      <c r="E136" s="257"/>
      <c r="F136" s="257"/>
      <c r="G136" s="143"/>
      <c r="H136" s="270" t="s">
        <v>31</v>
      </c>
      <c r="I136" s="78"/>
      <c r="J136" s="78"/>
      <c r="K136" s="78"/>
    </row>
    <row r="137" spans="1:12" x14ac:dyDescent="0.2">
      <c r="A137" s="78"/>
      <c r="B137" s="80"/>
      <c r="C137" s="78"/>
      <c r="D137" s="78"/>
      <c r="E137" s="78"/>
      <c r="F137" s="78"/>
      <c r="G137" s="78"/>
      <c r="H137" s="78"/>
      <c r="I137" s="78"/>
      <c r="J137" s="78"/>
      <c r="K137" s="78"/>
    </row>
    <row r="138" spans="1:12" x14ac:dyDescent="0.2">
      <c r="A138" s="301" t="s">
        <v>287</v>
      </c>
      <c r="B138" s="80"/>
      <c r="C138" s="80"/>
      <c r="D138" s="80"/>
      <c r="E138" s="80"/>
      <c r="F138" s="80"/>
      <c r="G138" s="80"/>
      <c r="H138" s="80"/>
      <c r="I138" s="80"/>
      <c r="J138" s="78"/>
      <c r="K138" s="78"/>
    </row>
    <row r="139" spans="1:12" x14ac:dyDescent="0.2">
      <c r="A139" s="143"/>
      <c r="B139" s="80"/>
      <c r="C139" s="80"/>
      <c r="D139" s="80"/>
      <c r="E139" s="80"/>
      <c r="F139" s="80"/>
      <c r="G139" s="80"/>
      <c r="H139" s="80"/>
      <c r="I139" s="80"/>
      <c r="J139" s="78"/>
      <c r="K139" s="78"/>
    </row>
    <row r="140" spans="1:12" x14ac:dyDescent="0.2">
      <c r="A140" s="282" t="s">
        <v>24</v>
      </c>
      <c r="B140" s="246" t="str">
        <f>IF(A140="-","-",IFERROR(INDEX(B$1:B$100,MATCH(A140,I$1:I$100,0)),""))</f>
        <v>Sander Rose (I-Viru)</v>
      </c>
      <c r="C140" s="247">
        <v>13</v>
      </c>
      <c r="D140" s="143"/>
      <c r="E140" s="143"/>
      <c r="F140" s="143"/>
      <c r="G140" s="143"/>
      <c r="H140" s="143"/>
      <c r="I140" s="78"/>
      <c r="J140" s="78"/>
      <c r="K140" s="78"/>
    </row>
    <row r="141" spans="1:12" x14ac:dyDescent="0.2">
      <c r="A141" s="302"/>
      <c r="B141" s="248"/>
      <c r="C141" s="249" t="str">
        <f>IF(COUNT(C140,C142)=2,IF(C140&gt;C142,B140,B142),"")</f>
        <v>Sander Rose (I-Viru)</v>
      </c>
      <c r="D141" s="143"/>
      <c r="E141" s="247">
        <v>5</v>
      </c>
      <c r="F141" s="143"/>
      <c r="G141" s="143"/>
      <c r="H141" s="143"/>
      <c r="I141" s="78"/>
      <c r="J141" s="78"/>
      <c r="K141" s="78"/>
    </row>
    <row r="142" spans="1:12" x14ac:dyDescent="0.2">
      <c r="A142" s="359" t="s">
        <v>96</v>
      </c>
      <c r="B142" s="250" t="str">
        <f>IF(A142="-","-",IFERROR(INDEX(B$1:B$100,MATCH(A142,I$1:I$100,0)),""))</f>
        <v>Arvo Orgusaar (Jõgeva)</v>
      </c>
      <c r="C142" s="251">
        <v>4</v>
      </c>
      <c r="D142" s="252"/>
      <c r="E142" s="143"/>
      <c r="F142" s="143"/>
      <c r="G142" s="143"/>
      <c r="H142" s="143"/>
      <c r="I142" s="78"/>
      <c r="J142" s="78"/>
      <c r="K142" s="78"/>
    </row>
    <row r="143" spans="1:12" x14ac:dyDescent="0.2">
      <c r="A143" s="302"/>
      <c r="B143" s="253"/>
      <c r="C143" s="143"/>
      <c r="D143" s="254"/>
      <c r="E143" s="249" t="str">
        <f>IF(COUNT(E141,E145)=2,IF(E141&gt;E145,C141,C145),"")</f>
        <v>Vahur Raudsepp (Lääne)</v>
      </c>
      <c r="F143" s="143"/>
      <c r="G143" s="247">
        <v>9</v>
      </c>
      <c r="H143" s="143"/>
      <c r="I143" s="78"/>
      <c r="J143" s="78"/>
      <c r="K143" s="78"/>
    </row>
    <row r="144" spans="1:12" x14ac:dyDescent="0.2">
      <c r="A144" s="302" t="s">
        <v>25</v>
      </c>
      <c r="B144" s="246" t="str">
        <f>IF(A144="-","-",IFERROR(INDEX(B$1:B$100,MATCH(A144,I$1:I$100,0)),""))</f>
        <v>Silver Kingissepp (Lääne)</v>
      </c>
      <c r="C144" s="247">
        <v>9</v>
      </c>
      <c r="D144" s="254"/>
      <c r="E144" s="255"/>
      <c r="F144" s="252"/>
      <c r="G144" s="143"/>
      <c r="H144" s="143"/>
      <c r="I144" s="78"/>
      <c r="J144" s="78"/>
      <c r="K144" s="78"/>
    </row>
    <row r="145" spans="1:11" x14ac:dyDescent="0.2">
      <c r="A145" s="302"/>
      <c r="B145" s="248"/>
      <c r="C145" s="249" t="str">
        <f>IF(COUNT(C144,C146)=2,IF(C144&gt;C146,B144,B146),"")</f>
        <v>Vahur Raudsepp (Lääne)</v>
      </c>
      <c r="D145" s="256"/>
      <c r="E145" s="251">
        <v>13</v>
      </c>
      <c r="F145" s="254"/>
      <c r="G145" s="143"/>
      <c r="H145" s="143"/>
      <c r="I145" s="78"/>
      <c r="J145" s="78"/>
      <c r="K145" s="78"/>
    </row>
    <row r="146" spans="1:11" x14ac:dyDescent="0.2">
      <c r="A146" s="302" t="s">
        <v>43</v>
      </c>
      <c r="B146" s="250" t="str">
        <f>IF(A146="-","-",IFERROR(INDEX(B$1:B$100,MATCH(A146,I$1:I$100,0)),""))</f>
        <v>Vahur Raudsepp (Lääne)</v>
      </c>
      <c r="C146" s="251">
        <v>13</v>
      </c>
      <c r="D146" s="143"/>
      <c r="E146" s="257"/>
      <c r="F146" s="254"/>
      <c r="G146" s="143"/>
      <c r="H146" s="143"/>
      <c r="I146" s="78"/>
      <c r="J146" s="78"/>
      <c r="K146" s="78"/>
    </row>
    <row r="147" spans="1:11" ht="13.5" thickBot="1" x14ac:dyDescent="0.25">
      <c r="A147" s="303"/>
      <c r="B147" s="253"/>
      <c r="C147" s="143"/>
      <c r="D147" s="143"/>
      <c r="E147" s="257"/>
      <c r="F147" s="254"/>
      <c r="G147" s="143"/>
      <c r="H147" s="258" t="str">
        <f>IF(COUNT(G143,G151)=2,IF(G143&gt;G151,E143,E151),"")</f>
        <v>Olav Türk (Tartu)</v>
      </c>
      <c r="I147" s="78"/>
      <c r="J147" s="78"/>
      <c r="K147" s="78"/>
    </row>
    <row r="148" spans="1:11" x14ac:dyDescent="0.2">
      <c r="A148" s="282" t="s">
        <v>42</v>
      </c>
      <c r="B148" s="246" t="str">
        <f>IF(A148="-","-",IFERROR(INDEX(B$1:B$100,MATCH(A148,I$1:I$100,0)),""))</f>
        <v>Olav Türk (Tartu)</v>
      </c>
      <c r="C148" s="247">
        <v>13</v>
      </c>
      <c r="D148" s="143"/>
      <c r="E148" s="143"/>
      <c r="F148" s="254"/>
      <c r="G148" s="259"/>
      <c r="H148" s="260" t="s">
        <v>32</v>
      </c>
      <c r="I148" s="261"/>
      <c r="J148" s="78"/>
      <c r="K148" s="78"/>
    </row>
    <row r="149" spans="1:11" x14ac:dyDescent="0.2">
      <c r="A149" s="302"/>
      <c r="B149" s="248"/>
      <c r="C149" s="249" t="str">
        <f>IF(COUNT(C148,C150)=2,IF(C148&gt;C150,B148,B150),"")</f>
        <v>Olav Türk (Tartu)</v>
      </c>
      <c r="D149" s="143"/>
      <c r="E149" s="247">
        <v>13</v>
      </c>
      <c r="F149" s="254"/>
      <c r="G149" s="257"/>
      <c r="H149" s="257"/>
      <c r="I149" s="262"/>
      <c r="J149" s="78"/>
      <c r="K149" s="78"/>
    </row>
    <row r="150" spans="1:11" x14ac:dyDescent="0.2">
      <c r="A150" s="302" t="s">
        <v>29</v>
      </c>
      <c r="B150" s="250" t="str">
        <f>IF(A150="-","-",IFERROR(INDEX(B$1:B$100,MATCH(A150,I$1:I$100,0)),""))</f>
        <v>Taimo Lepp (Jõgeva)</v>
      </c>
      <c r="C150" s="251">
        <v>9</v>
      </c>
      <c r="D150" s="252"/>
      <c r="E150" s="143"/>
      <c r="F150" s="254"/>
      <c r="G150" s="257"/>
      <c r="H150" s="257"/>
      <c r="I150" s="262"/>
      <c r="J150" s="78"/>
      <c r="K150" s="78"/>
    </row>
    <row r="151" spans="1:11" x14ac:dyDescent="0.2">
      <c r="A151" s="302"/>
      <c r="B151" s="253"/>
      <c r="C151" s="143"/>
      <c r="D151" s="254"/>
      <c r="E151" s="249" t="str">
        <f>IF(COUNT(E149,E153)=2,IF(E149&gt;E153,C149,C153),"")</f>
        <v>Olav Türk (Tartu)</v>
      </c>
      <c r="F151" s="256"/>
      <c r="G151" s="251">
        <v>13</v>
      </c>
      <c r="H151" s="257"/>
      <c r="I151" s="262"/>
      <c r="J151" s="78"/>
      <c r="K151" s="78"/>
    </row>
    <row r="152" spans="1:11" ht="13.5" thickBot="1" x14ac:dyDescent="0.25">
      <c r="A152" s="359" t="s">
        <v>128</v>
      </c>
      <c r="B152" s="246" t="str">
        <f>IF(A152="-","-",IFERROR(INDEX(B$1:B$100,MATCH(A152,I$1:I$100,0)),""))</f>
        <v>Margus Limberg (Lääne)</v>
      </c>
      <c r="C152" s="247">
        <v>7</v>
      </c>
      <c r="D152" s="254"/>
      <c r="E152" s="255"/>
      <c r="F152" s="257"/>
      <c r="G152" s="257"/>
      <c r="H152" s="263" t="str">
        <f>IF(COUNT(G143,G151)=2,IF(G143&lt;G151,E143,E151),"")</f>
        <v>Vahur Raudsepp (Lääne)</v>
      </c>
      <c r="I152" s="264"/>
      <c r="J152" s="78"/>
      <c r="K152" s="78"/>
    </row>
    <row r="153" spans="1:11" x14ac:dyDescent="0.2">
      <c r="A153" s="302"/>
      <c r="B153" s="248"/>
      <c r="C153" s="249" t="str">
        <f>IF(COUNT(C152,C154)=2,IF(C152&gt;C154,B152,B154),"")</f>
        <v>Vitali Gansen (Järva)</v>
      </c>
      <c r="D153" s="256"/>
      <c r="E153" s="251">
        <v>5</v>
      </c>
      <c r="F153" s="143"/>
      <c r="G153" s="257"/>
      <c r="H153" s="265" t="s">
        <v>39</v>
      </c>
      <c r="I153" s="78"/>
      <c r="J153" s="78"/>
      <c r="K153" s="78"/>
    </row>
    <row r="154" spans="1:11" x14ac:dyDescent="0.2">
      <c r="A154" s="302" t="s">
        <v>28</v>
      </c>
      <c r="B154" s="250" t="str">
        <f>IF(A154="-","-",IFERROR(INDEX(B$1:B$100,MATCH(A154,I$1:I$100,0)),""))</f>
        <v>Vitali Gansen (Järva)</v>
      </c>
      <c r="C154" s="251">
        <v>13</v>
      </c>
      <c r="D154" s="143"/>
      <c r="E154" s="257"/>
      <c r="F154" s="257"/>
      <c r="G154" s="257"/>
      <c r="H154" s="143"/>
      <c r="I154" s="78"/>
      <c r="J154" s="78"/>
      <c r="K154" s="78"/>
    </row>
    <row r="155" spans="1:11" x14ac:dyDescent="0.2">
      <c r="A155" s="270"/>
      <c r="B155" s="80"/>
      <c r="C155" s="143"/>
      <c r="D155" s="143"/>
      <c r="E155" s="258" t="str">
        <f>IF(COUNT(E141,E145)=2,IF(E141&lt;E145,C141,C145),"")</f>
        <v>Sander Rose (I-Viru)</v>
      </c>
      <c r="F155" s="143"/>
      <c r="G155" s="266">
        <v>8</v>
      </c>
      <c r="H155" s="143"/>
      <c r="I155" s="78"/>
      <c r="J155" s="78"/>
      <c r="K155" s="78"/>
    </row>
    <row r="156" spans="1:11" ht="13.5" thickBot="1" x14ac:dyDescent="0.25">
      <c r="A156" s="143"/>
      <c r="B156" s="80"/>
      <c r="C156" s="143"/>
      <c r="D156" s="143"/>
      <c r="E156" s="267"/>
      <c r="F156" s="252"/>
      <c r="G156" s="268"/>
      <c r="H156" s="258" t="str">
        <f>IF(COUNT(G155,G157)=2,IF(G155&gt;G157,E155,E157),"")</f>
        <v>Vitali Gansen (Järva)</v>
      </c>
      <c r="I156" s="78"/>
      <c r="J156" s="78"/>
      <c r="K156" s="78"/>
    </row>
    <row r="157" spans="1:11" x14ac:dyDescent="0.2">
      <c r="A157" s="143"/>
      <c r="B157" s="80"/>
      <c r="C157" s="143"/>
      <c r="D157" s="143"/>
      <c r="E157" s="269" t="str">
        <f>IF(COUNT(E149,E153)=2,IF(E149&lt;E153,C149,C153),"")</f>
        <v>Vitali Gansen (Järva)</v>
      </c>
      <c r="F157" s="256"/>
      <c r="G157" s="251">
        <v>13</v>
      </c>
      <c r="H157" s="260" t="s">
        <v>40</v>
      </c>
      <c r="I157" s="261"/>
      <c r="J157" s="78"/>
      <c r="K157" s="78"/>
    </row>
    <row r="158" spans="1:11" x14ac:dyDescent="0.2">
      <c r="A158" s="143"/>
      <c r="B158" s="80"/>
      <c r="C158" s="143"/>
      <c r="D158" s="143"/>
      <c r="E158" s="143"/>
      <c r="F158" s="143"/>
      <c r="G158" s="143"/>
      <c r="H158" s="257"/>
      <c r="I158" s="262"/>
      <c r="J158" s="78"/>
      <c r="K158" s="78"/>
    </row>
    <row r="159" spans="1:11" ht="13.5" thickBot="1" x14ac:dyDescent="0.25">
      <c r="A159" s="143"/>
      <c r="B159" s="80"/>
      <c r="C159" s="143"/>
      <c r="D159" s="143"/>
      <c r="E159" s="257"/>
      <c r="F159" s="257"/>
      <c r="G159" s="143"/>
      <c r="H159" s="263" t="str">
        <f>IF(COUNT(G155,G157)=2,IF(G155&lt;G157,E155,E157),"")</f>
        <v>Sander Rose (I-Viru)</v>
      </c>
      <c r="I159" s="264"/>
      <c r="J159" s="78"/>
      <c r="K159" s="78"/>
    </row>
    <row r="160" spans="1:11" x14ac:dyDescent="0.2">
      <c r="A160" s="143"/>
      <c r="B160" s="80"/>
      <c r="C160" s="143"/>
      <c r="D160" s="143"/>
      <c r="E160" s="143"/>
      <c r="F160" s="143"/>
      <c r="G160" s="143"/>
      <c r="H160" s="270" t="s">
        <v>41</v>
      </c>
      <c r="I160" s="78"/>
      <c r="J160" s="78"/>
      <c r="K160" s="78"/>
    </row>
    <row r="161" spans="1:11" x14ac:dyDescent="0.2">
      <c r="A161" s="143"/>
      <c r="B161" s="80"/>
      <c r="C161" s="269" t="str">
        <f>IF(COUNT(C140,C142)=2,IF(C140&lt;C142,B140,B142),"")</f>
        <v>Arvo Orgusaar (Jõgeva)</v>
      </c>
      <c r="D161" s="143"/>
      <c r="E161" s="247">
        <v>12</v>
      </c>
      <c r="F161" s="247"/>
      <c r="G161" s="247"/>
      <c r="H161" s="143"/>
      <c r="I161" s="78"/>
      <c r="J161" s="78"/>
      <c r="K161" s="78"/>
    </row>
    <row r="162" spans="1:11" x14ac:dyDescent="0.2">
      <c r="A162" s="143"/>
      <c r="B162" s="80"/>
      <c r="C162" s="271"/>
      <c r="D162" s="272"/>
      <c r="E162" s="249" t="str">
        <f>IF(COUNT(E161,E163)=2,IF(E161&gt;E163,C161,C163),"")</f>
        <v>Silver Kingissepp (Lääne)</v>
      </c>
      <c r="F162" s="143"/>
      <c r="G162" s="247">
        <v>13</v>
      </c>
      <c r="H162" s="143"/>
      <c r="I162" s="78"/>
      <c r="J162" s="78"/>
      <c r="K162" s="78"/>
    </row>
    <row r="163" spans="1:11" x14ac:dyDescent="0.2">
      <c r="A163" s="143"/>
      <c r="B163" s="80"/>
      <c r="C163" s="269" t="str">
        <f>IF(COUNT(C144,C146)=2,IF(C144&lt;C146,B144,B146),"")</f>
        <v>Silver Kingissepp (Lääne)</v>
      </c>
      <c r="D163" s="273"/>
      <c r="E163" s="251">
        <v>13</v>
      </c>
      <c r="F163" s="272"/>
      <c r="G163" s="143"/>
      <c r="H163" s="143"/>
      <c r="I163" s="78"/>
      <c r="J163" s="78"/>
      <c r="K163" s="78"/>
    </row>
    <row r="164" spans="1:11" ht="13.5" thickBot="1" x14ac:dyDescent="0.25">
      <c r="A164" s="143"/>
      <c r="B164" s="80"/>
      <c r="C164" s="247"/>
      <c r="D164" s="247"/>
      <c r="E164" s="266"/>
      <c r="F164" s="274"/>
      <c r="G164" s="275"/>
      <c r="H164" s="258" t="str">
        <f>IF(COUNT(G162,G166)=2,IF(G162&gt;G166,E162,E166),"")</f>
        <v>Silver Kingissepp (Lääne)</v>
      </c>
      <c r="I164" s="78"/>
      <c r="J164" s="78"/>
      <c r="K164" s="78"/>
    </row>
    <row r="165" spans="1:11" x14ac:dyDescent="0.2">
      <c r="A165" s="143"/>
      <c r="B165" s="80"/>
      <c r="C165" s="269" t="str">
        <f>IF(COUNT(C148,C150)=2,IF(C148&lt;C150,B148,B150),"")</f>
        <v>Taimo Lepp (Jõgeva)</v>
      </c>
      <c r="D165" s="247"/>
      <c r="E165" s="247">
        <v>7</v>
      </c>
      <c r="F165" s="274"/>
      <c r="G165" s="259"/>
      <c r="H165" s="260" t="s">
        <v>97</v>
      </c>
      <c r="I165" s="261"/>
      <c r="J165" s="78"/>
      <c r="K165" s="78"/>
    </row>
    <row r="166" spans="1:11" x14ac:dyDescent="0.2">
      <c r="A166" s="143"/>
      <c r="B166" s="80"/>
      <c r="C166" s="271"/>
      <c r="D166" s="272"/>
      <c r="E166" s="249" t="str">
        <f>IF(COUNT(E165,E167)=2,IF(E165&gt;E167,C165,C167),"")</f>
        <v>Margus Limberg (Lääne)</v>
      </c>
      <c r="F166" s="256"/>
      <c r="G166" s="251">
        <v>5</v>
      </c>
      <c r="H166" s="257"/>
      <c r="I166" s="262"/>
      <c r="J166" s="78"/>
      <c r="K166" s="78"/>
    </row>
    <row r="167" spans="1:11" ht="13.5" thickBot="1" x14ac:dyDescent="0.25">
      <c r="A167" s="143"/>
      <c r="B167" s="80"/>
      <c r="C167" s="269" t="str">
        <f>IF(COUNT(C152,C154)=2,IF(C152&lt;C154,B152,B154),"")</f>
        <v>Margus Limberg (Lääne)</v>
      </c>
      <c r="D167" s="273"/>
      <c r="E167" s="251">
        <v>13</v>
      </c>
      <c r="F167" s="247"/>
      <c r="G167" s="266"/>
      <c r="H167" s="263" t="str">
        <f>IF(COUNT(G162,G166)=2,IF(G162&lt;G166,E162,E166),"")</f>
        <v>Margus Limberg (Lääne)</v>
      </c>
      <c r="I167" s="264"/>
      <c r="J167" s="78"/>
      <c r="K167" s="78"/>
    </row>
    <row r="168" spans="1:11" x14ac:dyDescent="0.2">
      <c r="A168" s="143"/>
      <c r="B168" s="80"/>
      <c r="C168" s="247"/>
      <c r="D168" s="247"/>
      <c r="E168" s="247"/>
      <c r="F168" s="247"/>
      <c r="G168" s="266"/>
      <c r="H168" s="260" t="s">
        <v>258</v>
      </c>
      <c r="I168" s="78"/>
      <c r="J168" s="78"/>
      <c r="K168" s="78"/>
    </row>
    <row r="169" spans="1:11" x14ac:dyDescent="0.2">
      <c r="A169" s="143"/>
      <c r="B169" s="80"/>
      <c r="C169" s="247"/>
      <c r="D169" s="266"/>
      <c r="E169" s="258" t="str">
        <f>IF(COUNT(E161,E163)=2,IF(E161&lt;E163,C161,C163),"")</f>
        <v>Arvo Orgusaar (Jõgeva)</v>
      </c>
      <c r="F169" s="143"/>
      <c r="G169" s="266">
        <v>9</v>
      </c>
      <c r="H169" s="257"/>
      <c r="I169" s="78"/>
      <c r="J169" s="78"/>
      <c r="K169" s="78"/>
    </row>
    <row r="170" spans="1:11" ht="13.5" thickBot="1" x14ac:dyDescent="0.25">
      <c r="A170" s="80"/>
      <c r="B170" s="80"/>
      <c r="C170" s="247"/>
      <c r="D170" s="266"/>
      <c r="E170" s="267"/>
      <c r="F170" s="252"/>
      <c r="G170" s="268"/>
      <c r="H170" s="258" t="str">
        <f>IF(COUNT(G169,G171)=2,IF(G169&gt;G171,E169,E171),"")</f>
        <v>Taimo Lepp (Jõgeva)</v>
      </c>
      <c r="I170" s="78"/>
      <c r="J170" s="78"/>
      <c r="K170" s="78"/>
    </row>
    <row r="171" spans="1:11" x14ac:dyDescent="0.2">
      <c r="A171" s="80"/>
      <c r="B171" s="80"/>
      <c r="C171" s="247"/>
      <c r="D171" s="266"/>
      <c r="E171" s="269" t="str">
        <f>IF(COUNT(E165,E167)=2,IF(E165&lt;E167,C165,C167),"")</f>
        <v>Taimo Lepp (Jõgeva)</v>
      </c>
      <c r="F171" s="256"/>
      <c r="G171" s="251">
        <v>13</v>
      </c>
      <c r="H171" s="260" t="s">
        <v>259</v>
      </c>
      <c r="I171" s="261"/>
      <c r="J171" s="78"/>
      <c r="K171" s="78"/>
    </row>
    <row r="172" spans="1:11" x14ac:dyDescent="0.2">
      <c r="A172" s="80"/>
      <c r="B172" s="80"/>
      <c r="C172" s="143"/>
      <c r="D172" s="257"/>
      <c r="E172" s="143"/>
      <c r="F172" s="143"/>
      <c r="G172" s="143"/>
      <c r="H172" s="257"/>
      <c r="I172" s="262"/>
      <c r="J172" s="78"/>
      <c r="K172" s="78"/>
    </row>
    <row r="173" spans="1:11" ht="13.5" thickBot="1" x14ac:dyDescent="0.25">
      <c r="A173" s="80"/>
      <c r="B173" s="80"/>
      <c r="C173" s="143"/>
      <c r="D173" s="143"/>
      <c r="E173" s="257"/>
      <c r="F173" s="257"/>
      <c r="G173" s="143"/>
      <c r="H173" s="276" t="str">
        <f>IF(COUNT(G169,G171)=2,IF(G169&lt;G171,E169,E171),"")</f>
        <v>Arvo Orgusaar (Jõgeva)</v>
      </c>
      <c r="I173" s="264"/>
      <c r="J173" s="78"/>
      <c r="K173" s="78"/>
    </row>
    <row r="174" spans="1:11" x14ac:dyDescent="0.2">
      <c r="A174" s="80"/>
      <c r="B174" s="80"/>
      <c r="C174" s="143"/>
      <c r="D174" s="143"/>
      <c r="E174" s="257"/>
      <c r="F174" s="257"/>
      <c r="G174" s="143"/>
      <c r="H174" s="260" t="s">
        <v>260</v>
      </c>
      <c r="I174" s="78"/>
      <c r="J174" s="78"/>
      <c r="K174" s="78"/>
    </row>
    <row r="175" spans="1:11" x14ac:dyDescent="0.2">
      <c r="A175" s="80"/>
      <c r="B175" s="80"/>
      <c r="C175" s="143"/>
      <c r="D175" s="143"/>
      <c r="E175" s="257"/>
      <c r="F175" s="257"/>
      <c r="G175" s="143"/>
      <c r="H175" s="270"/>
      <c r="I175" s="78"/>
      <c r="J175" s="78"/>
      <c r="K175" s="78"/>
    </row>
    <row r="176" spans="1:11" x14ac:dyDescent="0.2">
      <c r="A176" s="245" t="s">
        <v>304</v>
      </c>
      <c r="B176" s="80"/>
      <c r="C176" s="80"/>
      <c r="D176" s="80"/>
      <c r="E176" s="80"/>
      <c r="F176" s="80"/>
      <c r="G176" s="80"/>
      <c r="H176" s="80"/>
      <c r="I176" s="80"/>
      <c r="J176" s="80"/>
      <c r="K176" s="78"/>
    </row>
    <row r="177" spans="1:11" x14ac:dyDescent="0.2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78"/>
    </row>
    <row r="178" spans="1:11" x14ac:dyDescent="0.2">
      <c r="A178" s="282" t="s">
        <v>127</v>
      </c>
      <c r="B178" s="246" t="str">
        <f>IF(A178="-","-",IFERROR(INDEX(B$1:B$100,MATCH(A178,I$1:I$100,0)),""))</f>
        <v>Janek Parviste (L-Viru)</v>
      </c>
      <c r="C178" s="247">
        <v>13</v>
      </c>
      <c r="D178" s="143"/>
      <c r="E178" s="143"/>
      <c r="F178" s="143"/>
      <c r="G178" s="143"/>
      <c r="H178" s="143"/>
      <c r="I178" s="78"/>
      <c r="J178" s="78"/>
      <c r="K178" s="78"/>
    </row>
    <row r="179" spans="1:11" x14ac:dyDescent="0.2">
      <c r="A179" s="283"/>
      <c r="B179" s="248"/>
      <c r="C179" s="249" t="str">
        <f>IF(COUNT(C178,C180)=2,IF(C178&gt;C180,B178,B180),"")</f>
        <v>Janek Parviste (L-Viru)</v>
      </c>
      <c r="D179" s="143"/>
      <c r="E179" s="247">
        <v>13</v>
      </c>
      <c r="F179" s="143"/>
      <c r="G179" s="143"/>
      <c r="H179" s="143"/>
      <c r="I179" s="78"/>
      <c r="J179" s="78"/>
      <c r="K179" s="78"/>
    </row>
    <row r="180" spans="1:11" x14ac:dyDescent="0.2">
      <c r="A180" s="283" t="s">
        <v>299</v>
      </c>
      <c r="B180" s="250" t="str">
        <f>IF(A180="-","-",IFERROR(INDEX(B$1:B$100,MATCH(A180,I$1:I$100,0)),""))</f>
        <v/>
      </c>
      <c r="C180" s="251">
        <v>0</v>
      </c>
      <c r="D180" s="252"/>
      <c r="E180" s="143"/>
      <c r="F180" s="143"/>
      <c r="G180" s="143"/>
      <c r="H180" s="143"/>
      <c r="I180" s="78"/>
      <c r="J180" s="78"/>
      <c r="K180" s="78"/>
    </row>
    <row r="181" spans="1:11" x14ac:dyDescent="0.2">
      <c r="A181" s="283"/>
      <c r="B181" s="253"/>
      <c r="C181" s="143"/>
      <c r="D181" s="254"/>
      <c r="E181" s="249" t="str">
        <f>IF(COUNT(E179,E183)=2,IF(E179&gt;E183,C179,C183),"")</f>
        <v>Janek Parviste (L-Viru)</v>
      </c>
      <c r="F181" s="143"/>
      <c r="G181" s="247">
        <v>7</v>
      </c>
      <c r="H181" s="143"/>
      <c r="I181" s="78"/>
      <c r="J181" s="78"/>
      <c r="K181" s="78"/>
    </row>
    <row r="182" spans="1:11" x14ac:dyDescent="0.2">
      <c r="A182" s="283" t="s">
        <v>285</v>
      </c>
      <c r="B182" s="246" t="str">
        <f>IF(A182="-","-",IFERROR(INDEX(B$1:B$100,MATCH(A182,I$1:I$100,0)),""))</f>
        <v>Meelis Luud (I-Viru)</v>
      </c>
      <c r="C182" s="247">
        <v>13</v>
      </c>
      <c r="D182" s="254"/>
      <c r="E182" s="255"/>
      <c r="F182" s="252"/>
      <c r="G182" s="143"/>
      <c r="H182" s="143"/>
      <c r="I182" s="78"/>
      <c r="J182" s="78"/>
      <c r="K182" s="78"/>
    </row>
    <row r="183" spans="1:11" x14ac:dyDescent="0.2">
      <c r="A183" s="283"/>
      <c r="B183" s="248"/>
      <c r="C183" s="249" t="str">
        <f>IF(COUNT(C182,C184)=2,IF(C182&gt;C184,B182,B184),"")</f>
        <v>Meelis Luud (I-Viru)</v>
      </c>
      <c r="D183" s="256"/>
      <c r="E183" s="251">
        <v>8</v>
      </c>
      <c r="F183" s="254"/>
      <c r="G183" s="143"/>
      <c r="H183" s="143"/>
      <c r="I183" s="78"/>
      <c r="J183" s="78"/>
      <c r="K183" s="78"/>
    </row>
    <row r="184" spans="1:11" x14ac:dyDescent="0.2">
      <c r="A184" s="283" t="s">
        <v>301</v>
      </c>
      <c r="B184" s="250" t="str">
        <f>IF(A184="-","-",IFERROR(INDEX(B$1:B$100,MATCH(A184,I$1:I$100,0)),""))</f>
        <v/>
      </c>
      <c r="C184" s="251">
        <v>0</v>
      </c>
      <c r="D184" s="143"/>
      <c r="E184" s="257"/>
      <c r="F184" s="254"/>
      <c r="G184" s="143"/>
      <c r="H184" s="143"/>
      <c r="I184" s="78"/>
      <c r="J184" s="78"/>
      <c r="K184" s="78"/>
    </row>
    <row r="185" spans="1:11" ht="13.5" thickBot="1" x14ac:dyDescent="0.25">
      <c r="A185" s="270"/>
      <c r="B185" s="253"/>
      <c r="C185" s="143"/>
      <c r="D185" s="143"/>
      <c r="E185" s="257"/>
      <c r="F185" s="254"/>
      <c r="G185" s="143"/>
      <c r="H185" s="258" t="str">
        <f>IF(COUNT(G181,G189)=2,IF(G181&gt;G189,E181,E189),"")</f>
        <v>Viljar Kerb (Valga)</v>
      </c>
      <c r="I185" s="78"/>
      <c r="J185" s="78"/>
      <c r="K185" s="78"/>
    </row>
    <row r="186" spans="1:11" x14ac:dyDescent="0.2">
      <c r="A186" s="282" t="s">
        <v>300</v>
      </c>
      <c r="B186" s="246" t="str">
        <f>IF(A186="-","-",IFERROR(INDEX(B$1:B$100,MATCH(A186,I$1:I$100,0)),""))</f>
        <v>Viljar Kerb (Valga)</v>
      </c>
      <c r="C186" s="247">
        <v>13</v>
      </c>
      <c r="D186" s="143"/>
      <c r="E186" s="143"/>
      <c r="F186" s="254"/>
      <c r="G186" s="259"/>
      <c r="H186" s="260" t="s">
        <v>273</v>
      </c>
      <c r="I186" s="261"/>
      <c r="J186" s="78"/>
      <c r="K186" s="78"/>
    </row>
    <row r="187" spans="1:11" x14ac:dyDescent="0.2">
      <c r="A187" s="283"/>
      <c r="B187" s="248"/>
      <c r="C187" s="249" t="str">
        <f>IF(COUNT(C186,C188)=2,IF(C186&gt;C188,B186,B188),"")</f>
        <v>Viljar Kerb (Valga)</v>
      </c>
      <c r="D187" s="143"/>
      <c r="E187" s="247">
        <v>13</v>
      </c>
      <c r="F187" s="254"/>
      <c r="G187" s="257"/>
      <c r="H187" s="257"/>
      <c r="I187" s="262"/>
      <c r="J187" s="78"/>
      <c r="K187" s="78"/>
    </row>
    <row r="188" spans="1:11" x14ac:dyDescent="0.2">
      <c r="A188" s="283" t="s">
        <v>284</v>
      </c>
      <c r="B188" s="250" t="str">
        <f>IF(A188="-","-",IFERROR(INDEX(B$1:B$100,MATCH(A188,I$1:I$100,0)),""))</f>
        <v/>
      </c>
      <c r="C188" s="251">
        <v>0</v>
      </c>
      <c r="D188" s="252"/>
      <c r="E188" s="143"/>
      <c r="F188" s="254"/>
      <c r="G188" s="257"/>
      <c r="H188" s="257"/>
      <c r="I188" s="262"/>
      <c r="J188" s="78"/>
      <c r="K188" s="78"/>
    </row>
    <row r="189" spans="1:11" x14ac:dyDescent="0.2">
      <c r="A189" s="283"/>
      <c r="B189" s="253"/>
      <c r="C189" s="143"/>
      <c r="D189" s="254"/>
      <c r="E189" s="249" t="str">
        <f>IF(COUNT(E187,E191)=2,IF(E187&gt;E191,C187,C191),"")</f>
        <v>Viljar Kerb (Valga)</v>
      </c>
      <c r="F189" s="256"/>
      <c r="G189" s="251">
        <v>13</v>
      </c>
      <c r="H189" s="257"/>
      <c r="I189" s="262"/>
      <c r="J189" s="78"/>
      <c r="K189" s="78"/>
    </row>
    <row r="190" spans="1:11" ht="13.5" thickBot="1" x14ac:dyDescent="0.25">
      <c r="A190" s="283" t="s">
        <v>302</v>
      </c>
      <c r="B190" s="246" t="str">
        <f>IF(A190="-","-",IFERROR(INDEX(B$1:B$100,MATCH(A190,I$1:I$100,0)),""))</f>
        <v/>
      </c>
      <c r="C190" s="247" t="str">
        <f>IF(B190="-",0,IF(B192="-",13,""))</f>
        <v/>
      </c>
      <c r="D190" s="254"/>
      <c r="E190" s="255"/>
      <c r="F190" s="257"/>
      <c r="G190" s="257"/>
      <c r="H190" s="263" t="str">
        <f>IF(COUNT(G181,G189)=2,IF(G181&lt;G189,E181,E189),"")</f>
        <v>Janek Parviste (L-Viru)</v>
      </c>
      <c r="I190" s="264"/>
      <c r="J190" s="78"/>
      <c r="K190" s="78"/>
    </row>
    <row r="191" spans="1:11" x14ac:dyDescent="0.2">
      <c r="A191" s="283"/>
      <c r="B191" s="248"/>
      <c r="C191" s="249" t="str">
        <f>IF(COUNT(C190,C192)=2,IF(C190&gt;C192,B190,B192),"")</f>
        <v/>
      </c>
      <c r="D191" s="256"/>
      <c r="E191" s="251">
        <v>0</v>
      </c>
      <c r="F191" s="143"/>
      <c r="G191" s="257"/>
      <c r="H191" s="265" t="s">
        <v>274</v>
      </c>
      <c r="I191" s="78"/>
      <c r="J191" s="78"/>
      <c r="K191" s="78"/>
    </row>
    <row r="192" spans="1:11" x14ac:dyDescent="0.2">
      <c r="A192" s="283" t="s">
        <v>136</v>
      </c>
      <c r="B192" s="250" t="str">
        <f>IF(A192="-","-",IFERROR(INDEX(B$1:B$100,MATCH(A192,I$1:I$100,0)),""))</f>
        <v/>
      </c>
      <c r="C192" s="251" t="str">
        <f>IF(B192="-",0,IF(B190="-",13,""))</f>
        <v/>
      </c>
      <c r="D192" s="143"/>
      <c r="E192" s="257"/>
      <c r="F192" s="257"/>
      <c r="G192" s="257"/>
      <c r="H192" s="143"/>
      <c r="I192" s="78"/>
      <c r="J192" s="78"/>
      <c r="K192" s="78"/>
    </row>
    <row r="193" spans="1:12" x14ac:dyDescent="0.2">
      <c r="A193" s="270"/>
      <c r="B193" s="80"/>
      <c r="C193" s="143"/>
      <c r="D193" s="143"/>
      <c r="E193" s="258" t="str">
        <f>IF(COUNT(E179,E183)=2,IF(E179&lt;E183,C179,C183),"")</f>
        <v>Meelis Luud (I-Viru)</v>
      </c>
      <c r="F193" s="143"/>
      <c r="G193" s="266">
        <v>13</v>
      </c>
      <c r="H193" s="143"/>
      <c r="I193" s="78"/>
      <c r="J193" s="78"/>
      <c r="K193" s="78"/>
    </row>
    <row r="194" spans="1:12" ht="13.5" thickBot="1" x14ac:dyDescent="0.25">
      <c r="A194" s="143"/>
      <c r="B194" s="80"/>
      <c r="C194" s="143"/>
      <c r="D194" s="143"/>
      <c r="E194" s="267"/>
      <c r="F194" s="252"/>
      <c r="G194" s="268"/>
      <c r="H194" s="258" t="str">
        <f>IF(COUNT(G193,G195)=2,IF(G193&gt;G195,E193,E195),"")</f>
        <v>Meelis Luud (I-Viru)</v>
      </c>
      <c r="I194" s="78"/>
      <c r="J194" s="78"/>
      <c r="K194" s="78"/>
    </row>
    <row r="195" spans="1:12" x14ac:dyDescent="0.2">
      <c r="A195" s="143"/>
      <c r="B195" s="80"/>
      <c r="C195" s="143"/>
      <c r="D195" s="143"/>
      <c r="E195" s="269" t="str">
        <f>IF(COUNT(E187,E191)=2,IF(E187&lt;E191,C187,C191),"")</f>
        <v/>
      </c>
      <c r="F195" s="256"/>
      <c r="G195" s="251">
        <v>0</v>
      </c>
      <c r="H195" s="260" t="s">
        <v>275</v>
      </c>
      <c r="I195" s="261"/>
      <c r="J195" s="78"/>
      <c r="K195" s="78"/>
    </row>
    <row r="196" spans="1:12" x14ac:dyDescent="0.2">
      <c r="A196" s="143"/>
      <c r="B196" s="80"/>
      <c r="C196" s="143"/>
      <c r="D196" s="143"/>
      <c r="E196" s="143"/>
      <c r="F196" s="143"/>
      <c r="G196" s="143"/>
      <c r="H196" s="257"/>
      <c r="I196" s="262"/>
      <c r="J196" s="78"/>
      <c r="K196" s="78"/>
    </row>
    <row r="197" spans="1:12" ht="13.5" thickBot="1" x14ac:dyDescent="0.25">
      <c r="A197" s="143"/>
      <c r="B197" s="80"/>
      <c r="C197" s="143"/>
      <c r="D197" s="143"/>
      <c r="E197" s="257"/>
      <c r="F197" s="257"/>
      <c r="G197" s="143"/>
      <c r="H197" s="263" t="str">
        <f>IF(COUNT(G193,G195)=2,IF(G193&lt;G195,E193,E195),"")</f>
        <v/>
      </c>
      <c r="I197" s="264"/>
      <c r="J197" s="78"/>
      <c r="K197" s="78"/>
    </row>
    <row r="198" spans="1:12" x14ac:dyDescent="0.2">
      <c r="A198" s="143"/>
      <c r="B198" s="80"/>
      <c r="C198" s="143"/>
      <c r="D198" s="143"/>
      <c r="E198" s="143"/>
      <c r="F198" s="143"/>
      <c r="G198" s="143"/>
      <c r="H198" s="270" t="s">
        <v>303</v>
      </c>
      <c r="I198" s="78"/>
      <c r="J198" s="78"/>
      <c r="K198" s="78"/>
    </row>
    <row r="199" spans="1:12" x14ac:dyDescent="0.2">
      <c r="A199" s="143"/>
      <c r="B199" s="80"/>
      <c r="C199" s="78"/>
      <c r="D199" s="78"/>
      <c r="E199" s="78"/>
      <c r="F199" s="78"/>
      <c r="G199" s="78"/>
      <c r="H199" s="78"/>
      <c r="I199" s="78"/>
      <c r="J199" s="78"/>
      <c r="K199" s="78"/>
      <c r="L199" s="78"/>
    </row>
    <row r="200" spans="1:12" hidden="1" x14ac:dyDescent="0.2">
      <c r="A200" s="143"/>
      <c r="B200" s="80"/>
      <c r="C200" s="78"/>
      <c r="D200" s="78"/>
      <c r="E200" s="78"/>
      <c r="F200" s="78"/>
      <c r="G200" s="78"/>
      <c r="H200" s="78"/>
      <c r="I200" s="78"/>
      <c r="J200" s="78"/>
      <c r="K200" s="78"/>
      <c r="L200" s="78"/>
    </row>
    <row r="201" spans="1:12" hidden="1" x14ac:dyDescent="0.2">
      <c r="A201" s="143"/>
      <c r="B201" s="80"/>
      <c r="C201" s="78"/>
      <c r="D201" s="78"/>
      <c r="E201" s="78"/>
      <c r="F201" s="78"/>
      <c r="G201" s="78"/>
      <c r="H201" s="78"/>
      <c r="I201" s="78"/>
      <c r="J201" s="78"/>
      <c r="K201" s="78"/>
      <c r="L201" s="78"/>
    </row>
    <row r="202" spans="1:12" hidden="1" x14ac:dyDescent="0.2">
      <c r="A202" s="143"/>
      <c r="B202" s="80"/>
      <c r="C202" s="78"/>
      <c r="D202" s="78"/>
      <c r="E202" s="78"/>
      <c r="F202" s="78"/>
      <c r="G202" s="78"/>
      <c r="H202" s="78"/>
      <c r="I202" s="78"/>
      <c r="J202" s="78"/>
      <c r="K202" s="78"/>
      <c r="L202" s="78"/>
    </row>
    <row r="203" spans="1:12" hidden="1" x14ac:dyDescent="0.2">
      <c r="A203" s="143"/>
      <c r="B203" s="80"/>
      <c r="C203" s="78"/>
      <c r="D203" s="78"/>
      <c r="E203" s="78"/>
      <c r="F203" s="78"/>
      <c r="G203" s="78"/>
      <c r="H203" s="78"/>
      <c r="I203" s="78"/>
      <c r="J203" s="78"/>
      <c r="K203" s="78"/>
      <c r="L203" s="78"/>
    </row>
    <row r="204" spans="1:12" hidden="1" x14ac:dyDescent="0.2">
      <c r="A204" s="143"/>
      <c r="B204" s="80"/>
      <c r="C204" s="78"/>
      <c r="D204" s="78"/>
      <c r="E204" s="78"/>
      <c r="F204" s="78"/>
      <c r="G204" s="78"/>
      <c r="H204" s="78"/>
      <c r="I204" s="78"/>
      <c r="J204" s="78"/>
      <c r="K204" s="78"/>
      <c r="L204" s="78"/>
    </row>
    <row r="205" spans="1:12" hidden="1" x14ac:dyDescent="0.2">
      <c r="A205" s="143"/>
      <c r="B205" s="80"/>
      <c r="C205" s="78"/>
      <c r="D205" s="78"/>
      <c r="E205" s="78"/>
      <c r="F205" s="78"/>
      <c r="G205" s="78"/>
      <c r="H205" s="78"/>
      <c r="I205" s="78"/>
      <c r="J205" s="78"/>
      <c r="K205" s="78"/>
      <c r="L205" s="78"/>
    </row>
    <row r="206" spans="1:12" hidden="1" x14ac:dyDescent="0.2">
      <c r="A206" s="143"/>
      <c r="B206" s="80"/>
      <c r="C206" s="78"/>
      <c r="D206" s="78"/>
      <c r="E206" s="78"/>
      <c r="F206" s="78"/>
      <c r="G206" s="78"/>
      <c r="H206" s="78"/>
      <c r="I206" s="78"/>
      <c r="J206" s="78"/>
      <c r="K206" s="78"/>
      <c r="L206" s="78"/>
    </row>
    <row r="207" spans="1:12" hidden="1" x14ac:dyDescent="0.2">
      <c r="A207" s="143"/>
      <c r="B207" s="80"/>
      <c r="C207" s="78"/>
      <c r="D207" s="78"/>
      <c r="E207" s="78"/>
      <c r="F207" s="78"/>
      <c r="G207" s="78"/>
      <c r="H207" s="78"/>
      <c r="I207" s="78"/>
      <c r="J207" s="78"/>
      <c r="K207" s="78"/>
      <c r="L207" s="78"/>
    </row>
    <row r="208" spans="1:12" hidden="1" x14ac:dyDescent="0.2">
      <c r="A208" s="143"/>
      <c r="B208" s="80"/>
      <c r="C208" s="78"/>
      <c r="D208" s="78"/>
      <c r="E208" s="78"/>
      <c r="F208" s="78"/>
      <c r="G208" s="78"/>
      <c r="H208" s="78"/>
      <c r="I208" s="78"/>
      <c r="J208" s="78"/>
      <c r="K208" s="78"/>
      <c r="L208" s="78"/>
    </row>
    <row r="209" spans="1:12" hidden="1" x14ac:dyDescent="0.2">
      <c r="A209" s="143"/>
      <c r="B209" s="80"/>
      <c r="C209" s="78"/>
      <c r="D209" s="78"/>
      <c r="E209" s="78"/>
      <c r="F209" s="78"/>
      <c r="G209" s="78"/>
      <c r="H209" s="78"/>
      <c r="I209" s="78"/>
      <c r="J209" s="78"/>
      <c r="K209" s="78"/>
      <c r="L209" s="78"/>
    </row>
    <row r="210" spans="1:12" hidden="1" x14ac:dyDescent="0.2">
      <c r="A210" s="143"/>
      <c r="B210" s="80"/>
      <c r="C210" s="78"/>
      <c r="D210" s="78"/>
      <c r="E210" s="78"/>
      <c r="F210" s="78"/>
      <c r="G210" s="78"/>
      <c r="H210" s="78"/>
      <c r="I210" s="78"/>
      <c r="J210" s="78"/>
      <c r="K210" s="78"/>
      <c r="L210" s="78"/>
    </row>
    <row r="211" spans="1:12" hidden="1" x14ac:dyDescent="0.2">
      <c r="A211" s="143"/>
      <c r="B211" s="80"/>
      <c r="C211" s="78"/>
      <c r="D211" s="78"/>
      <c r="E211" s="78"/>
      <c r="F211" s="78"/>
      <c r="G211" s="78"/>
      <c r="H211" s="78"/>
      <c r="I211" s="78"/>
      <c r="J211" s="78"/>
      <c r="K211" s="78"/>
      <c r="L211" s="78"/>
    </row>
    <row r="212" spans="1:12" hidden="1" x14ac:dyDescent="0.2">
      <c r="A212" s="220"/>
      <c r="B212" s="80"/>
      <c r="C212" s="78"/>
      <c r="D212" s="78"/>
      <c r="E212" s="78"/>
      <c r="F212" s="78"/>
      <c r="G212" s="78"/>
      <c r="H212" s="78"/>
      <c r="I212" s="78"/>
      <c r="J212" s="78"/>
      <c r="K212" s="78"/>
      <c r="L212" s="78"/>
    </row>
    <row r="213" spans="1:12" hidden="1" x14ac:dyDescent="0.2">
      <c r="J213" s="78"/>
      <c r="K213" s="78"/>
    </row>
    <row r="214" spans="1:12" hidden="1" x14ac:dyDescent="0.2">
      <c r="J214" s="78"/>
      <c r="K214" s="78"/>
    </row>
    <row r="215" spans="1:12" hidden="1" x14ac:dyDescent="0.2">
      <c r="J215" s="78"/>
      <c r="K215" s="78"/>
    </row>
    <row r="216" spans="1:12" hidden="1" x14ac:dyDescent="0.2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</row>
    <row r="217" spans="1:12" hidden="1" x14ac:dyDescent="0.2">
      <c r="A217" s="78"/>
      <c r="B217" s="78"/>
      <c r="C217" s="78"/>
      <c r="D217" s="78"/>
      <c r="E217" s="78"/>
      <c r="F217" s="78"/>
      <c r="G217" s="78"/>
      <c r="H217" s="78"/>
      <c r="I217" s="78"/>
    </row>
    <row r="218" spans="1:12" hidden="1" x14ac:dyDescent="0.2">
      <c r="A218" s="78"/>
      <c r="B218" s="78"/>
      <c r="C218" s="78"/>
      <c r="D218" s="78"/>
      <c r="E218" s="78"/>
      <c r="F218" s="78"/>
      <c r="G218" s="78"/>
      <c r="H218" s="78"/>
      <c r="I218" s="78"/>
    </row>
    <row r="219" spans="1:12" hidden="1" x14ac:dyDescent="0.2">
      <c r="A219" s="78"/>
      <c r="B219" s="78"/>
      <c r="C219" s="78"/>
      <c r="D219" s="78"/>
      <c r="E219" s="78"/>
      <c r="F219" s="78"/>
      <c r="G219" s="78"/>
      <c r="H219" s="78"/>
      <c r="I219" s="78"/>
    </row>
    <row r="220" spans="1:12" hidden="1" x14ac:dyDescent="0.2">
      <c r="A220" s="78"/>
      <c r="B220" s="78"/>
      <c r="C220" s="78"/>
      <c r="D220" s="78"/>
      <c r="E220" s="78"/>
      <c r="F220" s="78"/>
      <c r="G220" s="78"/>
      <c r="H220" s="78"/>
      <c r="I220" s="78"/>
    </row>
    <row r="221" spans="1:12" hidden="1" x14ac:dyDescent="0.2">
      <c r="A221" s="78"/>
      <c r="B221" s="78"/>
      <c r="C221" s="78"/>
      <c r="D221" s="78"/>
      <c r="E221" s="78"/>
      <c r="F221" s="78"/>
      <c r="G221" s="78"/>
      <c r="H221" s="78"/>
      <c r="I221" s="78"/>
    </row>
    <row r="222" spans="1:12" hidden="1" x14ac:dyDescent="0.2">
      <c r="A222" s="78"/>
      <c r="B222" s="78"/>
      <c r="C222" s="78"/>
      <c r="D222" s="78"/>
      <c r="E222" s="78"/>
      <c r="F222" s="78"/>
      <c r="G222" s="78"/>
      <c r="H222" s="78"/>
      <c r="I222" s="78"/>
    </row>
    <row r="223" spans="1:12" hidden="1" x14ac:dyDescent="0.2">
      <c r="A223" s="78"/>
      <c r="B223" s="78"/>
      <c r="C223" s="78"/>
      <c r="D223" s="78"/>
      <c r="E223" s="78"/>
      <c r="F223" s="78"/>
      <c r="G223" s="78"/>
      <c r="H223" s="78"/>
      <c r="I223" s="78"/>
    </row>
    <row r="224" spans="1:12" hidden="1" x14ac:dyDescent="0.2">
      <c r="A224" s="78"/>
      <c r="B224" s="78"/>
      <c r="C224" s="78"/>
      <c r="D224" s="78"/>
      <c r="E224" s="78"/>
      <c r="F224" s="78"/>
      <c r="G224" s="78"/>
      <c r="H224" s="78"/>
      <c r="I224" s="78"/>
    </row>
    <row r="225" spans="1:9" hidden="1" x14ac:dyDescent="0.2">
      <c r="A225" s="78"/>
      <c r="B225" s="78"/>
      <c r="C225" s="78"/>
      <c r="D225" s="78"/>
      <c r="E225" s="78"/>
      <c r="F225" s="78"/>
      <c r="G225" s="78"/>
      <c r="H225" s="78"/>
      <c r="I225" s="78"/>
    </row>
    <row r="226" spans="1:9" hidden="1" x14ac:dyDescent="0.2">
      <c r="A226" s="78"/>
      <c r="B226" s="78"/>
      <c r="C226" s="78"/>
      <c r="D226" s="78"/>
      <c r="E226" s="78"/>
      <c r="F226" s="78"/>
      <c r="G226" s="78"/>
      <c r="H226" s="78"/>
      <c r="I226" s="78"/>
    </row>
    <row r="227" spans="1:9" hidden="1" x14ac:dyDescent="0.2">
      <c r="A227" s="78"/>
      <c r="B227" s="78"/>
      <c r="C227" s="78"/>
      <c r="D227" s="78"/>
      <c r="E227" s="78"/>
      <c r="F227" s="78"/>
      <c r="G227" s="78"/>
      <c r="H227" s="78"/>
      <c r="I227" s="78"/>
    </row>
    <row r="228" spans="1:9" hidden="1" x14ac:dyDescent="0.2">
      <c r="A228" s="78"/>
      <c r="B228" s="78"/>
      <c r="C228" s="78"/>
      <c r="D228" s="78"/>
      <c r="E228" s="78"/>
      <c r="F228" s="78"/>
      <c r="G228" s="78"/>
      <c r="H228" s="78"/>
      <c r="I228" s="78"/>
    </row>
    <row r="229" spans="1:9" hidden="1" x14ac:dyDescent="0.2">
      <c r="A229" s="78"/>
      <c r="B229" s="78"/>
      <c r="C229" s="78"/>
      <c r="D229" s="78"/>
      <c r="E229" s="78"/>
      <c r="F229" s="78"/>
      <c r="G229" s="78"/>
      <c r="H229" s="78"/>
      <c r="I229" s="78"/>
    </row>
    <row r="230" spans="1:9" hidden="1" x14ac:dyDescent="0.2">
      <c r="A230" s="78"/>
      <c r="B230" s="78"/>
      <c r="C230" s="78"/>
      <c r="D230" s="78"/>
      <c r="E230" s="78"/>
      <c r="F230" s="78"/>
      <c r="G230" s="78"/>
      <c r="H230" s="78"/>
      <c r="I230" s="78"/>
    </row>
    <row r="231" spans="1:9" hidden="1" x14ac:dyDescent="0.2"/>
    <row r="232" spans="1:9" hidden="1" x14ac:dyDescent="0.2"/>
    <row r="233" spans="1:9" hidden="1" x14ac:dyDescent="0.2"/>
    <row r="234" spans="1:9" hidden="1" x14ac:dyDescent="0.2"/>
    <row r="235" spans="1:9" hidden="1" x14ac:dyDescent="0.2"/>
    <row r="236" spans="1:9" hidden="1" x14ac:dyDescent="0.2"/>
    <row r="237" spans="1:9" hidden="1" x14ac:dyDescent="0.2"/>
    <row r="238" spans="1:9" hidden="1" x14ac:dyDescent="0.2"/>
    <row r="239" spans="1:9" hidden="1" x14ac:dyDescent="0.2"/>
    <row r="240" spans="1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8" spans="1:42" hidden="1" x14ac:dyDescent="0.2"/>
    <row r="299" spans="1:42" x14ac:dyDescent="0.2">
      <c r="A299" s="292" t="s">
        <v>52</v>
      </c>
      <c r="B299" s="103" t="s">
        <v>63</v>
      </c>
      <c r="C299" s="81" t="s">
        <v>34</v>
      </c>
      <c r="D299" s="81" t="s">
        <v>64</v>
      </c>
      <c r="Y299" s="81" t="s">
        <v>62</v>
      </c>
      <c r="Z299" s="88">
        <v>4.0000000000000001E-3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x14ac:dyDescent="0.2">
      <c r="A300" s="292">
        <v>1</v>
      </c>
      <c r="B300" s="293" t="str">
        <f>IFERROR(INDEX(H$100:H$300,MATCH(A300&amp;". koht",H$101:H$301,0)),"")</f>
        <v>Igor Kostin (Tartu)</v>
      </c>
      <c r="C300" s="294">
        <f>IFERROR(INDEX(Sünd.!C:C,MATCH(B:B,Sünd.!B:B,0)),"")</f>
        <v>1968</v>
      </c>
      <c r="D300" s="295">
        <f>IF(Võistkondlik!BK$1+1-A300&gt;0,Võistkondlik!BK$1+1-A300,0)</f>
        <v>20</v>
      </c>
      <c r="Y300" s="92" t="str">
        <f t="shared" ref="Y300:Y312" si="8">IFERROR(MID(B300,FIND("(",B300)+1,FIND(")",B300)-FIND("(",B300)-1),"")</f>
        <v>Tartu</v>
      </c>
      <c r="Z300" s="93">
        <f t="shared" ref="Z300:Z312" si="9">D300+Z$299</f>
        <v>20.004000000000001</v>
      </c>
      <c r="AA300" s="93" t="str">
        <f t="shared" ref="AA300:AP309" si="10">IF($Y300=AA$299,$Z300,"")</f>
        <v/>
      </c>
      <c r="AB300" s="93" t="str">
        <f t="shared" si="10"/>
        <v/>
      </c>
      <c r="AC300" s="93" t="str">
        <f t="shared" si="10"/>
        <v/>
      </c>
      <c r="AD300" s="93" t="str">
        <f t="shared" si="10"/>
        <v/>
      </c>
      <c r="AE300" s="93" t="str">
        <f t="shared" si="10"/>
        <v/>
      </c>
      <c r="AF300" s="93" t="str">
        <f t="shared" si="10"/>
        <v/>
      </c>
      <c r="AG300" s="93" t="str">
        <f t="shared" si="10"/>
        <v/>
      </c>
      <c r="AH300" s="93" t="str">
        <f t="shared" si="10"/>
        <v/>
      </c>
      <c r="AI300" s="93" t="str">
        <f t="shared" si="10"/>
        <v/>
      </c>
      <c r="AJ300" s="93" t="str">
        <f t="shared" si="10"/>
        <v/>
      </c>
      <c r="AK300" s="93" t="str">
        <f t="shared" si="10"/>
        <v/>
      </c>
      <c r="AL300" s="93">
        <f t="shared" si="10"/>
        <v>20.004000000000001</v>
      </c>
      <c r="AM300" s="93" t="str">
        <f t="shared" si="10"/>
        <v/>
      </c>
      <c r="AN300" s="93" t="str">
        <f t="shared" si="10"/>
        <v/>
      </c>
      <c r="AO300" s="93" t="str">
        <f t="shared" si="10"/>
        <v/>
      </c>
      <c r="AP300" s="93" t="str">
        <f t="shared" si="10"/>
        <v/>
      </c>
    </row>
    <row r="301" spans="1:42" x14ac:dyDescent="0.2">
      <c r="A301" s="309">
        <v>2</v>
      </c>
      <c r="B301" s="92" t="str">
        <f t="shared" ref="B301:B315" si="11">IFERROR(INDEX(H$100:H$300,MATCH(A301&amp;". koht",H$101:H$301,0)),"")</f>
        <v>Valmar Pantšenko (Tartu)</v>
      </c>
      <c r="C301" s="294">
        <f>IFERROR(INDEX(Sünd.!C:C,MATCH(B:B,Sünd.!B:B,0)),"")</f>
        <v>1973</v>
      </c>
      <c r="D301" s="295">
        <f>IF(Võistkondlik!BK$1+1-A301&gt;0,Võistkondlik!BK$1+1-A301,0)</f>
        <v>19</v>
      </c>
      <c r="Y301" s="92" t="str">
        <f t="shared" si="8"/>
        <v>Tartu</v>
      </c>
      <c r="Z301" s="93">
        <f t="shared" si="9"/>
        <v>19.004000000000001</v>
      </c>
      <c r="AA301" s="93" t="str">
        <f t="shared" si="10"/>
        <v/>
      </c>
      <c r="AB301" s="93" t="str">
        <f t="shared" si="10"/>
        <v/>
      </c>
      <c r="AC301" s="93" t="str">
        <f t="shared" si="10"/>
        <v/>
      </c>
      <c r="AD301" s="93" t="str">
        <f t="shared" si="10"/>
        <v/>
      </c>
      <c r="AE301" s="93" t="str">
        <f t="shared" si="10"/>
        <v/>
      </c>
      <c r="AF301" s="93" t="str">
        <f t="shared" si="10"/>
        <v/>
      </c>
      <c r="AG301" s="93" t="str">
        <f t="shared" si="10"/>
        <v/>
      </c>
      <c r="AH301" s="93" t="str">
        <f t="shared" si="10"/>
        <v/>
      </c>
      <c r="AI301" s="93" t="str">
        <f t="shared" si="10"/>
        <v/>
      </c>
      <c r="AJ301" s="93" t="str">
        <f t="shared" si="10"/>
        <v/>
      </c>
      <c r="AK301" s="93" t="str">
        <f t="shared" si="10"/>
        <v/>
      </c>
      <c r="AL301" s="93">
        <f t="shared" si="10"/>
        <v>19.004000000000001</v>
      </c>
      <c r="AM301" s="93" t="str">
        <f t="shared" si="10"/>
        <v/>
      </c>
      <c r="AN301" s="93" t="str">
        <f t="shared" si="10"/>
        <v/>
      </c>
      <c r="AO301" s="93" t="str">
        <f t="shared" si="10"/>
        <v/>
      </c>
      <c r="AP301" s="93" t="str">
        <f t="shared" si="10"/>
        <v/>
      </c>
    </row>
    <row r="302" spans="1:42" x14ac:dyDescent="0.2">
      <c r="A302" s="309">
        <v>3</v>
      </c>
      <c r="B302" s="296" t="str">
        <f t="shared" si="11"/>
        <v>Jaan Joonas (Võru)</v>
      </c>
      <c r="C302" s="294">
        <f>IFERROR(INDEX(Sünd.!C:C,MATCH(B:B,Sünd.!B:B,0)),"")</f>
        <v>1969</v>
      </c>
      <c r="D302" s="295">
        <f>IF(Võistkondlik!BK$1+1-A302&gt;0,Võistkondlik!BK$1+1-A302,0)</f>
        <v>18</v>
      </c>
      <c r="Y302" s="92" t="str">
        <f t="shared" si="8"/>
        <v>Võru</v>
      </c>
      <c r="Z302" s="93">
        <f t="shared" si="9"/>
        <v>18.004000000000001</v>
      </c>
      <c r="AA302" s="93" t="str">
        <f t="shared" si="10"/>
        <v/>
      </c>
      <c r="AB302" s="93" t="str">
        <f t="shared" si="10"/>
        <v/>
      </c>
      <c r="AC302" s="93" t="str">
        <f t="shared" si="10"/>
        <v/>
      </c>
      <c r="AD302" s="93" t="str">
        <f t="shared" si="10"/>
        <v/>
      </c>
      <c r="AE302" s="93" t="str">
        <f t="shared" si="10"/>
        <v/>
      </c>
      <c r="AF302" s="93" t="str">
        <f t="shared" si="10"/>
        <v/>
      </c>
      <c r="AG302" s="93" t="str">
        <f t="shared" si="10"/>
        <v/>
      </c>
      <c r="AH302" s="93" t="str">
        <f t="shared" si="10"/>
        <v/>
      </c>
      <c r="AI302" s="93" t="str">
        <f t="shared" si="10"/>
        <v/>
      </c>
      <c r="AJ302" s="93" t="str">
        <f t="shared" si="10"/>
        <v/>
      </c>
      <c r="AK302" s="93" t="str">
        <f t="shared" si="10"/>
        <v/>
      </c>
      <c r="AL302" s="93" t="str">
        <f t="shared" si="10"/>
        <v/>
      </c>
      <c r="AM302" s="93" t="str">
        <f t="shared" si="10"/>
        <v/>
      </c>
      <c r="AN302" s="93" t="str">
        <f t="shared" si="10"/>
        <v/>
      </c>
      <c r="AO302" s="93">
        <f t="shared" si="10"/>
        <v>18.004000000000001</v>
      </c>
      <c r="AP302" s="93" t="str">
        <f t="shared" si="10"/>
        <v/>
      </c>
    </row>
    <row r="303" spans="1:42" x14ac:dyDescent="0.2">
      <c r="A303" s="309">
        <v>4</v>
      </c>
      <c r="B303" s="91" t="str">
        <f t="shared" si="11"/>
        <v>Tiit Kattai (Valga)</v>
      </c>
      <c r="C303" s="294">
        <f>IFERROR(INDEX(Sünd.!C:C,MATCH(B:B,Sünd.!B:B,0)),"")</f>
        <v>1971</v>
      </c>
      <c r="D303" s="295">
        <f>IF(Võistkondlik!BK$1+1-A303&gt;0,Võistkondlik!BK$1+1-A303,0)</f>
        <v>17</v>
      </c>
      <c r="Y303" s="92" t="str">
        <f t="shared" si="8"/>
        <v>Valga</v>
      </c>
      <c r="Z303" s="93">
        <f t="shared" si="9"/>
        <v>17.004000000000001</v>
      </c>
      <c r="AA303" s="93" t="str">
        <f t="shared" si="10"/>
        <v/>
      </c>
      <c r="AB303" s="93" t="str">
        <f t="shared" si="10"/>
        <v/>
      </c>
      <c r="AC303" s="93" t="str">
        <f t="shared" si="10"/>
        <v/>
      </c>
      <c r="AD303" s="93" t="str">
        <f t="shared" si="10"/>
        <v/>
      </c>
      <c r="AE303" s="93" t="str">
        <f t="shared" si="10"/>
        <v/>
      </c>
      <c r="AF303" s="93" t="str">
        <f t="shared" si="10"/>
        <v/>
      </c>
      <c r="AG303" s="93" t="str">
        <f t="shared" si="10"/>
        <v/>
      </c>
      <c r="AH303" s="93" t="str">
        <f t="shared" si="10"/>
        <v/>
      </c>
      <c r="AI303" s="93" t="str">
        <f t="shared" si="10"/>
        <v/>
      </c>
      <c r="AJ303" s="93" t="str">
        <f t="shared" si="10"/>
        <v/>
      </c>
      <c r="AK303" s="93" t="str">
        <f t="shared" si="10"/>
        <v/>
      </c>
      <c r="AL303" s="93" t="str">
        <f t="shared" si="10"/>
        <v/>
      </c>
      <c r="AM303" s="93">
        <f t="shared" si="10"/>
        <v>17.004000000000001</v>
      </c>
      <c r="AN303" s="93" t="str">
        <f t="shared" si="10"/>
        <v/>
      </c>
      <c r="AO303" s="93" t="str">
        <f t="shared" si="10"/>
        <v/>
      </c>
      <c r="AP303" s="93" t="str">
        <f t="shared" si="10"/>
        <v/>
      </c>
    </row>
    <row r="304" spans="1:42" x14ac:dyDescent="0.2">
      <c r="A304" s="309">
        <v>5</v>
      </c>
      <c r="B304" s="91" t="str">
        <f t="shared" si="11"/>
        <v>Ain Tamme (Järva)</v>
      </c>
      <c r="C304" s="294">
        <f>IFERROR(INDEX(Sünd.!C:C,MATCH(B:B,Sünd.!B:B,0)),"")</f>
        <v>1967</v>
      </c>
      <c r="D304" s="295">
        <f>IF(Võistkondlik!BK$1+1-A304&gt;0,Võistkondlik!BK$1+1-A304,0)</f>
        <v>16</v>
      </c>
      <c r="Y304" s="92" t="str">
        <f t="shared" si="8"/>
        <v>Järva</v>
      </c>
      <c r="Z304" s="93">
        <f t="shared" si="9"/>
        <v>16.004000000000001</v>
      </c>
      <c r="AA304" s="93" t="str">
        <f t="shared" si="10"/>
        <v/>
      </c>
      <c r="AB304" s="93" t="str">
        <f t="shared" si="10"/>
        <v/>
      </c>
      <c r="AC304" s="93" t="str">
        <f t="shared" si="10"/>
        <v/>
      </c>
      <c r="AD304" s="93" t="str">
        <f t="shared" si="10"/>
        <v/>
      </c>
      <c r="AE304" s="93">
        <f t="shared" si="10"/>
        <v>16.004000000000001</v>
      </c>
      <c r="AF304" s="93" t="str">
        <f t="shared" si="10"/>
        <v/>
      </c>
      <c r="AG304" s="93" t="str">
        <f t="shared" si="10"/>
        <v/>
      </c>
      <c r="AH304" s="93" t="str">
        <f t="shared" si="10"/>
        <v/>
      </c>
      <c r="AI304" s="93" t="str">
        <f t="shared" si="10"/>
        <v/>
      </c>
      <c r="AJ304" s="93" t="str">
        <f t="shared" si="10"/>
        <v/>
      </c>
      <c r="AK304" s="93" t="str">
        <f t="shared" si="10"/>
        <v/>
      </c>
      <c r="AL304" s="93" t="str">
        <f t="shared" si="10"/>
        <v/>
      </c>
      <c r="AM304" s="93" t="str">
        <f t="shared" si="10"/>
        <v/>
      </c>
      <c r="AN304" s="93" t="str">
        <f t="shared" si="10"/>
        <v/>
      </c>
      <c r="AO304" s="93" t="str">
        <f t="shared" si="10"/>
        <v/>
      </c>
      <c r="AP304" s="93" t="str">
        <f t="shared" si="10"/>
        <v/>
      </c>
    </row>
    <row r="305" spans="1:42" x14ac:dyDescent="0.2">
      <c r="A305" s="309">
        <v>6</v>
      </c>
      <c r="B305" s="91" t="str">
        <f t="shared" si="11"/>
        <v>Jaan Lüitsepp (Võru)</v>
      </c>
      <c r="C305" s="294">
        <f>IFERROR(INDEX(Sünd.!C:C,MATCH(B:B,Sünd.!B:B,0)),"")</f>
        <v>1972</v>
      </c>
      <c r="D305" s="294">
        <f>IF(Võistkondlik!BK$1+1-A305&gt;0,Võistkondlik!BK$1+1-A305,0)</f>
        <v>15</v>
      </c>
      <c r="Y305" s="92" t="str">
        <f t="shared" si="8"/>
        <v>Võru</v>
      </c>
      <c r="Z305" s="93">
        <f t="shared" si="9"/>
        <v>15.004</v>
      </c>
      <c r="AA305" s="93" t="str">
        <f t="shared" si="10"/>
        <v/>
      </c>
      <c r="AB305" s="93" t="str">
        <f t="shared" si="10"/>
        <v/>
      </c>
      <c r="AC305" s="93" t="str">
        <f t="shared" si="10"/>
        <v/>
      </c>
      <c r="AD305" s="93" t="str">
        <f t="shared" si="10"/>
        <v/>
      </c>
      <c r="AE305" s="93" t="str">
        <f t="shared" si="10"/>
        <v/>
      </c>
      <c r="AF305" s="93" t="str">
        <f t="shared" si="10"/>
        <v/>
      </c>
      <c r="AG305" s="93" t="str">
        <f t="shared" si="10"/>
        <v/>
      </c>
      <c r="AH305" s="93" t="str">
        <f t="shared" si="10"/>
        <v/>
      </c>
      <c r="AI305" s="93" t="str">
        <f t="shared" si="10"/>
        <v/>
      </c>
      <c r="AJ305" s="93" t="str">
        <f t="shared" si="10"/>
        <v/>
      </c>
      <c r="AK305" s="93" t="str">
        <f t="shared" si="10"/>
        <v/>
      </c>
      <c r="AL305" s="93" t="str">
        <f t="shared" si="10"/>
        <v/>
      </c>
      <c r="AM305" s="93" t="str">
        <f t="shared" si="10"/>
        <v/>
      </c>
      <c r="AN305" s="93" t="str">
        <f t="shared" si="10"/>
        <v/>
      </c>
      <c r="AO305" s="93">
        <f t="shared" si="10"/>
        <v>15.004</v>
      </c>
      <c r="AP305" s="93" t="str">
        <f t="shared" si="10"/>
        <v/>
      </c>
    </row>
    <row r="306" spans="1:42" x14ac:dyDescent="0.2">
      <c r="A306" s="309">
        <v>7</v>
      </c>
      <c r="B306" s="91" t="str">
        <f t="shared" si="11"/>
        <v>Margo Peebo (Lääne)</v>
      </c>
      <c r="C306" s="294">
        <f>IFERROR(INDEX(Sünd.!C:C,MATCH(B:B,Sünd.!B:B,0)),"")</f>
        <v>1972</v>
      </c>
      <c r="D306" s="294">
        <f>IF(Võistkondlik!BK$1+1-A306&gt;0,Võistkondlik!BK$1+1-A306,0)</f>
        <v>14</v>
      </c>
      <c r="Y306" s="92" t="str">
        <f t="shared" si="8"/>
        <v>Lääne</v>
      </c>
      <c r="Z306" s="93">
        <f t="shared" si="9"/>
        <v>14.004</v>
      </c>
      <c r="AA306" s="93" t="str">
        <f t="shared" si="10"/>
        <v/>
      </c>
      <c r="AB306" s="93" t="str">
        <f t="shared" si="10"/>
        <v/>
      </c>
      <c r="AC306" s="93" t="str">
        <f t="shared" si="10"/>
        <v/>
      </c>
      <c r="AD306" s="93" t="str">
        <f t="shared" si="10"/>
        <v/>
      </c>
      <c r="AE306" s="93" t="str">
        <f t="shared" si="10"/>
        <v/>
      </c>
      <c r="AF306" s="93" t="str">
        <f t="shared" si="10"/>
        <v/>
      </c>
      <c r="AG306" s="93">
        <f t="shared" si="10"/>
        <v>14.004</v>
      </c>
      <c r="AH306" s="93" t="str">
        <f t="shared" si="10"/>
        <v/>
      </c>
      <c r="AI306" s="93" t="str">
        <f t="shared" si="10"/>
        <v/>
      </c>
      <c r="AJ306" s="93" t="str">
        <f t="shared" si="10"/>
        <v/>
      </c>
      <c r="AK306" s="93" t="str">
        <f t="shared" si="10"/>
        <v/>
      </c>
      <c r="AL306" s="93" t="str">
        <f t="shared" si="10"/>
        <v/>
      </c>
      <c r="AM306" s="93" t="str">
        <f t="shared" si="10"/>
        <v/>
      </c>
      <c r="AN306" s="93" t="str">
        <f t="shared" si="10"/>
        <v/>
      </c>
      <c r="AO306" s="93" t="str">
        <f t="shared" si="10"/>
        <v/>
      </c>
      <c r="AP306" s="93" t="str">
        <f t="shared" si="10"/>
        <v/>
      </c>
    </row>
    <row r="307" spans="1:42" x14ac:dyDescent="0.2">
      <c r="A307" s="309">
        <v>8</v>
      </c>
      <c r="B307" s="91" t="str">
        <f t="shared" si="11"/>
        <v>Erki Aule (Harju)</v>
      </c>
      <c r="C307" s="294">
        <f>IFERROR(INDEX(Sünd.!C:C,MATCH(B:B,Sünd.!B:B,0)),"")</f>
        <v>1970</v>
      </c>
      <c r="D307" s="294">
        <f>IF(Võistkondlik!BK$1+1-A307&gt;0,Võistkondlik!BK$1+1-A307,0)</f>
        <v>13</v>
      </c>
      <c r="Y307" s="92" t="str">
        <f t="shared" si="8"/>
        <v>Harju</v>
      </c>
      <c r="Z307" s="93">
        <f t="shared" si="9"/>
        <v>13.004</v>
      </c>
      <c r="AA307" s="93">
        <f t="shared" si="10"/>
        <v>13.004</v>
      </c>
      <c r="AB307" s="93" t="str">
        <f t="shared" si="10"/>
        <v/>
      </c>
      <c r="AC307" s="93" t="str">
        <f t="shared" si="10"/>
        <v/>
      </c>
      <c r="AD307" s="93" t="str">
        <f t="shared" si="10"/>
        <v/>
      </c>
      <c r="AE307" s="93" t="str">
        <f t="shared" si="10"/>
        <v/>
      </c>
      <c r="AF307" s="93" t="str">
        <f t="shared" si="10"/>
        <v/>
      </c>
      <c r="AG307" s="93" t="str">
        <f t="shared" si="10"/>
        <v/>
      </c>
      <c r="AH307" s="93" t="str">
        <f t="shared" si="10"/>
        <v/>
      </c>
      <c r="AI307" s="93" t="str">
        <f t="shared" si="10"/>
        <v/>
      </c>
      <c r="AJ307" s="93" t="str">
        <f t="shared" si="10"/>
        <v/>
      </c>
      <c r="AK307" s="93" t="str">
        <f t="shared" si="10"/>
        <v/>
      </c>
      <c r="AL307" s="93" t="str">
        <f t="shared" si="10"/>
        <v/>
      </c>
      <c r="AM307" s="93" t="str">
        <f t="shared" si="10"/>
        <v/>
      </c>
      <c r="AN307" s="93" t="str">
        <f t="shared" si="10"/>
        <v/>
      </c>
      <c r="AO307" s="93" t="str">
        <f t="shared" si="10"/>
        <v/>
      </c>
      <c r="AP307" s="93" t="str">
        <f t="shared" si="10"/>
        <v/>
      </c>
    </row>
    <row r="308" spans="1:42" x14ac:dyDescent="0.2">
      <c r="A308" s="309">
        <v>9</v>
      </c>
      <c r="B308" s="91" t="str">
        <f t="shared" si="11"/>
        <v>Olav Türk (Tartu)</v>
      </c>
      <c r="C308" s="294">
        <f>IFERROR(INDEX(Sünd.!C:C,MATCH(B:B,Sünd.!B:B,0)),"")</f>
        <v>1968</v>
      </c>
      <c r="D308" s="294">
        <f>IF(Võistkondlik!BK$1+1-A308&gt;0,Võistkondlik!BK$1+1-A308,0)</f>
        <v>12</v>
      </c>
      <c r="Y308" s="92" t="str">
        <f t="shared" si="8"/>
        <v>Tartu</v>
      </c>
      <c r="Z308" s="93">
        <f t="shared" si="9"/>
        <v>12.004</v>
      </c>
      <c r="AA308" s="93" t="str">
        <f t="shared" si="10"/>
        <v/>
      </c>
      <c r="AB308" s="93" t="str">
        <f t="shared" si="10"/>
        <v/>
      </c>
      <c r="AC308" s="93" t="str">
        <f t="shared" si="10"/>
        <v/>
      </c>
      <c r="AD308" s="93" t="str">
        <f t="shared" si="10"/>
        <v/>
      </c>
      <c r="AE308" s="93" t="str">
        <f t="shared" si="10"/>
        <v/>
      </c>
      <c r="AF308" s="93" t="str">
        <f t="shared" si="10"/>
        <v/>
      </c>
      <c r="AG308" s="93" t="str">
        <f t="shared" si="10"/>
        <v/>
      </c>
      <c r="AH308" s="93" t="str">
        <f t="shared" si="10"/>
        <v/>
      </c>
      <c r="AI308" s="93" t="str">
        <f t="shared" si="10"/>
        <v/>
      </c>
      <c r="AJ308" s="93" t="str">
        <f t="shared" si="10"/>
        <v/>
      </c>
      <c r="AK308" s="93" t="str">
        <f t="shared" si="10"/>
        <v/>
      </c>
      <c r="AL308" s="93">
        <f t="shared" si="10"/>
        <v>12.004</v>
      </c>
      <c r="AM308" s="93" t="str">
        <f t="shared" si="10"/>
        <v/>
      </c>
      <c r="AN308" s="93" t="str">
        <f t="shared" si="10"/>
        <v/>
      </c>
      <c r="AO308" s="93" t="str">
        <f t="shared" si="10"/>
        <v/>
      </c>
      <c r="AP308" s="93" t="str">
        <f t="shared" si="10"/>
        <v/>
      </c>
    </row>
    <row r="309" spans="1:42" x14ac:dyDescent="0.2">
      <c r="A309" s="309">
        <v>10</v>
      </c>
      <c r="B309" s="91" t="str">
        <f t="shared" si="11"/>
        <v>Vahur Raudsepp (Lääne)</v>
      </c>
      <c r="C309" s="294">
        <f>IFERROR(INDEX(Sünd.!C:C,MATCH(B:B,Sünd.!B:B,0)),"")</f>
        <v>1969</v>
      </c>
      <c r="D309" s="294">
        <f>IF(Võistkondlik!BK$1+1-A309&gt;0,Võistkondlik!BK$1+1-A309,0)</f>
        <v>11</v>
      </c>
      <c r="Y309" s="92" t="str">
        <f t="shared" si="8"/>
        <v>Lääne</v>
      </c>
      <c r="Z309" s="93">
        <f t="shared" si="9"/>
        <v>11.004</v>
      </c>
      <c r="AA309" s="93" t="str">
        <f t="shared" si="10"/>
        <v/>
      </c>
      <c r="AB309" s="93" t="str">
        <f t="shared" si="10"/>
        <v/>
      </c>
      <c r="AC309" s="93" t="str">
        <f t="shared" si="10"/>
        <v/>
      </c>
      <c r="AD309" s="93" t="str">
        <f t="shared" si="10"/>
        <v/>
      </c>
      <c r="AE309" s="93" t="str">
        <f t="shared" si="10"/>
        <v/>
      </c>
      <c r="AF309" s="93" t="str">
        <f t="shared" si="10"/>
        <v/>
      </c>
      <c r="AG309" s="93">
        <f t="shared" si="10"/>
        <v>11.004</v>
      </c>
      <c r="AH309" s="93" t="str">
        <f t="shared" si="10"/>
        <v/>
      </c>
      <c r="AI309" s="93" t="str">
        <f t="shared" si="10"/>
        <v/>
      </c>
      <c r="AJ309" s="93" t="str">
        <f t="shared" si="10"/>
        <v/>
      </c>
      <c r="AK309" s="93" t="str">
        <f t="shared" si="10"/>
        <v/>
      </c>
      <c r="AL309" s="93" t="str">
        <f t="shared" si="10"/>
        <v/>
      </c>
      <c r="AM309" s="93" t="str">
        <f t="shared" si="10"/>
        <v/>
      </c>
      <c r="AN309" s="93" t="str">
        <f t="shared" si="10"/>
        <v/>
      </c>
      <c r="AO309" s="93" t="str">
        <f t="shared" si="10"/>
        <v/>
      </c>
      <c r="AP309" s="93" t="str">
        <f t="shared" si="10"/>
        <v/>
      </c>
    </row>
    <row r="310" spans="1:42" x14ac:dyDescent="0.2">
      <c r="A310" s="309">
        <v>11</v>
      </c>
      <c r="B310" s="291" t="str">
        <f t="shared" si="11"/>
        <v>Vitali Gansen (Järva)</v>
      </c>
      <c r="C310" s="294">
        <f>IFERROR(INDEX(Sünd.!C:C,MATCH(B:B,Sünd.!B:B,0)),"")</f>
        <v>1972</v>
      </c>
      <c r="D310" s="294">
        <f>IF(Võistkondlik!BK$1+1-A310&gt;0,Võistkondlik!BK$1+1-A310,0)</f>
        <v>10</v>
      </c>
      <c r="Y310" s="92" t="str">
        <f t="shared" si="8"/>
        <v>Järva</v>
      </c>
      <c r="Z310" s="93">
        <f t="shared" si="9"/>
        <v>10.004</v>
      </c>
      <c r="AA310" s="93" t="str">
        <f t="shared" ref="AA310:AP318" si="12">IF($Y310=AA$299,$Z310,"")</f>
        <v/>
      </c>
      <c r="AB310" s="93" t="str">
        <f t="shared" si="12"/>
        <v/>
      </c>
      <c r="AC310" s="93" t="str">
        <f t="shared" si="12"/>
        <v/>
      </c>
      <c r="AD310" s="93" t="str">
        <f t="shared" si="12"/>
        <v/>
      </c>
      <c r="AE310" s="93">
        <f t="shared" si="12"/>
        <v>10.004</v>
      </c>
      <c r="AF310" s="93" t="str">
        <f t="shared" si="12"/>
        <v/>
      </c>
      <c r="AG310" s="93" t="str">
        <f t="shared" si="12"/>
        <v/>
      </c>
      <c r="AH310" s="93" t="str">
        <f t="shared" si="12"/>
        <v/>
      </c>
      <c r="AI310" s="93" t="str">
        <f t="shared" si="12"/>
        <v/>
      </c>
      <c r="AJ310" s="93" t="str">
        <f t="shared" si="12"/>
        <v/>
      </c>
      <c r="AK310" s="93" t="str">
        <f t="shared" si="12"/>
        <v/>
      </c>
      <c r="AL310" s="93" t="str">
        <f t="shared" si="12"/>
        <v/>
      </c>
      <c r="AM310" s="93" t="str">
        <f t="shared" si="12"/>
        <v/>
      </c>
      <c r="AN310" s="93" t="str">
        <f t="shared" si="12"/>
        <v/>
      </c>
      <c r="AO310" s="93" t="str">
        <f t="shared" si="12"/>
        <v/>
      </c>
      <c r="AP310" s="93" t="str">
        <f t="shared" si="12"/>
        <v/>
      </c>
    </row>
    <row r="311" spans="1:42" x14ac:dyDescent="0.2">
      <c r="A311" s="309">
        <v>12</v>
      </c>
      <c r="B311" s="291" t="str">
        <f t="shared" si="11"/>
        <v>Sander Rose (I-Viru)</v>
      </c>
      <c r="C311" s="294">
        <f>IFERROR(INDEX(Sünd.!C:C,MATCH(B:B,Sünd.!B:B,0)),"")</f>
        <v>1967</v>
      </c>
      <c r="D311" s="294">
        <f>IF(Võistkondlik!BK$1+1-A311&gt;0,Võistkondlik!BK$1+1-A311,0)</f>
        <v>9</v>
      </c>
      <c r="Y311" s="92" t="str">
        <f t="shared" si="8"/>
        <v>I-Viru</v>
      </c>
      <c r="Z311" s="93">
        <f t="shared" si="9"/>
        <v>9.0039999999999996</v>
      </c>
      <c r="AA311" s="93" t="str">
        <f t="shared" si="12"/>
        <v/>
      </c>
      <c r="AB311" s="93" t="str">
        <f t="shared" si="12"/>
        <v/>
      </c>
      <c r="AC311" s="93">
        <f t="shared" si="12"/>
        <v>9.0039999999999996</v>
      </c>
      <c r="AD311" s="93" t="str">
        <f t="shared" si="12"/>
        <v/>
      </c>
      <c r="AE311" s="93" t="str">
        <f t="shared" si="12"/>
        <v/>
      </c>
      <c r="AF311" s="93" t="str">
        <f t="shared" si="12"/>
        <v/>
      </c>
      <c r="AG311" s="93" t="str">
        <f t="shared" si="12"/>
        <v/>
      </c>
      <c r="AH311" s="93" t="str">
        <f t="shared" si="12"/>
        <v/>
      </c>
      <c r="AI311" s="93" t="str">
        <f t="shared" si="12"/>
        <v/>
      </c>
      <c r="AJ311" s="93" t="str">
        <f t="shared" si="12"/>
        <v/>
      </c>
      <c r="AK311" s="93" t="str">
        <f t="shared" si="12"/>
        <v/>
      </c>
      <c r="AL311" s="93" t="str">
        <f t="shared" si="12"/>
        <v/>
      </c>
      <c r="AM311" s="93" t="str">
        <f t="shared" si="12"/>
        <v/>
      </c>
      <c r="AN311" s="93" t="str">
        <f t="shared" si="12"/>
        <v/>
      </c>
      <c r="AO311" s="93" t="str">
        <f t="shared" si="12"/>
        <v/>
      </c>
      <c r="AP311" s="93" t="str">
        <f t="shared" si="12"/>
        <v/>
      </c>
    </row>
    <row r="312" spans="1:42" x14ac:dyDescent="0.2">
      <c r="A312" s="309">
        <v>13</v>
      </c>
      <c r="B312" s="291" t="str">
        <f t="shared" si="11"/>
        <v>Silver Kingissepp (Lääne)</v>
      </c>
      <c r="C312" s="294">
        <f>IFERROR(INDEX(Sünd.!C:C,MATCH(B:B,Sünd.!B:B,0)),"")</f>
        <v>1964</v>
      </c>
      <c r="D312" s="294">
        <f>IF(Võistkondlik!BK$1+1-A312&gt;0,Võistkondlik!BK$1+1-A312,0)</f>
        <v>8</v>
      </c>
      <c r="Y312" s="92" t="str">
        <f t="shared" si="8"/>
        <v>Lääne</v>
      </c>
      <c r="Z312" s="93">
        <f t="shared" si="9"/>
        <v>8.0039999999999996</v>
      </c>
      <c r="AA312" s="93" t="str">
        <f t="shared" si="12"/>
        <v/>
      </c>
      <c r="AB312" s="93" t="str">
        <f t="shared" si="12"/>
        <v/>
      </c>
      <c r="AC312" s="93" t="str">
        <f t="shared" si="12"/>
        <v/>
      </c>
      <c r="AD312" s="93" t="str">
        <f t="shared" si="12"/>
        <v/>
      </c>
      <c r="AE312" s="93" t="str">
        <f t="shared" si="12"/>
        <v/>
      </c>
      <c r="AF312" s="93" t="str">
        <f t="shared" si="12"/>
        <v/>
      </c>
      <c r="AG312" s="93">
        <f t="shared" si="12"/>
        <v>8.0039999999999996</v>
      </c>
      <c r="AH312" s="93" t="str">
        <f t="shared" si="12"/>
        <v/>
      </c>
      <c r="AI312" s="93" t="str">
        <f t="shared" si="12"/>
        <v/>
      </c>
      <c r="AJ312" s="93" t="str">
        <f t="shared" si="12"/>
        <v/>
      </c>
      <c r="AK312" s="93" t="str">
        <f t="shared" si="12"/>
        <v/>
      </c>
      <c r="AL312" s="93" t="str">
        <f t="shared" si="12"/>
        <v/>
      </c>
      <c r="AM312" s="93" t="str">
        <f t="shared" si="12"/>
        <v/>
      </c>
      <c r="AN312" s="93" t="str">
        <f t="shared" si="12"/>
        <v/>
      </c>
      <c r="AO312" s="93" t="str">
        <f t="shared" si="12"/>
        <v/>
      </c>
      <c r="AP312" s="93" t="str">
        <f t="shared" si="12"/>
        <v/>
      </c>
    </row>
    <row r="313" spans="1:42" x14ac:dyDescent="0.2">
      <c r="A313" s="309">
        <v>14</v>
      </c>
      <c r="B313" s="291" t="str">
        <f t="shared" si="11"/>
        <v>Margus Limberg (Lääne)</v>
      </c>
      <c r="C313" s="294">
        <f>IFERROR(INDEX(Sünd.!C:C,MATCH(B:B,Sünd.!B:B,0)),"")</f>
        <v>1970</v>
      </c>
      <c r="D313" s="294">
        <f>IF(Võistkondlik!BK$1+1-A313&gt;0,Võistkondlik!BK$1+1-A313,0)</f>
        <v>7</v>
      </c>
      <c r="Y313" s="92" t="str">
        <f t="shared" ref="Y313:Y315" si="13">IFERROR(MID(B313,FIND("(",B313)+1,FIND(")",B313)-FIND("(",B313)-1),"")</f>
        <v>Lääne</v>
      </c>
      <c r="Z313" s="93">
        <f t="shared" ref="Z313:Z315" si="14">D313+Z$299</f>
        <v>7.0039999999999996</v>
      </c>
      <c r="AA313" s="93" t="str">
        <f t="shared" si="12"/>
        <v/>
      </c>
      <c r="AB313" s="93" t="str">
        <f t="shared" si="12"/>
        <v/>
      </c>
      <c r="AC313" s="93" t="str">
        <f t="shared" si="12"/>
        <v/>
      </c>
      <c r="AD313" s="93" t="str">
        <f t="shared" si="12"/>
        <v/>
      </c>
      <c r="AE313" s="93" t="str">
        <f t="shared" si="12"/>
        <v/>
      </c>
      <c r="AF313" s="93" t="str">
        <f t="shared" si="12"/>
        <v/>
      </c>
      <c r="AG313" s="93">
        <f t="shared" si="12"/>
        <v>7.0039999999999996</v>
      </c>
      <c r="AH313" s="93" t="str">
        <f t="shared" si="12"/>
        <v/>
      </c>
      <c r="AI313" s="93" t="str">
        <f t="shared" si="12"/>
        <v/>
      </c>
      <c r="AJ313" s="93" t="str">
        <f t="shared" si="12"/>
        <v/>
      </c>
      <c r="AK313" s="93" t="str">
        <f t="shared" si="12"/>
        <v/>
      </c>
      <c r="AL313" s="93" t="str">
        <f t="shared" si="12"/>
        <v/>
      </c>
      <c r="AM313" s="93" t="str">
        <f t="shared" si="12"/>
        <v/>
      </c>
      <c r="AN313" s="93" t="str">
        <f t="shared" si="12"/>
        <v/>
      </c>
      <c r="AO313" s="93" t="str">
        <f t="shared" si="12"/>
        <v/>
      </c>
      <c r="AP313" s="93" t="str">
        <f t="shared" si="12"/>
        <v/>
      </c>
    </row>
    <row r="314" spans="1:42" x14ac:dyDescent="0.2">
      <c r="A314" s="309">
        <v>15</v>
      </c>
      <c r="B314" s="291" t="str">
        <f t="shared" si="11"/>
        <v>Taimo Lepp (Jõgeva)</v>
      </c>
      <c r="C314" s="294">
        <f>IFERROR(INDEX(Sünd.!C:C,MATCH(B:B,Sünd.!B:B,0)),"")</f>
        <v>1968</v>
      </c>
      <c r="D314" s="294">
        <f>IF(Võistkondlik!BK$1+1-A314&gt;0,Võistkondlik!BK$1+1-A314,0)</f>
        <v>6</v>
      </c>
      <c r="Y314" s="92" t="str">
        <f t="shared" si="13"/>
        <v>Jõgeva</v>
      </c>
      <c r="Z314" s="93">
        <f t="shared" si="14"/>
        <v>6.0039999999999996</v>
      </c>
      <c r="AA314" s="93" t="str">
        <f t="shared" si="12"/>
        <v/>
      </c>
      <c r="AB314" s="93" t="str">
        <f t="shared" si="12"/>
        <v/>
      </c>
      <c r="AC314" s="93" t="str">
        <f t="shared" si="12"/>
        <v/>
      </c>
      <c r="AD314" s="93">
        <f t="shared" si="12"/>
        <v>6.0039999999999996</v>
      </c>
      <c r="AE314" s="93" t="str">
        <f t="shared" si="12"/>
        <v/>
      </c>
      <c r="AF314" s="93" t="str">
        <f t="shared" si="12"/>
        <v/>
      </c>
      <c r="AG314" s="93" t="str">
        <f t="shared" si="12"/>
        <v/>
      </c>
      <c r="AH314" s="93" t="str">
        <f t="shared" si="12"/>
        <v/>
      </c>
      <c r="AI314" s="93" t="str">
        <f t="shared" si="12"/>
        <v/>
      </c>
      <c r="AJ314" s="93" t="str">
        <f t="shared" si="12"/>
        <v/>
      </c>
      <c r="AK314" s="93" t="str">
        <f t="shared" si="12"/>
        <v/>
      </c>
      <c r="AL314" s="93" t="str">
        <f t="shared" si="12"/>
        <v/>
      </c>
      <c r="AM314" s="93" t="str">
        <f t="shared" si="12"/>
        <v/>
      </c>
      <c r="AN314" s="93" t="str">
        <f t="shared" si="12"/>
        <v/>
      </c>
      <c r="AO314" s="93" t="str">
        <f t="shared" si="12"/>
        <v/>
      </c>
      <c r="AP314" s="93" t="str">
        <f t="shared" si="12"/>
        <v/>
      </c>
    </row>
    <row r="315" spans="1:42" x14ac:dyDescent="0.2">
      <c r="A315" s="309">
        <v>16</v>
      </c>
      <c r="B315" s="291" t="str">
        <f t="shared" si="11"/>
        <v>Arvo Orgusaar (Jõgeva)</v>
      </c>
      <c r="C315" s="294">
        <f>IFERROR(INDEX(Sünd.!C:C,MATCH(B:B,Sünd.!B:B,0)),"")</f>
        <v>1964</v>
      </c>
      <c r="D315" s="294">
        <f>IF(Võistkondlik!BK$1+1-A315&gt;0,Võistkondlik!BK$1+1-A315,0)</f>
        <v>5</v>
      </c>
      <c r="Y315" s="92" t="str">
        <f t="shared" si="13"/>
        <v>Jõgeva</v>
      </c>
      <c r="Z315" s="93">
        <f t="shared" si="14"/>
        <v>5.0039999999999996</v>
      </c>
      <c r="AA315" s="93" t="str">
        <f t="shared" si="12"/>
        <v/>
      </c>
      <c r="AB315" s="93" t="str">
        <f t="shared" si="12"/>
        <v/>
      </c>
      <c r="AC315" s="93" t="str">
        <f t="shared" si="12"/>
        <v/>
      </c>
      <c r="AD315" s="93">
        <f t="shared" si="12"/>
        <v>5.0039999999999996</v>
      </c>
      <c r="AE315" s="93" t="str">
        <f t="shared" si="12"/>
        <v/>
      </c>
      <c r="AF315" s="93" t="str">
        <f t="shared" si="12"/>
        <v/>
      </c>
      <c r="AG315" s="93" t="str">
        <f t="shared" si="12"/>
        <v/>
      </c>
      <c r="AH315" s="93" t="str">
        <f t="shared" si="12"/>
        <v/>
      </c>
      <c r="AI315" s="93" t="str">
        <f t="shared" si="12"/>
        <v/>
      </c>
      <c r="AJ315" s="93" t="str">
        <f t="shared" si="12"/>
        <v/>
      </c>
      <c r="AK315" s="93" t="str">
        <f t="shared" si="12"/>
        <v/>
      </c>
      <c r="AL315" s="93" t="str">
        <f t="shared" si="12"/>
        <v/>
      </c>
      <c r="AM315" s="93" t="str">
        <f t="shared" si="12"/>
        <v/>
      </c>
      <c r="AN315" s="93" t="str">
        <f t="shared" si="12"/>
        <v/>
      </c>
      <c r="AO315" s="93" t="str">
        <f t="shared" si="12"/>
        <v/>
      </c>
      <c r="AP315" s="93" t="str">
        <f t="shared" si="12"/>
        <v/>
      </c>
    </row>
    <row r="316" spans="1:42" x14ac:dyDescent="0.2">
      <c r="A316" s="309">
        <v>17</v>
      </c>
      <c r="B316" s="291" t="str">
        <f t="shared" ref="B316:B318" si="15">IFERROR(INDEX(H$100:H$300,MATCH(A316&amp;". koht",H$101:H$301,0)),"")</f>
        <v>Viljar Kerb (Valga)</v>
      </c>
      <c r="C316" s="294">
        <f>IFERROR(INDEX(Sünd.!C:C,MATCH(B:B,Sünd.!B:B,0)),"")</f>
        <v>1971</v>
      </c>
      <c r="D316" s="294">
        <f>IF(Võistkondlik!BK$1+1-A316&gt;0,Võistkondlik!BK$1+1-A316,0)</f>
        <v>4</v>
      </c>
      <c r="Y316" s="92" t="str">
        <f t="shared" ref="Y316:Y318" si="16">IFERROR(MID(B316,FIND("(",B316)+1,FIND(")",B316)-FIND("(",B316)-1),"")</f>
        <v>Valga</v>
      </c>
      <c r="Z316" s="93">
        <f t="shared" ref="Z316:Z318" si="17">D316+Z$299</f>
        <v>4.0039999999999996</v>
      </c>
      <c r="AA316" s="93" t="str">
        <f t="shared" si="12"/>
        <v/>
      </c>
      <c r="AB316" s="93" t="str">
        <f t="shared" si="12"/>
        <v/>
      </c>
      <c r="AC316" s="93" t="str">
        <f t="shared" si="12"/>
        <v/>
      </c>
      <c r="AD316" s="93" t="str">
        <f t="shared" si="12"/>
        <v/>
      </c>
      <c r="AE316" s="93" t="str">
        <f t="shared" si="12"/>
        <v/>
      </c>
      <c r="AF316" s="93" t="str">
        <f t="shared" si="12"/>
        <v/>
      </c>
      <c r="AG316" s="93" t="str">
        <f t="shared" si="12"/>
        <v/>
      </c>
      <c r="AH316" s="93" t="str">
        <f t="shared" si="12"/>
        <v/>
      </c>
      <c r="AI316" s="93" t="str">
        <f t="shared" si="12"/>
        <v/>
      </c>
      <c r="AJ316" s="93" t="str">
        <f t="shared" si="12"/>
        <v/>
      </c>
      <c r="AK316" s="93" t="str">
        <f t="shared" si="12"/>
        <v/>
      </c>
      <c r="AL316" s="93" t="str">
        <f t="shared" si="12"/>
        <v/>
      </c>
      <c r="AM316" s="93">
        <f t="shared" si="12"/>
        <v>4.0039999999999996</v>
      </c>
      <c r="AN316" s="93" t="str">
        <f t="shared" si="12"/>
        <v/>
      </c>
      <c r="AO316" s="93" t="str">
        <f t="shared" si="12"/>
        <v/>
      </c>
      <c r="AP316" s="93" t="str">
        <f t="shared" si="12"/>
        <v/>
      </c>
    </row>
    <row r="317" spans="1:42" x14ac:dyDescent="0.2">
      <c r="A317" s="309">
        <v>18</v>
      </c>
      <c r="B317" s="291" t="str">
        <f t="shared" si="15"/>
        <v>Janek Parviste (L-Viru)</v>
      </c>
      <c r="C317" s="294">
        <f>IFERROR(INDEX(Sünd.!C:C,MATCH(B:B,Sünd.!B:B,0)),"")</f>
        <v>1970</v>
      </c>
      <c r="D317" s="294">
        <f>IF(Võistkondlik!BK$1+1-A317&gt;0,Võistkondlik!BK$1+1-A317,0)</f>
        <v>3</v>
      </c>
      <c r="Y317" s="92" t="str">
        <f t="shared" si="16"/>
        <v>L-Viru</v>
      </c>
      <c r="Z317" s="93">
        <f t="shared" si="17"/>
        <v>3.004</v>
      </c>
      <c r="AA317" s="93" t="str">
        <f t="shared" si="12"/>
        <v/>
      </c>
      <c r="AB317" s="93" t="str">
        <f t="shared" si="12"/>
        <v/>
      </c>
      <c r="AC317" s="93" t="str">
        <f t="shared" si="12"/>
        <v/>
      </c>
      <c r="AD317" s="93" t="str">
        <f t="shared" si="12"/>
        <v/>
      </c>
      <c r="AE317" s="93" t="str">
        <f t="shared" si="12"/>
        <v/>
      </c>
      <c r="AF317" s="93">
        <f t="shared" si="12"/>
        <v>3.004</v>
      </c>
      <c r="AG317" s="93" t="str">
        <f t="shared" si="12"/>
        <v/>
      </c>
      <c r="AH317" s="93" t="str">
        <f t="shared" si="12"/>
        <v/>
      </c>
      <c r="AI317" s="93" t="str">
        <f t="shared" si="12"/>
        <v/>
      </c>
      <c r="AJ317" s="93" t="str">
        <f t="shared" si="12"/>
        <v/>
      </c>
      <c r="AK317" s="93" t="str">
        <f t="shared" si="12"/>
        <v/>
      </c>
      <c r="AL317" s="93" t="str">
        <f t="shared" si="12"/>
        <v/>
      </c>
      <c r="AM317" s="93" t="str">
        <f t="shared" si="12"/>
        <v/>
      </c>
      <c r="AN317" s="93" t="str">
        <f t="shared" si="12"/>
        <v/>
      </c>
      <c r="AO317" s="93" t="str">
        <f t="shared" si="12"/>
        <v/>
      </c>
      <c r="AP317" s="93" t="str">
        <f t="shared" si="12"/>
        <v/>
      </c>
    </row>
    <row r="318" spans="1:42" x14ac:dyDescent="0.2">
      <c r="A318" s="309">
        <v>19</v>
      </c>
      <c r="B318" s="291" t="str">
        <f t="shared" si="15"/>
        <v>Meelis Luud (I-Viru)</v>
      </c>
      <c r="C318" s="294">
        <f>IFERROR(INDEX(Sünd.!C:C,MATCH(B:B,Sünd.!B:B,0)),"")</f>
        <v>1967</v>
      </c>
      <c r="D318" s="294">
        <f>IF(Võistkondlik!BK$1+1-A318&gt;0,Võistkondlik!BK$1+1-A318,0)</f>
        <v>2</v>
      </c>
      <c r="Y318" s="92" t="str">
        <f t="shared" si="16"/>
        <v>I-Viru</v>
      </c>
      <c r="Z318" s="93">
        <f t="shared" si="17"/>
        <v>2.004</v>
      </c>
      <c r="AA318" s="93" t="str">
        <f t="shared" si="12"/>
        <v/>
      </c>
      <c r="AB318" s="93" t="str">
        <f t="shared" si="12"/>
        <v/>
      </c>
      <c r="AC318" s="93">
        <f t="shared" si="12"/>
        <v>2.004</v>
      </c>
      <c r="AD318" s="93" t="str">
        <f t="shared" si="12"/>
        <v/>
      </c>
      <c r="AE318" s="93" t="str">
        <f t="shared" si="12"/>
        <v/>
      </c>
      <c r="AF318" s="93" t="str">
        <f t="shared" si="12"/>
        <v/>
      </c>
      <c r="AG318" s="93" t="str">
        <f t="shared" si="12"/>
        <v/>
      </c>
      <c r="AH318" s="93" t="str">
        <f t="shared" si="12"/>
        <v/>
      </c>
      <c r="AI318" s="93" t="str">
        <f t="shared" si="12"/>
        <v/>
      </c>
      <c r="AJ318" s="93" t="str">
        <f t="shared" si="12"/>
        <v/>
      </c>
      <c r="AK318" s="93" t="str">
        <f t="shared" si="12"/>
        <v/>
      </c>
      <c r="AL318" s="93" t="str">
        <f t="shared" si="12"/>
        <v/>
      </c>
      <c r="AM318" s="93" t="str">
        <f t="shared" si="12"/>
        <v/>
      </c>
      <c r="AN318" s="93" t="str">
        <f t="shared" si="12"/>
        <v/>
      </c>
      <c r="AO318" s="93" t="str">
        <f t="shared" si="12"/>
        <v/>
      </c>
      <c r="AP318" s="93" t="str">
        <f t="shared" si="12"/>
        <v/>
      </c>
    </row>
  </sheetData>
  <sortState ref="G300:G324">
    <sortCondition ref="G300"/>
  </sortState>
  <conditionalFormatting sqref="B1:L3 H307:L309 C299:L300 D301:L306 D307:F309 B4:H4 J4:L4 D310:L318 C301:C318 B319:L1048576 B213:L298 B5:L175 K176:L198">
    <cfRule type="containsText" dxfId="2637" priority="1195" operator="containsText" text="I-Viru">
      <formula>NOT(ISERROR(SEARCH("I-Viru",B1)))</formula>
    </cfRule>
  </conditionalFormatting>
  <conditionalFormatting sqref="D299:D318">
    <cfRule type="containsText" dxfId="2636" priority="984" operator="containsText" text="I-Viru">
      <formula>NOT(ISERROR(SEARCH("I-Viru",D299)))</formula>
    </cfRule>
  </conditionalFormatting>
  <conditionalFormatting sqref="I56:I60">
    <cfRule type="expression" dxfId="2635" priority="508">
      <formula>FIND(2,I56,1)</formula>
    </cfRule>
    <cfRule type="expression" dxfId="2634" priority="509">
      <formula>FIND(1,I56,1)</formula>
    </cfRule>
  </conditionalFormatting>
  <conditionalFormatting sqref="D7 C8">
    <cfRule type="aboveAverage" dxfId="2633" priority="597"/>
  </conditionalFormatting>
  <conditionalFormatting sqref="E7 C9">
    <cfRule type="aboveAverage" dxfId="2632" priority="596"/>
  </conditionalFormatting>
  <conditionalFormatting sqref="F7 C10">
    <cfRule type="aboveAverage" dxfId="2631" priority="595"/>
  </conditionalFormatting>
  <conditionalFormatting sqref="E8 D9">
    <cfRule type="aboveAverage" dxfId="2630" priority="594"/>
  </conditionalFormatting>
  <conditionalFormatting sqref="G7 C11">
    <cfRule type="aboveAverage" dxfId="2629" priority="593"/>
  </conditionalFormatting>
  <conditionalFormatting sqref="F8 D10">
    <cfRule type="aboveAverage" dxfId="2628" priority="592"/>
  </conditionalFormatting>
  <conditionalFormatting sqref="G8 D11">
    <cfRule type="aboveAverage" dxfId="2627" priority="591"/>
  </conditionalFormatting>
  <conditionalFormatting sqref="F9 E10">
    <cfRule type="aboveAverage" dxfId="2626" priority="590"/>
  </conditionalFormatting>
  <conditionalFormatting sqref="G9 E11">
    <cfRule type="aboveAverage" dxfId="2625" priority="589"/>
  </conditionalFormatting>
  <conditionalFormatting sqref="F11 G10">
    <cfRule type="aboveAverage" dxfId="2624" priority="588"/>
  </conditionalFormatting>
  <conditionalFormatting sqref="D14 C15">
    <cfRule type="aboveAverage" dxfId="2623" priority="587"/>
  </conditionalFormatting>
  <conditionalFormatting sqref="E14 C16">
    <cfRule type="aboveAverage" dxfId="2622" priority="586"/>
  </conditionalFormatting>
  <conditionalFormatting sqref="F14 C17">
    <cfRule type="aboveAverage" dxfId="2621" priority="585"/>
  </conditionalFormatting>
  <conditionalFormatting sqref="E15 D16">
    <cfRule type="aboveAverage" dxfId="2620" priority="584"/>
  </conditionalFormatting>
  <conditionalFormatting sqref="G14 C18">
    <cfRule type="aboveAverage" dxfId="2619" priority="583"/>
  </conditionalFormatting>
  <conditionalFormatting sqref="F15 D17">
    <cfRule type="aboveAverage" dxfId="2618" priority="582"/>
  </conditionalFormatting>
  <conditionalFormatting sqref="G15 D18">
    <cfRule type="aboveAverage" dxfId="2617" priority="581"/>
  </conditionalFormatting>
  <conditionalFormatting sqref="F16 E17">
    <cfRule type="aboveAverage" dxfId="2616" priority="580"/>
  </conditionalFormatting>
  <conditionalFormatting sqref="G16 E18">
    <cfRule type="aboveAverage" dxfId="2615" priority="579"/>
  </conditionalFormatting>
  <conditionalFormatting sqref="F18 G17">
    <cfRule type="aboveAverage" dxfId="2614" priority="578"/>
  </conditionalFormatting>
  <conditionalFormatting sqref="D21 C22">
    <cfRule type="aboveAverage" dxfId="2613" priority="577"/>
  </conditionalFormatting>
  <conditionalFormatting sqref="E21 C23">
    <cfRule type="aboveAverage" dxfId="2612" priority="576"/>
  </conditionalFormatting>
  <conditionalFormatting sqref="F21 C24">
    <cfRule type="aboveAverage" dxfId="2611" priority="575"/>
  </conditionalFormatting>
  <conditionalFormatting sqref="E22 D23">
    <cfRule type="aboveAverage" dxfId="2610" priority="574"/>
  </conditionalFormatting>
  <conditionalFormatting sqref="G21 C25">
    <cfRule type="aboveAverage" dxfId="2609" priority="573"/>
  </conditionalFormatting>
  <conditionalFormatting sqref="F22 D24">
    <cfRule type="aboveAverage" dxfId="2608" priority="572"/>
  </conditionalFormatting>
  <conditionalFormatting sqref="G22 D25">
    <cfRule type="aboveAverage" dxfId="2607" priority="571"/>
  </conditionalFormatting>
  <conditionalFormatting sqref="F23 E24">
    <cfRule type="aboveAverage" dxfId="2606" priority="570"/>
  </conditionalFormatting>
  <conditionalFormatting sqref="G23 E25">
    <cfRule type="aboveAverage" dxfId="2605" priority="569"/>
  </conditionalFormatting>
  <conditionalFormatting sqref="F25 G24">
    <cfRule type="aboveAverage" dxfId="2604" priority="568"/>
  </conditionalFormatting>
  <conditionalFormatting sqref="D28 C29">
    <cfRule type="aboveAverage" dxfId="2603" priority="567"/>
  </conditionalFormatting>
  <conditionalFormatting sqref="E28 C30">
    <cfRule type="aboveAverage" dxfId="2602" priority="566"/>
  </conditionalFormatting>
  <conditionalFormatting sqref="F28 C31">
    <cfRule type="aboveAverage" dxfId="2601" priority="565"/>
  </conditionalFormatting>
  <conditionalFormatting sqref="E29 D30">
    <cfRule type="aboveAverage" dxfId="2600" priority="564"/>
  </conditionalFormatting>
  <conditionalFormatting sqref="G28 C32">
    <cfRule type="aboveAverage" dxfId="2599" priority="563"/>
  </conditionalFormatting>
  <conditionalFormatting sqref="F29 D31">
    <cfRule type="aboveAverage" dxfId="2598" priority="562"/>
  </conditionalFormatting>
  <conditionalFormatting sqref="G29 D32">
    <cfRule type="aboveAverage" dxfId="2597" priority="561"/>
  </conditionalFormatting>
  <conditionalFormatting sqref="F30 E31">
    <cfRule type="aboveAverage" dxfId="2596" priority="560"/>
  </conditionalFormatting>
  <conditionalFormatting sqref="G30 E32">
    <cfRule type="aboveAverage" dxfId="2595" priority="559"/>
  </conditionalFormatting>
  <conditionalFormatting sqref="F32 G31">
    <cfRule type="aboveAverage" dxfId="2594" priority="558"/>
  </conditionalFormatting>
  <conditionalFormatting sqref="D35 C36">
    <cfRule type="aboveAverage" dxfId="2593" priority="557"/>
  </conditionalFormatting>
  <conditionalFormatting sqref="E35 C37">
    <cfRule type="aboveAverage" dxfId="2592" priority="556"/>
  </conditionalFormatting>
  <conditionalFormatting sqref="F35 C38">
    <cfRule type="aboveAverage" dxfId="2591" priority="555"/>
  </conditionalFormatting>
  <conditionalFormatting sqref="E36 D37">
    <cfRule type="aboveAverage" dxfId="2590" priority="554"/>
  </conditionalFormatting>
  <conditionalFormatting sqref="G35 C39">
    <cfRule type="aboveAverage" dxfId="2589" priority="553"/>
  </conditionalFormatting>
  <conditionalFormatting sqref="F36 D38">
    <cfRule type="aboveAverage" dxfId="2588" priority="552"/>
  </conditionalFormatting>
  <conditionalFormatting sqref="G36 D39">
    <cfRule type="aboveAverage" dxfId="2587" priority="551"/>
  </conditionalFormatting>
  <conditionalFormatting sqref="F37 E38">
    <cfRule type="aboveAverage" dxfId="2586" priority="550"/>
  </conditionalFormatting>
  <conditionalFormatting sqref="G37 E39">
    <cfRule type="aboveAverage" dxfId="2585" priority="549"/>
  </conditionalFormatting>
  <conditionalFormatting sqref="F39 G38">
    <cfRule type="aboveAverage" dxfId="2584" priority="548"/>
  </conditionalFormatting>
  <conditionalFormatting sqref="D42 C43">
    <cfRule type="aboveAverage" dxfId="2583" priority="547"/>
  </conditionalFormatting>
  <conditionalFormatting sqref="E42 C44">
    <cfRule type="aboveAverage" dxfId="2582" priority="546"/>
  </conditionalFormatting>
  <conditionalFormatting sqref="F42 C45">
    <cfRule type="aboveAverage" dxfId="2581" priority="545"/>
  </conditionalFormatting>
  <conditionalFormatting sqref="E43 D44">
    <cfRule type="aboveAverage" dxfId="2580" priority="544"/>
  </conditionalFormatting>
  <conditionalFormatting sqref="G42 C46">
    <cfRule type="aboveAverage" dxfId="2579" priority="543"/>
  </conditionalFormatting>
  <conditionalFormatting sqref="F43 D45">
    <cfRule type="aboveAverage" dxfId="2578" priority="542"/>
  </conditionalFormatting>
  <conditionalFormatting sqref="G43 D46">
    <cfRule type="aboveAverage" dxfId="2577" priority="541"/>
  </conditionalFormatting>
  <conditionalFormatting sqref="F44 E45">
    <cfRule type="aboveAverage" dxfId="2576" priority="540"/>
  </conditionalFormatting>
  <conditionalFormatting sqref="G44 E46">
    <cfRule type="aboveAverage" dxfId="2575" priority="539"/>
  </conditionalFormatting>
  <conditionalFormatting sqref="F46 G45">
    <cfRule type="aboveAverage" dxfId="2574" priority="538"/>
  </conditionalFormatting>
  <conditionalFormatting sqref="D49 C50">
    <cfRule type="aboveAverage" dxfId="2573" priority="537"/>
  </conditionalFormatting>
  <conditionalFormatting sqref="E49 C51">
    <cfRule type="aboveAverage" dxfId="2572" priority="536"/>
  </conditionalFormatting>
  <conditionalFormatting sqref="F49 C52">
    <cfRule type="aboveAverage" dxfId="2571" priority="535"/>
  </conditionalFormatting>
  <conditionalFormatting sqref="E50 D51">
    <cfRule type="aboveAverage" dxfId="2570" priority="534"/>
  </conditionalFormatting>
  <conditionalFormatting sqref="G49 C53">
    <cfRule type="aboveAverage" dxfId="2569" priority="533"/>
  </conditionalFormatting>
  <conditionalFormatting sqref="F50 D52">
    <cfRule type="aboveAverage" dxfId="2568" priority="532"/>
  </conditionalFormatting>
  <conditionalFormatting sqref="G50 D53">
    <cfRule type="aboveAverage" dxfId="2567" priority="531"/>
  </conditionalFormatting>
  <conditionalFormatting sqref="F51 E52">
    <cfRule type="aboveAverage" dxfId="2566" priority="530"/>
  </conditionalFormatting>
  <conditionalFormatting sqref="G51 E53">
    <cfRule type="aboveAverage" dxfId="2565" priority="529"/>
  </conditionalFormatting>
  <conditionalFormatting sqref="F53 G52">
    <cfRule type="aboveAverage" dxfId="2564" priority="528"/>
  </conditionalFormatting>
  <conditionalFormatting sqref="D56 C57">
    <cfRule type="aboveAverage" dxfId="2563" priority="527"/>
  </conditionalFormatting>
  <conditionalFormatting sqref="E56 C58">
    <cfRule type="aboveAverage" dxfId="2562" priority="526"/>
  </conditionalFormatting>
  <conditionalFormatting sqref="F56 C59">
    <cfRule type="aboveAverage" dxfId="2561" priority="525"/>
  </conditionalFormatting>
  <conditionalFormatting sqref="E57 D58">
    <cfRule type="aboveAverage" dxfId="2560" priority="524"/>
  </conditionalFormatting>
  <conditionalFormatting sqref="G56 C60">
    <cfRule type="aboveAverage" dxfId="2559" priority="523"/>
  </conditionalFormatting>
  <conditionalFormatting sqref="F57 D59">
    <cfRule type="aboveAverage" dxfId="2558" priority="522"/>
  </conditionalFormatting>
  <conditionalFormatting sqref="G57 D60">
    <cfRule type="aboveAverage" dxfId="2557" priority="521"/>
  </conditionalFormatting>
  <conditionalFormatting sqref="F58 E59">
    <cfRule type="aboveAverage" dxfId="2556" priority="520"/>
  </conditionalFormatting>
  <conditionalFormatting sqref="G58 E60">
    <cfRule type="aboveAverage" dxfId="2555" priority="519"/>
  </conditionalFormatting>
  <conditionalFormatting sqref="F60 G59">
    <cfRule type="aboveAverage" dxfId="2554" priority="518"/>
  </conditionalFormatting>
  <conditionalFormatting sqref="I28:I32">
    <cfRule type="expression" dxfId="2553" priority="512">
      <formula>FIND(2,I28,1)</formula>
    </cfRule>
    <cfRule type="expression" dxfId="2552" priority="513">
      <formula>FIND(1,I28,1)</formula>
    </cfRule>
  </conditionalFormatting>
  <conditionalFormatting sqref="I21:I25">
    <cfRule type="expression" dxfId="2551" priority="514">
      <formula>FIND(2,I21,1)</formula>
    </cfRule>
    <cfRule type="expression" dxfId="2550" priority="515">
      <formula>FIND(1,I21,1)</formula>
    </cfRule>
  </conditionalFormatting>
  <conditionalFormatting sqref="I49:I53">
    <cfRule type="expression" dxfId="2549" priority="510">
      <formula>FIND(2,I49,1)</formula>
    </cfRule>
    <cfRule type="expression" dxfId="2548" priority="511">
      <formula>FIND(1,I49,1)</formula>
    </cfRule>
  </conditionalFormatting>
  <conditionalFormatting sqref="I7:I11">
    <cfRule type="expression" dxfId="2547" priority="516">
      <formula>FIND(2,I7,1)</formula>
    </cfRule>
    <cfRule type="expression" dxfId="2546" priority="517">
      <formula>FIND(1,I7,1)</formula>
    </cfRule>
  </conditionalFormatting>
  <conditionalFormatting sqref="I35:I39">
    <cfRule type="expression" dxfId="2545" priority="506">
      <formula>FIND(2,I35,1)</formula>
    </cfRule>
    <cfRule type="expression" dxfId="2544" priority="507">
      <formula>FIND(1,I35,1)</formula>
    </cfRule>
  </conditionalFormatting>
  <conditionalFormatting sqref="I42:I46">
    <cfRule type="expression" dxfId="2543" priority="504">
      <formula>FIND(2,I42,1)</formula>
    </cfRule>
    <cfRule type="expression" dxfId="2542" priority="505">
      <formula>FIND(1,I42,1)</formula>
    </cfRule>
  </conditionalFormatting>
  <conditionalFormatting sqref="H14:H18">
    <cfRule type="expression" dxfId="2541" priority="448">
      <formula>AND(Q14=4,IF(COUNTIF(Q$14:Q$18,"=4")&gt;=2,TRUE))</formula>
    </cfRule>
    <cfRule type="expression" dxfId="2540" priority="598">
      <formula>AND(Q14=3,IF(COUNTIF(Q$14:Q$18,"=3")&gt;=2,TRUE))</formula>
    </cfRule>
    <cfRule type="expression" dxfId="2539" priority="599">
      <formula>AND(Q14=2,IF(COUNTIF(Q$14:Q$18,"=2")&gt;=2,TRUE))</formula>
    </cfRule>
    <cfRule type="expression" dxfId="2538" priority="600">
      <formula>AND(Q14=1,IF(COUNTIF(Q$14:Q$18,"=1")&gt;=2,TRUE))</formula>
    </cfRule>
  </conditionalFormatting>
  <conditionalFormatting sqref="B7:B60">
    <cfRule type="duplicateValues" dxfId="2537" priority="503"/>
  </conditionalFormatting>
  <conditionalFormatting sqref="L7:L11">
    <cfRule type="expression" dxfId="2536" priority="486">
      <formula>K7=0</formula>
    </cfRule>
    <cfRule type="expression" dxfId="2535" priority="495">
      <formula>IF(COUNTIF(J$7:J$11,"=2")=2,TRUE)</formula>
    </cfRule>
    <cfRule type="expression" dxfId="2534" priority="496">
      <formula>IF(COUNTIF(J$7:J$11,"=1")=2,TRUE)</formula>
    </cfRule>
    <cfRule type="expression" dxfId="2533" priority="497">
      <formula>AND(IF(COUNTIF(Q$7:Q$11,"=1")=2,TRUE),IF(COUNTIF(Q$7:Q$11,"=2")=2,TRUE))</formula>
    </cfRule>
    <cfRule type="expression" dxfId="2532" priority="498">
      <formula>AND(Q7=4,IF(COUNTIF(Q$7:Q$11,"=4")=1,TRUE))</formula>
    </cfRule>
    <cfRule type="expression" dxfId="2531" priority="499">
      <formula>AND(Q7=3,IF(COUNTIF(Q$7:Q$11,"=3")=1,TRUE))</formula>
    </cfRule>
    <cfRule type="expression" dxfId="2530" priority="500">
      <formula>AND(Q7=2,IF(COUNTIF(Q$7:Q$11,"=2")=1,TRUE))</formula>
    </cfRule>
    <cfRule type="expression" dxfId="2529" priority="501">
      <formula>AND(Q7=1,IF(COUNTIF(Q$7:Q$11,"=1")=1,TRUE))</formula>
    </cfRule>
    <cfRule type="expression" dxfId="2528" priority="502">
      <formula>OR(Q7=0,Q7=5)</formula>
    </cfRule>
  </conditionalFormatting>
  <conditionalFormatting sqref="O7:O11">
    <cfRule type="expression" dxfId="2527" priority="494">
      <formula>OR(AND(J7=1,K7=1,L7=0,M7=1),AND(J7=2,K7=2,L7=0,M7=2))</formula>
    </cfRule>
  </conditionalFormatting>
  <conditionalFormatting sqref="M7:M11">
    <cfRule type="expression" dxfId="2526" priority="487">
      <formula>AND(L7&gt;0,IF(COUNTIF(L$7:L$11,L7)&gt;1,TRUE,FALSE))</formula>
    </cfRule>
    <cfRule type="expression" dxfId="2525" priority="488">
      <formula>AND(IF(COUNTIF(R$7:R$11,"=1")=2,TRUE),IF(COUNTIF(R$7:R$11,"=2")=2,TRUE))</formula>
    </cfRule>
    <cfRule type="expression" dxfId="2524" priority="489">
      <formula>AND(R7=4,IF(COUNTIF(R$7:R$11,"=4")=1,TRUE))</formula>
    </cfRule>
    <cfRule type="expression" dxfId="2523" priority="490">
      <formula>AND(R7=3,IF(COUNTIF(R$7:R$11,"=3")=1,TRUE))</formula>
    </cfRule>
    <cfRule type="expression" dxfId="2522" priority="491">
      <formula>AND(R7=2,IF(COUNTIF(R$7:R$11,"=2")=1,TRUE))</formula>
    </cfRule>
    <cfRule type="expression" dxfId="2521" priority="492">
      <formula>AND(R7=1,IF(COUNTIF(R$7:R$11,"=1")=1,TRUE))</formula>
    </cfRule>
    <cfRule type="expression" dxfId="2520" priority="493">
      <formula>OR(R7=0,R7=5)</formula>
    </cfRule>
  </conditionalFormatting>
  <conditionalFormatting sqref="J7:J11">
    <cfRule type="expression" dxfId="2519" priority="482">
      <formula>AND(Q7=4,IF(COUNTIF(Q$7:Q$11,"=4")&gt;=2,TRUE))</formula>
    </cfRule>
    <cfRule type="expression" dxfId="2518" priority="483">
      <formula>AND(Q7=3,IF(COUNTIF(Q$7:Q$11,"=3")&gt;=2,TRUE))</formula>
    </cfRule>
    <cfRule type="expression" dxfId="2517" priority="484">
      <formula>AND(Q7=2,IF(COUNTIF(Q$7:Q$11,"=2")&gt;=2,TRUE))</formula>
    </cfRule>
    <cfRule type="expression" dxfId="2516" priority="485">
      <formula>AND(Q7=1,IF(COUNTIF(Q$7:Q$11,"=1")&gt;=2,TRUE))</formula>
    </cfRule>
  </conditionalFormatting>
  <conditionalFormatting sqref="H7:H11">
    <cfRule type="expression" dxfId="2515" priority="449">
      <formula>AND(Q7=4,IF(COUNTIF(Q$7:Q$11,"=4")&gt;=2,TRUE))</formula>
    </cfRule>
    <cfRule type="expression" dxfId="2514" priority="601">
      <formula>AND(Q7=3,IF(COUNTIF(Q$7:Q$11,"=3")&gt;=2,TRUE))</formula>
    </cfRule>
    <cfRule type="expression" dxfId="2513" priority="602">
      <formula>AND(Q7=2,IF(COUNTIF(Q$7:Q$11,"=2")&gt;=2,TRUE))</formula>
    </cfRule>
    <cfRule type="expression" dxfId="2512" priority="603">
      <formula>AND(Q7=1,IF(COUNTIF(Q$7:Q$11,"=1")&gt;=2,TRUE))</formula>
    </cfRule>
  </conditionalFormatting>
  <conditionalFormatting sqref="K7:K11">
    <cfRule type="expression" dxfId="2511" priority="604">
      <formula>AND(J7&gt;0,IF(COUNTIF(J$7:J$11,"=1")=2,TRUE),IF(COUNTIF(J$7:J$11,"=2")=2,TRUE))</formula>
    </cfRule>
    <cfRule type="expression" dxfId="2510" priority="605">
      <formula>IF(COUNTIF(L$7:L$11,"=2")=2,TRUE)</formula>
    </cfRule>
    <cfRule type="expression" dxfId="2509" priority="606">
      <formula>IF(COUNTIF(L$7:L$11,"=1")=2,TRUE)</formula>
    </cfRule>
    <cfRule type="expression" dxfId="2508" priority="607">
      <formula>AND(IF(COUNTIF(R$7:R$11,"=1")=2,TRUE),IF(COUNTIF(S$7:S$11,"=2")=2,TRUE))</formula>
    </cfRule>
    <cfRule type="expression" dxfId="2507" priority="608">
      <formula>AND(R7=4,IF(COUNTIF(R$7:R$11,"=4")=1,TRUE))</formula>
    </cfRule>
    <cfRule type="expression" dxfId="2506" priority="609">
      <formula>AND(R7=3,IF(COUNTIF(R$7:R$11,"=3")=1,TRUE))</formula>
    </cfRule>
    <cfRule type="expression" dxfId="2505" priority="610">
      <formula>AND(R7=2,IF(COUNTIF(R$7:R$11,"=2")=1,TRUE))</formula>
    </cfRule>
    <cfRule type="expression" dxfId="2504" priority="611">
      <formula>AND(R7=1,IF(COUNTIF(R$7:R$11,"=1")=1,TRUE))</formula>
    </cfRule>
    <cfRule type="expression" dxfId="2503" priority="612">
      <formula>OR(R7=0,R7=5)</formula>
    </cfRule>
  </conditionalFormatting>
  <conditionalFormatting sqref="L14:L18">
    <cfRule type="expression" dxfId="2502" priority="454">
      <formula>K14=0</formula>
    </cfRule>
    <cfRule type="expression" dxfId="2501" priority="463">
      <formula>IF(COUNTIF(J$14:J$18,"=2")=2,TRUE)</formula>
    </cfRule>
    <cfRule type="expression" dxfId="2500" priority="464">
      <formula>IF(COUNTIF(J$14:J$18,"=1")=2,TRUE)</formula>
    </cfRule>
    <cfRule type="expression" dxfId="2499" priority="465">
      <formula>AND(IF(COUNTIF(Q$14:Q$18,"=1")=2,TRUE),IF(COUNTIF(Q$14:Q$18,"=2")=2,TRUE))</formula>
    </cfRule>
    <cfRule type="expression" dxfId="2498" priority="466">
      <formula>AND(Q14=4,IF(COUNTIF(Q$14:Q$18,"=4")=1,TRUE))</formula>
    </cfRule>
    <cfRule type="expression" dxfId="2497" priority="467">
      <formula>AND(Q14=3,IF(COUNTIF(Q$14:Q$18,"=3")=1,TRUE))</formula>
    </cfRule>
    <cfRule type="expression" dxfId="2496" priority="468">
      <formula>AND(Q14=2,IF(COUNTIF(Q$14:Q$18,"=2")=1,TRUE))</formula>
    </cfRule>
    <cfRule type="expression" dxfId="2495" priority="469">
      <formula>AND(Q14=1,IF(COUNTIF(Q$14:Q$18,"=1")=1,TRUE))</formula>
    </cfRule>
    <cfRule type="expression" dxfId="2494" priority="470">
      <formula>OR(Q14=0,Q14=5)</formula>
    </cfRule>
  </conditionalFormatting>
  <conditionalFormatting sqref="O14:O18">
    <cfRule type="expression" dxfId="2493" priority="462">
      <formula>OR(AND(J14=1,K14=1,L14=0,M14=1),AND(J14=2,K14=2,L14=0,M14=2))</formula>
    </cfRule>
  </conditionalFormatting>
  <conditionalFormatting sqref="M14:M18">
    <cfRule type="expression" dxfId="2492" priority="455">
      <formula>AND(L14&gt;0,IF(COUNTIF(L$14:L$18,L14)&gt;1,TRUE,FALSE))</formula>
    </cfRule>
    <cfRule type="expression" dxfId="2491" priority="456">
      <formula>AND(IF(COUNTIF(R$14:R$18,"=1")=2,TRUE),IF(COUNTIF(R$14:R$18,"=2")=2,TRUE))</formula>
    </cfRule>
    <cfRule type="expression" dxfId="2490" priority="457">
      <formula>AND(R14=4,IF(COUNTIF(R$14:R$18,"=4")=1,TRUE))</formula>
    </cfRule>
    <cfRule type="expression" dxfId="2489" priority="458">
      <formula>AND(R14=3,IF(COUNTIF(R$14:R$18,"=3")=1,TRUE))</formula>
    </cfRule>
    <cfRule type="expression" dxfId="2488" priority="459">
      <formula>AND(R14=2,IF(COUNTIF(R$14:R$18,"=2")=1,TRUE))</formula>
    </cfRule>
    <cfRule type="expression" dxfId="2487" priority="460">
      <formula>AND(R14=1,IF(COUNTIF(R$14:R$18,"=1")=1,TRUE))</formula>
    </cfRule>
    <cfRule type="expression" dxfId="2486" priority="461">
      <formula>OR(R14=0,R14=5)</formula>
    </cfRule>
  </conditionalFormatting>
  <conditionalFormatting sqref="J14:J18">
    <cfRule type="expression" dxfId="2485" priority="450">
      <formula>AND(Q14=4,IF(COUNTIF(Q$14:Q$18,"=4")&gt;=2,TRUE))</formula>
    </cfRule>
    <cfRule type="expression" dxfId="2484" priority="451">
      <formula>AND(Q14=3,IF(COUNTIF(Q$14:Q$18,"=3")&gt;=2,TRUE))</formula>
    </cfRule>
    <cfRule type="expression" dxfId="2483" priority="452">
      <formula>AND(Q14=2,IF(COUNTIF(Q$14:Q$18,"=2")&gt;=2,TRUE))</formula>
    </cfRule>
    <cfRule type="expression" dxfId="2482" priority="453">
      <formula>AND(Q14=1,IF(COUNTIF(Q$14:Q$18,"=1")&gt;=2,TRUE))</formula>
    </cfRule>
  </conditionalFormatting>
  <conditionalFormatting sqref="K14:K18">
    <cfRule type="expression" dxfId="2481" priority="473">
      <formula>AND(J14&gt;0,IF(COUNTIF(J$14:J$18,"=1")=2,TRUE),IF(COUNTIF(J$14:J$18,"=2")=2,TRUE))</formula>
    </cfRule>
    <cfRule type="expression" dxfId="2480" priority="474">
      <formula>IF(COUNTIF(L$14:L$18,"=2")=2,TRUE)</formula>
    </cfRule>
    <cfRule type="expression" dxfId="2479" priority="475">
      <formula>IF(COUNTIF(L$14:L$18,"=1")=2,TRUE)</formula>
    </cfRule>
    <cfRule type="expression" dxfId="2478" priority="476">
      <formula>AND(IF(COUNTIF(R$14:R$18,"=1")=2,TRUE),IF(COUNTIF(S$14:S$18,"=2")=2,TRUE))</formula>
    </cfRule>
    <cfRule type="expression" dxfId="2477" priority="477">
      <formula>AND(R14=4,IF(COUNTIF(R$14:R$18,"=4")=1,TRUE))</formula>
    </cfRule>
    <cfRule type="expression" dxfId="2476" priority="478">
      <formula>AND(R14=3,IF(COUNTIF(R$14:R$18,"=3")=1,TRUE))</formula>
    </cfRule>
    <cfRule type="expression" dxfId="2475" priority="479">
      <formula>AND(R14=2,IF(COUNTIF(R$14:R$18,"=2")=1,TRUE))</formula>
    </cfRule>
    <cfRule type="expression" dxfId="2474" priority="480">
      <formula>AND(R14=1,IF(COUNTIF(R$14:R$18,"=1")=1,TRUE))</formula>
    </cfRule>
    <cfRule type="expression" dxfId="2473" priority="481">
      <formula>OR(R14=0,R14=5)</formula>
    </cfRule>
  </conditionalFormatting>
  <conditionalFormatting sqref="L21:L25">
    <cfRule type="expression" dxfId="2472" priority="422">
      <formula>K21=0</formula>
    </cfRule>
    <cfRule type="expression" dxfId="2471" priority="431">
      <formula>IF(COUNTIF(J$21:J$25,"=2")=2,TRUE)</formula>
    </cfRule>
    <cfRule type="expression" dxfId="2470" priority="432">
      <formula>IF(COUNTIF(J$21:J$25,"=1")=2,TRUE)</formula>
    </cfRule>
    <cfRule type="expression" dxfId="2469" priority="433">
      <formula>AND(IF(COUNTIF(Q$21:Q$25,"=1")=2,TRUE),IF(COUNTIF(Q$21:Q$25,"=2")=2,TRUE))</formula>
    </cfRule>
    <cfRule type="expression" dxfId="2468" priority="434">
      <formula>AND(Q21=4,IF(COUNTIF(Q$21:Q$25,"=4")=1,TRUE))</formula>
    </cfRule>
    <cfRule type="expression" dxfId="2467" priority="435">
      <formula>AND(Q21=3,IF(COUNTIF(Q$21:Q$25,"=3")=1,TRUE))</formula>
    </cfRule>
    <cfRule type="expression" dxfId="2466" priority="436">
      <formula>AND(Q21=2,IF(COUNTIF(Q$21:Q$25,"=2")=1,TRUE))</formula>
    </cfRule>
    <cfRule type="expression" dxfId="2465" priority="437">
      <formula>AND(Q21=1,IF(COUNTIF(Q$21:Q$25,"=1")=1,TRUE))</formula>
    </cfRule>
    <cfRule type="expression" dxfId="2464" priority="438">
      <formula>OR(Q21=0,Q21=5)</formula>
    </cfRule>
  </conditionalFormatting>
  <conditionalFormatting sqref="O21:O25">
    <cfRule type="expression" dxfId="2463" priority="430">
      <formula>OR(AND(J21=1,K21=1,L21=0,M21=1),AND(J21=2,K21=2,L21=0,M21=2))</formula>
    </cfRule>
  </conditionalFormatting>
  <conditionalFormatting sqref="M21:M25">
    <cfRule type="expression" dxfId="2462" priority="423">
      <formula>AND(L21&gt;0,IF(COUNTIF(L$21:L$25,L21)&gt;1,TRUE,FALSE))</formula>
    </cfRule>
    <cfRule type="expression" dxfId="2461" priority="424">
      <formula>AND(IF(COUNTIF(R$21:R$25,"=1")=2,TRUE),IF(COUNTIF(R$21:R$25,"=2")=2,TRUE))</formula>
    </cfRule>
    <cfRule type="expression" dxfId="2460" priority="425">
      <formula>AND(R21=4,IF(COUNTIF(R$21:R$25,"=4")=1,TRUE))</formula>
    </cfRule>
    <cfRule type="expression" dxfId="2459" priority="426">
      <formula>AND(R21=3,IF(COUNTIF(R$21:R$25,"=3")=1,TRUE))</formula>
    </cfRule>
    <cfRule type="expression" dxfId="2458" priority="427">
      <formula>AND(R21=2,IF(COUNTIF(R$21:R$25,"=2")=1,TRUE))</formula>
    </cfRule>
    <cfRule type="expression" dxfId="2457" priority="428">
      <formula>AND(R21=1,IF(COUNTIF(R$21:R$25,"=1")=1,TRUE))</formula>
    </cfRule>
    <cfRule type="expression" dxfId="2456" priority="429">
      <formula>OR(R21=0,R21=5)</formula>
    </cfRule>
  </conditionalFormatting>
  <conditionalFormatting sqref="J21:J25">
    <cfRule type="expression" dxfId="2455" priority="418">
      <formula>AND(Q21=4,IF(COUNTIF(Q$21:Q$25,"=4")&gt;=2,TRUE))</formula>
    </cfRule>
    <cfRule type="expression" dxfId="2454" priority="419">
      <formula>AND(Q21=3,IF(COUNTIF(Q$21:Q$25,"=3")&gt;=2,TRUE))</formula>
    </cfRule>
    <cfRule type="expression" dxfId="2453" priority="420">
      <formula>AND(Q21=2,IF(COUNTIF(Q$21:Q$25,"=2")&gt;=2,TRUE))</formula>
    </cfRule>
    <cfRule type="expression" dxfId="2452" priority="421">
      <formula>AND(Q21=1,IF(COUNTIF(Q$21:Q$25,"=1")&gt;=2,TRUE))</formula>
    </cfRule>
  </conditionalFormatting>
  <conditionalFormatting sqref="K21:K25">
    <cfRule type="expression" dxfId="2451" priority="439">
      <formula>AND(J21&gt;0,IF(COUNTIF(J$21:J$25,"=1")=2,TRUE),IF(COUNTIF(J$21:J$25,"=2")=2,TRUE))</formula>
    </cfRule>
    <cfRule type="expression" dxfId="2450" priority="440">
      <formula>IF(COUNTIF(L$21:L$25,"=2")=2,TRUE)</formula>
    </cfRule>
    <cfRule type="expression" dxfId="2449" priority="441">
      <formula>IF(COUNTIF(L$21:L$25,"=1")=2,TRUE)</formula>
    </cfRule>
    <cfRule type="expression" dxfId="2448" priority="442">
      <formula>AND(IF(COUNTIF(R$21:R$25,"=1")=2,TRUE),IF(COUNTIF(S$21:S$25,"=2")=2,TRUE))</formula>
    </cfRule>
    <cfRule type="expression" dxfId="2447" priority="443">
      <formula>AND(R21=4,IF(COUNTIF(R$21:R$25,"=4")=1,TRUE))</formula>
    </cfRule>
    <cfRule type="expression" dxfId="2446" priority="444">
      <formula>AND(R21=3,IF(COUNTIF(R$21:R$25,"=3")=1,TRUE))</formula>
    </cfRule>
    <cfRule type="expression" dxfId="2445" priority="445">
      <formula>AND(R21=2,IF(COUNTIF(R$21:R$25,"=2")=1,TRUE))</formula>
    </cfRule>
    <cfRule type="expression" dxfId="2444" priority="446">
      <formula>AND(R21=1,IF(COUNTIF(R$21:R$25,"=1")=1,TRUE))</formula>
    </cfRule>
    <cfRule type="expression" dxfId="2443" priority="447">
      <formula>OR(R21=0,R21=5)</formula>
    </cfRule>
  </conditionalFormatting>
  <conditionalFormatting sqref="H21:H25">
    <cfRule type="expression" dxfId="2442" priority="414">
      <formula>AND(Q21=4,IF(COUNTIF(Q$21:Q$25,"=4")&gt;=2,TRUE))</formula>
    </cfRule>
    <cfRule type="expression" dxfId="2441" priority="415">
      <formula>AND(Q21=3,IF(COUNTIF(Q$21:Q$25,"=3")&gt;=2,TRUE))</formula>
    </cfRule>
    <cfRule type="expression" dxfId="2440" priority="416">
      <formula>AND(Q21=2,IF(COUNTIF(Q$21:Q$25,"=2")&gt;=2,TRUE))</formula>
    </cfRule>
    <cfRule type="expression" dxfId="2439" priority="417">
      <formula>AND(Q21=1,IF(COUNTIF(Q$21:Q$25,"=1")&gt;=2,TRUE))</formula>
    </cfRule>
  </conditionalFormatting>
  <conditionalFormatting sqref="L28:L32">
    <cfRule type="expression" dxfId="2438" priority="388">
      <formula>K28=0</formula>
    </cfRule>
    <cfRule type="expression" dxfId="2437" priority="397">
      <formula>IF(COUNTIF(J$28:J$32,"=2")=2,TRUE)</formula>
    </cfRule>
    <cfRule type="expression" dxfId="2436" priority="398">
      <formula>IF(COUNTIF(J$28:J$32,"=1")=2,TRUE)</formula>
    </cfRule>
    <cfRule type="expression" dxfId="2435" priority="399">
      <formula>AND(IF(COUNTIF(Q$28:Q$32,"=1")=2,TRUE),IF(COUNTIF(Q$28:Q$32,"=2")=2,TRUE))</formula>
    </cfRule>
    <cfRule type="expression" dxfId="2434" priority="400">
      <formula>AND(Q28=4,IF(COUNTIF(Q$28:Q$32,"=4")=1,TRUE))</formula>
    </cfRule>
    <cfRule type="expression" dxfId="2433" priority="401">
      <formula>AND(Q28=3,IF(COUNTIF(Q$28:Q$32,"=3")=1,TRUE))</formula>
    </cfRule>
    <cfRule type="expression" dxfId="2432" priority="402">
      <formula>AND(Q28=2,IF(COUNTIF(Q$28:Q$32,"=2")=1,TRUE))</formula>
    </cfRule>
    <cfRule type="expression" dxfId="2431" priority="403">
      <formula>AND(Q28=1,IF(COUNTIF(Q$28:Q$32,"=1")=1,TRUE))</formula>
    </cfRule>
    <cfRule type="expression" dxfId="2430" priority="404">
      <formula>OR(Q28=0,Q28=5)</formula>
    </cfRule>
  </conditionalFormatting>
  <conditionalFormatting sqref="O28:O32">
    <cfRule type="expression" dxfId="2429" priority="396">
      <formula>OR(AND(J28=1,K28=1,L28=0,M28=1),AND(J28=2,K28=2,L28=0,M28=2))</formula>
    </cfRule>
  </conditionalFormatting>
  <conditionalFormatting sqref="M28:M32">
    <cfRule type="expression" dxfId="2428" priority="389">
      <formula>AND(L28&gt;0,IF(COUNTIF(L$28:L$32,L28)&gt;1,TRUE,FALSE))</formula>
    </cfRule>
    <cfRule type="expression" dxfId="2427" priority="390">
      <formula>AND(IF(COUNTIF(R$28:R$32,"=1")=2,TRUE),IF(COUNTIF(R$28:R$32,"=2")=2,TRUE))</formula>
    </cfRule>
    <cfRule type="expression" dxfId="2426" priority="391">
      <formula>AND(R28=4,IF(COUNTIF(R$28:R$32,"=4")=1,TRUE))</formula>
    </cfRule>
    <cfRule type="expression" dxfId="2425" priority="392">
      <formula>AND(R28=3,IF(COUNTIF(R$28:R$32,"=3")=1,TRUE))</formula>
    </cfRule>
    <cfRule type="expression" dxfId="2424" priority="393">
      <formula>AND(R28=2,IF(COUNTIF(R$28:R$32,"=2")=1,TRUE))</formula>
    </cfRule>
    <cfRule type="expression" dxfId="2423" priority="394">
      <formula>AND(R28=1,IF(COUNTIF(R$28:R$32,"=1")=1,TRUE))</formula>
    </cfRule>
    <cfRule type="expression" dxfId="2422" priority="395">
      <formula>OR(R28=0,R28=5)</formula>
    </cfRule>
  </conditionalFormatting>
  <conditionalFormatting sqref="J28:J32">
    <cfRule type="expression" dxfId="2421" priority="384">
      <formula>AND(Q28=4,IF(COUNTIF(Q$28:Q$32,"=4")&gt;=2,TRUE))</formula>
    </cfRule>
    <cfRule type="expression" dxfId="2420" priority="385">
      <formula>AND(Q28=3,IF(COUNTIF(Q$28:Q$32,"=3")&gt;=2,TRUE))</formula>
    </cfRule>
    <cfRule type="expression" dxfId="2419" priority="386">
      <formula>AND(Q28=2,IF(COUNTIF(Q$28:Q$32,"=2")&gt;=2,TRUE))</formula>
    </cfRule>
    <cfRule type="expression" dxfId="2418" priority="387">
      <formula>AND(Q28=1,IF(COUNTIF(Q$28:Q$32,"=1")&gt;=2,TRUE))</formula>
    </cfRule>
  </conditionalFormatting>
  <conditionalFormatting sqref="K28:K32">
    <cfRule type="expression" dxfId="2417" priority="405">
      <formula>AND(J28&gt;0,IF(COUNTIF(J$28:J$32,"=1")=2,TRUE),IF(COUNTIF(J$28:J$32,"=2")=2,TRUE))</formula>
    </cfRule>
    <cfRule type="expression" dxfId="2416" priority="406">
      <formula>IF(COUNTIF(L$28:L$32,"=2")=2,TRUE)</formula>
    </cfRule>
    <cfRule type="expression" dxfId="2415" priority="407">
      <formula>IF(COUNTIF(L$28:L$32,"=1")=2,TRUE)</formula>
    </cfRule>
    <cfRule type="expression" dxfId="2414" priority="408">
      <formula>AND(IF(COUNTIF(R$28:R$32,"=1")=2,TRUE),IF(COUNTIF(S$28:S$32,"=2")=2,TRUE))</formula>
    </cfRule>
    <cfRule type="expression" dxfId="2413" priority="409">
      <formula>AND(R28=4,IF(COUNTIF(R$28:R$32,"=4")=1,TRUE))</formula>
    </cfRule>
    <cfRule type="expression" dxfId="2412" priority="410">
      <formula>AND(R28=3,IF(COUNTIF(R$28:R$32,"=3")=1,TRUE))</formula>
    </cfRule>
    <cfRule type="expression" dxfId="2411" priority="411">
      <formula>AND(R28=2,IF(COUNTIF(R$28:R$32,"=2")=1,TRUE))</formula>
    </cfRule>
    <cfRule type="expression" dxfId="2410" priority="412">
      <formula>AND(R28=1,IF(COUNTIF(R$28:R$32,"=1")=1,TRUE))</formula>
    </cfRule>
    <cfRule type="expression" dxfId="2409" priority="413">
      <formula>OR(R28=0,R28=5)</formula>
    </cfRule>
  </conditionalFormatting>
  <conditionalFormatting sqref="H28:H32">
    <cfRule type="expression" dxfId="2408" priority="380">
      <formula>AND(Q28=4,IF(COUNTIF(Q$28:Q$32,"=4")&gt;=2,TRUE))</formula>
    </cfRule>
    <cfRule type="expression" dxfId="2407" priority="381">
      <formula>AND(Q28=3,IF(COUNTIF(Q$28:Q$32,"=3")&gt;=2,TRUE))</formula>
    </cfRule>
    <cfRule type="expression" dxfId="2406" priority="382">
      <formula>AND(Q28=2,IF(COUNTIF(Q$28:Q$32,"=2")&gt;=2,TRUE))</formula>
    </cfRule>
    <cfRule type="expression" dxfId="2405" priority="383">
      <formula>AND(Q28=1,IF(COUNTIF(Q$28:Q$32,"=1")&gt;=2,TRUE))</formula>
    </cfRule>
  </conditionalFormatting>
  <conditionalFormatting sqref="L35:L39">
    <cfRule type="expression" dxfId="2404" priority="354">
      <formula>K35=0</formula>
    </cfRule>
    <cfRule type="expression" dxfId="2403" priority="363">
      <formula>IF(COUNTIF(J$35:J$39,"=2")=2,TRUE)</formula>
    </cfRule>
    <cfRule type="expression" dxfId="2402" priority="364">
      <formula>IF(COUNTIF(J$35:J$39,"=1")=2,TRUE)</formula>
    </cfRule>
    <cfRule type="expression" dxfId="2401" priority="365">
      <formula>AND(IF(COUNTIF(Q$35:Q$39,"=1")=2,TRUE),IF(COUNTIF(Q$35:Q$39,"=2")=2,TRUE))</formula>
    </cfRule>
    <cfRule type="expression" dxfId="2400" priority="366">
      <formula>AND(Q35=4,IF(COUNTIF(Q$35:Q$39,"=4")=1,TRUE))</formula>
    </cfRule>
    <cfRule type="expression" dxfId="2399" priority="367">
      <formula>AND(Q35=3,IF(COUNTIF(Q$35:Q$39,"=3")=1,TRUE))</formula>
    </cfRule>
    <cfRule type="expression" dxfId="2398" priority="368">
      <formula>AND(Q35=2,IF(COUNTIF(Q$35:Q$39,"=2")=1,TRUE))</formula>
    </cfRule>
    <cfRule type="expression" dxfId="2397" priority="369">
      <formula>AND(Q35=1,IF(COUNTIF(Q$35:Q$39,"=1")=1,TRUE))</formula>
    </cfRule>
    <cfRule type="expression" dxfId="2396" priority="370">
      <formula>OR(Q35=0,Q35=5)</formula>
    </cfRule>
  </conditionalFormatting>
  <conditionalFormatting sqref="O35:O39">
    <cfRule type="expression" dxfId="2395" priority="362">
      <formula>OR(AND(J35=1,K35=1,L35=0,M35=1),AND(J35=2,K35=2,L35=0,M35=2))</formula>
    </cfRule>
  </conditionalFormatting>
  <conditionalFormatting sqref="M35:M39">
    <cfRule type="expression" dxfId="2394" priority="355">
      <formula>AND(L35&gt;0,IF(COUNTIF(L$35:L$39,L35)&gt;1,TRUE,FALSE))</formula>
    </cfRule>
    <cfRule type="expression" dxfId="2393" priority="356">
      <formula>AND(IF(COUNTIF(R$35:R$39,"=1")=2,TRUE),IF(COUNTIF(R$35:R$39,"=2")=2,TRUE))</formula>
    </cfRule>
    <cfRule type="expression" dxfId="2392" priority="357">
      <formula>AND(R35=4,IF(COUNTIF(R$35:R$39,"=4")=1,TRUE))</formula>
    </cfRule>
    <cfRule type="expression" dxfId="2391" priority="358">
      <formula>AND(R35=3,IF(COUNTIF(R$35:R$39,"=3")=1,TRUE))</formula>
    </cfRule>
    <cfRule type="expression" dxfId="2390" priority="359">
      <formula>AND(R35=2,IF(COUNTIF(R$35:R$39,"=2")=1,TRUE))</formula>
    </cfRule>
    <cfRule type="expression" dxfId="2389" priority="360">
      <formula>AND(R35=1,IF(COUNTIF(R$35:R$39,"=1")=1,TRUE))</formula>
    </cfRule>
    <cfRule type="expression" dxfId="2388" priority="361">
      <formula>OR(R35=0,R35=5)</formula>
    </cfRule>
  </conditionalFormatting>
  <conditionalFormatting sqref="J35:J39">
    <cfRule type="expression" dxfId="2387" priority="350">
      <formula>AND(Q35=4,IF(COUNTIF(Q$35:Q$39,"=4")&gt;=2,TRUE))</formula>
    </cfRule>
    <cfRule type="expression" dxfId="2386" priority="351">
      <formula>AND(Q35=3,IF(COUNTIF(Q$35:Q$39,"=3")&gt;=2,TRUE))</formula>
    </cfRule>
    <cfRule type="expression" dxfId="2385" priority="352">
      <formula>AND(Q35=2,IF(COUNTIF(Q$35:Q$39,"=2")&gt;=2,TRUE))</formula>
    </cfRule>
    <cfRule type="expression" dxfId="2384" priority="353">
      <formula>AND(Q35=1,IF(COUNTIF(Q$35:Q$39,"=1")&gt;=2,TRUE))</formula>
    </cfRule>
  </conditionalFormatting>
  <conditionalFormatting sqref="K35:K39">
    <cfRule type="expression" dxfId="2383" priority="371">
      <formula>AND(J35&gt;0,IF(COUNTIF(J$35:J$39,"=1")=2,TRUE),IF(COUNTIF(J$35:J$39,"=2")=2,TRUE))</formula>
    </cfRule>
    <cfRule type="expression" dxfId="2382" priority="372">
      <formula>IF(COUNTIF(L$35:L$39,"=2")=2,TRUE)</formula>
    </cfRule>
    <cfRule type="expression" dxfId="2381" priority="373">
      <formula>IF(COUNTIF(L$35:L$39,"=1")=2,TRUE)</formula>
    </cfRule>
    <cfRule type="expression" dxfId="2380" priority="374">
      <formula>AND(IF(COUNTIF(R$35:R$39,"=1")=2,TRUE),IF(COUNTIF(S$35:S$39,"=2")=2,TRUE))</formula>
    </cfRule>
    <cfRule type="expression" dxfId="2379" priority="375">
      <formula>AND(R35=4,IF(COUNTIF(R$35:R$39,"=4")=1,TRUE))</formula>
    </cfRule>
    <cfRule type="expression" dxfId="2378" priority="376">
      <formula>AND(R35=3,IF(COUNTIF(R$35:R$39,"=3")=1,TRUE))</formula>
    </cfRule>
    <cfRule type="expression" dxfId="2377" priority="377">
      <formula>AND(R35=2,IF(COUNTIF(R$35:R$39,"=2")=1,TRUE))</formula>
    </cfRule>
    <cfRule type="expression" dxfId="2376" priority="378">
      <formula>AND(R35=1,IF(COUNTIF(R$35:R$39,"=1")=1,TRUE))</formula>
    </cfRule>
    <cfRule type="expression" dxfId="2375" priority="379">
      <formula>OR(R35=0,R35=5)</formula>
    </cfRule>
  </conditionalFormatting>
  <conditionalFormatting sqref="H35:H39">
    <cfRule type="expression" dxfId="2374" priority="346">
      <formula>AND(Q35=4,IF(COUNTIF(Q$35:Q$39,"=4")&gt;=2,TRUE))</formula>
    </cfRule>
    <cfRule type="expression" dxfId="2373" priority="347">
      <formula>AND(Q35=3,IF(COUNTIF(Q$35:Q$39,"=3")&gt;=2,TRUE))</formula>
    </cfRule>
    <cfRule type="expression" dxfId="2372" priority="348">
      <formula>AND(Q35=2,IF(COUNTIF(Q$35:Q$39,"=2")&gt;=2,TRUE))</formula>
    </cfRule>
    <cfRule type="expression" dxfId="2371" priority="349">
      <formula>AND(Q35=1,IF(COUNTIF(Q$35:Q$39,"=1")&gt;=2,TRUE))</formula>
    </cfRule>
  </conditionalFormatting>
  <conditionalFormatting sqref="L42:L46">
    <cfRule type="expression" dxfId="2370" priority="320">
      <formula>K42=0</formula>
    </cfRule>
    <cfRule type="expression" dxfId="2369" priority="329">
      <formula>IF(COUNTIF(J$42:J$46,"=2")=2,TRUE)</formula>
    </cfRule>
    <cfRule type="expression" dxfId="2368" priority="330">
      <formula>IF(COUNTIF(J$42:J$46,"=1")=2,TRUE)</formula>
    </cfRule>
    <cfRule type="expression" dxfId="2367" priority="331">
      <formula>AND(IF(COUNTIF(Q$42:Q$46,"=1")=2,TRUE),IF(COUNTIF(Q$42:Q$46,"=2")=2,TRUE))</formula>
    </cfRule>
    <cfRule type="expression" dxfId="2366" priority="332">
      <formula>AND(Q42=4,IF(COUNTIF(Q$42:Q$46,"=4")=1,TRUE))</formula>
    </cfRule>
    <cfRule type="expression" dxfId="2365" priority="333">
      <formula>AND(Q42=3,IF(COUNTIF(Q$42:Q$46,"=3")=1,TRUE))</formula>
    </cfRule>
    <cfRule type="expression" dxfId="2364" priority="334">
      <formula>AND(Q42=2,IF(COUNTIF(Q$42:Q$46,"=2")=1,TRUE))</formula>
    </cfRule>
    <cfRule type="expression" dxfId="2363" priority="335">
      <formula>AND(Q42=1,IF(COUNTIF(Q$42:Q$46,"=1")=1,TRUE))</formula>
    </cfRule>
    <cfRule type="expression" dxfId="2362" priority="336">
      <formula>OR(Q42=0,Q42=5)</formula>
    </cfRule>
  </conditionalFormatting>
  <conditionalFormatting sqref="O42:O46">
    <cfRule type="expression" dxfId="2361" priority="328">
      <formula>OR(AND(J42=1,K42=1,L42=0,M42=1),AND(J42=2,K42=2,L42=0,M42=2))</formula>
    </cfRule>
  </conditionalFormatting>
  <conditionalFormatting sqref="M42:M46">
    <cfRule type="expression" dxfId="2360" priority="321">
      <formula>AND(L42&gt;0,IF(COUNTIF(L$42:L$46,L42)&gt;1,TRUE,FALSE))</formula>
    </cfRule>
    <cfRule type="expression" dxfId="2359" priority="322">
      <formula>AND(IF(COUNTIF(R$42:R$46,"=1")=2,TRUE),IF(COUNTIF(R$42:R$46,"=2")=2,TRUE))</formula>
    </cfRule>
    <cfRule type="expression" dxfId="2358" priority="323">
      <formula>AND(R42=4,IF(COUNTIF(R$42:R$46,"=4")=1,TRUE))</formula>
    </cfRule>
    <cfRule type="expression" dxfId="2357" priority="324">
      <formula>AND(R42=3,IF(COUNTIF(R$42:R$46,"=3")=1,TRUE))</formula>
    </cfRule>
    <cfRule type="expression" dxfId="2356" priority="325">
      <formula>AND(R42=2,IF(COUNTIF(R$42:R$46,"=2")=1,TRUE))</formula>
    </cfRule>
    <cfRule type="expression" dxfId="2355" priority="326">
      <formula>AND(R42=1,IF(COUNTIF(R$42:R$46,"=1")=1,TRUE))</formula>
    </cfRule>
    <cfRule type="expression" dxfId="2354" priority="327">
      <formula>OR(R42=0,R42=5)</formula>
    </cfRule>
  </conditionalFormatting>
  <conditionalFormatting sqref="J42:J46">
    <cfRule type="expression" dxfId="2353" priority="316">
      <formula>AND(Q42=4,IF(COUNTIF(Q$42:Q$46,"=4")&gt;=2,TRUE))</formula>
    </cfRule>
    <cfRule type="expression" dxfId="2352" priority="317">
      <formula>AND(Q42=3,IF(COUNTIF(Q$42:Q$46,"=3")&gt;=2,TRUE))</formula>
    </cfRule>
    <cfRule type="expression" dxfId="2351" priority="318">
      <formula>AND(Q42=2,IF(COUNTIF(Q$42:Q$46,"=2")&gt;=2,TRUE))</formula>
    </cfRule>
    <cfRule type="expression" dxfId="2350" priority="319">
      <formula>AND(Q42=1,IF(COUNTIF(Q$42:Q$46,"=1")&gt;=2,TRUE))</formula>
    </cfRule>
  </conditionalFormatting>
  <conditionalFormatting sqref="K42:K46">
    <cfRule type="expression" dxfId="2349" priority="337">
      <formula>AND(J42&gt;0,IF(COUNTIF(J$42:J$46,"=1")=2,TRUE),IF(COUNTIF(J$42:J$46,"=2")=2,TRUE))</formula>
    </cfRule>
    <cfRule type="expression" dxfId="2348" priority="338">
      <formula>IF(COUNTIF(L$42:L$46,"=2")=2,TRUE)</formula>
    </cfRule>
    <cfRule type="expression" dxfId="2347" priority="339">
      <formula>IF(COUNTIF(L$42:L$46,"=1")=2,TRUE)</formula>
    </cfRule>
    <cfRule type="expression" dxfId="2346" priority="340">
      <formula>AND(IF(COUNTIF(R$42:R$46,"=1")=2,TRUE),IF(COUNTIF(S$42:S$46,"=2")=2,TRUE))</formula>
    </cfRule>
    <cfRule type="expression" dxfId="2345" priority="341">
      <formula>AND(R42=4,IF(COUNTIF(R$42:R$46,"=4")=1,TRUE))</formula>
    </cfRule>
    <cfRule type="expression" dxfId="2344" priority="342">
      <formula>AND(R42=3,IF(COUNTIF(R$42:R$46,"=3")=1,TRUE))</formula>
    </cfRule>
    <cfRule type="expression" dxfId="2343" priority="343">
      <formula>AND(R42=2,IF(COUNTIF(R$42:R$46,"=2")=1,TRUE))</formula>
    </cfRule>
    <cfRule type="expression" dxfId="2342" priority="344">
      <formula>AND(R42=1,IF(COUNTIF(R$42:R$46,"=1")=1,TRUE))</formula>
    </cfRule>
    <cfRule type="expression" dxfId="2341" priority="345">
      <formula>OR(R42=0,R42=5)</formula>
    </cfRule>
  </conditionalFormatting>
  <conditionalFormatting sqref="H42:H46">
    <cfRule type="expression" dxfId="2340" priority="312">
      <formula>AND(Q42=4,IF(COUNTIF(Q$42:Q$46,"=4")&gt;=2,TRUE))</formula>
    </cfRule>
    <cfRule type="expression" dxfId="2339" priority="313">
      <formula>AND(Q42=3,IF(COUNTIF(Q$42:Q$46,"=3")&gt;=2,TRUE))</formula>
    </cfRule>
    <cfRule type="expression" dxfId="2338" priority="314">
      <formula>AND(Q42=2,IF(COUNTIF(Q$42:Q$46,"=2")&gt;=2,TRUE))</formula>
    </cfRule>
    <cfRule type="expression" dxfId="2337" priority="315">
      <formula>AND(Q42=1,IF(COUNTIF(Q$42:Q$46,"=1")&gt;=2,TRUE))</formula>
    </cfRule>
  </conditionalFormatting>
  <conditionalFormatting sqref="L49:L53">
    <cfRule type="expression" dxfId="2336" priority="286">
      <formula>K49=0</formula>
    </cfRule>
    <cfRule type="expression" dxfId="2335" priority="295">
      <formula>IF(COUNTIF(J$49:J$53,"=2")=2,TRUE)</formula>
    </cfRule>
    <cfRule type="expression" dxfId="2334" priority="296">
      <formula>IF(COUNTIF(J$49:J$53,"=1")=2,TRUE)</formula>
    </cfRule>
    <cfRule type="expression" dxfId="2333" priority="297">
      <formula>AND(IF(COUNTIF(Q$49:Q$53,"=1")=2,TRUE),IF(COUNTIF(Q$49:Q$53,"=2")=2,TRUE))</formula>
    </cfRule>
    <cfRule type="expression" dxfId="2332" priority="298">
      <formula>AND(Q49=4,IF(COUNTIF(Q$49:Q$53,"=4")=1,TRUE))</formula>
    </cfRule>
    <cfRule type="expression" dxfId="2331" priority="299">
      <formula>AND(Q49=3,IF(COUNTIF(Q$49:Q$53,"=3")=1,TRUE))</formula>
    </cfRule>
    <cfRule type="expression" dxfId="2330" priority="300">
      <formula>AND(Q49=2,IF(COUNTIF(Q$49:Q$53,"=2")=1,TRUE))</formula>
    </cfRule>
    <cfRule type="expression" dxfId="2329" priority="301">
      <formula>AND(Q49=1,IF(COUNTIF(Q$49:Q$53,"=1")=1,TRUE))</formula>
    </cfRule>
    <cfRule type="expression" dxfId="2328" priority="302">
      <formula>OR(Q49=0,Q49=5)</formula>
    </cfRule>
  </conditionalFormatting>
  <conditionalFormatting sqref="O49:O53">
    <cfRule type="expression" dxfId="2327" priority="294">
      <formula>OR(AND(J49=1,K49=1,L49=0,M49=1),AND(J49=2,K49=2,L49=0,M49=2))</formula>
    </cfRule>
  </conditionalFormatting>
  <conditionalFormatting sqref="M49:M53">
    <cfRule type="expression" dxfId="2326" priority="287">
      <formula>AND(L49&gt;0,IF(COUNTIF(L$49:L$53,L49)&gt;1,TRUE,FALSE))</formula>
    </cfRule>
    <cfRule type="expression" dxfId="2325" priority="288">
      <formula>AND(IF(COUNTIF(R$49:R$53,"=1")=2,TRUE),IF(COUNTIF(R$49:R$53,"=2")=2,TRUE))</formula>
    </cfRule>
    <cfRule type="expression" dxfId="2324" priority="289">
      <formula>AND(R49=4,IF(COUNTIF(R$49:R$53,"=4")=1,TRUE))</formula>
    </cfRule>
    <cfRule type="expression" dxfId="2323" priority="290">
      <formula>AND(R49=3,IF(COUNTIF(R$49:R$53,"=3")=1,TRUE))</formula>
    </cfRule>
    <cfRule type="expression" dxfId="2322" priority="291">
      <formula>AND(R49=2,IF(COUNTIF(R$49:R$53,"=2")=1,TRUE))</formula>
    </cfRule>
    <cfRule type="expression" dxfId="2321" priority="292">
      <formula>AND(R49=1,IF(COUNTIF(R$49:R$53,"=1")=1,TRUE))</formula>
    </cfRule>
    <cfRule type="expression" dxfId="2320" priority="293">
      <formula>OR(R49=0,R49=5)</formula>
    </cfRule>
  </conditionalFormatting>
  <conditionalFormatting sqref="J49:J53">
    <cfRule type="expression" dxfId="2319" priority="282">
      <formula>AND(Q49=4,IF(COUNTIF(Q$49:Q$53,"=4")&gt;=2,TRUE))</formula>
    </cfRule>
    <cfRule type="expression" dxfId="2318" priority="283">
      <formula>AND(Q49=3,IF(COUNTIF(Q$49:Q$53,"=3")&gt;=2,TRUE))</formula>
    </cfRule>
    <cfRule type="expression" dxfId="2317" priority="284">
      <formula>AND(Q49=2,IF(COUNTIF(Q$49:Q$53,"=2")&gt;=2,TRUE))</formula>
    </cfRule>
    <cfRule type="expression" dxfId="2316" priority="285">
      <formula>AND(Q49=1,IF(COUNTIF(Q$49:Q$53,"=1")&gt;=2,TRUE))</formula>
    </cfRule>
  </conditionalFormatting>
  <conditionalFormatting sqref="K49:K53">
    <cfRule type="expression" dxfId="2315" priority="303">
      <formula>AND(J49&gt;0,IF(COUNTIF(J$49:J$53,"=1")=2,TRUE),IF(COUNTIF(J$49:J$53,"=2")=2,TRUE))</formula>
    </cfRule>
    <cfRule type="expression" dxfId="2314" priority="304">
      <formula>IF(COUNTIF(L$49:L$53,"=2")=2,TRUE)</formula>
    </cfRule>
    <cfRule type="expression" dxfId="2313" priority="305">
      <formula>IF(COUNTIF(L$49:L$53,"=1")=2,TRUE)</formula>
    </cfRule>
    <cfRule type="expression" dxfId="2312" priority="306">
      <formula>AND(IF(COUNTIF(R$49:R$53,"=1")=2,TRUE),IF(COUNTIF(S$49:S$53,"=2")=2,TRUE))</formula>
    </cfRule>
    <cfRule type="expression" dxfId="2311" priority="307">
      <formula>AND(R49=4,IF(COUNTIF(R$49:R$53,"=4")=1,TRUE))</formula>
    </cfRule>
    <cfRule type="expression" dxfId="2310" priority="308">
      <formula>AND(R49=3,IF(COUNTIF(R$49:R$53,"=3")=1,TRUE))</formula>
    </cfRule>
    <cfRule type="expression" dxfId="2309" priority="309">
      <formula>AND(R49=2,IF(COUNTIF(R$49:R$53,"=2")=1,TRUE))</formula>
    </cfRule>
    <cfRule type="expression" dxfId="2308" priority="310">
      <formula>AND(R49=1,IF(COUNTIF(R$49:R$53,"=1")=1,TRUE))</formula>
    </cfRule>
    <cfRule type="expression" dxfId="2307" priority="311">
      <formula>OR(R49=0,R49=5)</formula>
    </cfRule>
  </conditionalFormatting>
  <conditionalFormatting sqref="H49:H53">
    <cfRule type="expression" dxfId="2306" priority="278">
      <formula>AND(Q49=4,IF(COUNTIF(Q$49:Q$53,"=4")&gt;=2,TRUE))</formula>
    </cfRule>
    <cfRule type="expression" dxfId="2305" priority="279">
      <formula>AND(Q49=3,IF(COUNTIF(Q$49:Q$53,"=3")&gt;=2,TRUE))</formula>
    </cfRule>
    <cfRule type="expression" dxfId="2304" priority="280">
      <formula>AND(Q49=2,IF(COUNTIF(Q$49:Q$53,"=2")&gt;=2,TRUE))</formula>
    </cfRule>
    <cfRule type="expression" dxfId="2303" priority="281">
      <formula>AND(Q49=1,IF(COUNTIF(Q$49:Q$53,"=1")&gt;=2,TRUE))</formula>
    </cfRule>
  </conditionalFormatting>
  <conditionalFormatting sqref="L56:L60">
    <cfRule type="expression" dxfId="2302" priority="252">
      <formula>K56=0</formula>
    </cfRule>
    <cfRule type="expression" dxfId="2301" priority="261">
      <formula>IF(COUNTIF(J$56:J$60,"=2")=2,TRUE)</formula>
    </cfRule>
    <cfRule type="expression" dxfId="2300" priority="262">
      <formula>IF(COUNTIF(J$56:J$60,"=1")=2,TRUE)</formula>
    </cfRule>
    <cfRule type="expression" dxfId="2299" priority="263">
      <formula>AND(IF(COUNTIF(Q$56:Q$60,"=1")=2,TRUE),IF(COUNTIF(Q$56:Q$60,"=2")=2,TRUE))</formula>
    </cfRule>
    <cfRule type="expression" dxfId="2298" priority="264">
      <formula>AND(Q56=4,IF(COUNTIF(Q$56:Q$60,"=4")=1,TRUE))</formula>
    </cfRule>
    <cfRule type="expression" dxfId="2297" priority="265">
      <formula>AND(Q56=3,IF(COUNTIF(Q$56:Q$60,"=3")=1,TRUE))</formula>
    </cfRule>
    <cfRule type="expression" dxfId="2296" priority="266">
      <formula>AND(Q56=2,IF(COUNTIF(Q$56:Q$60,"=2")=1,TRUE))</formula>
    </cfRule>
    <cfRule type="expression" dxfId="2295" priority="267">
      <formula>AND(Q56=1,IF(COUNTIF(Q$56:Q$60,"=1")=1,TRUE))</formula>
    </cfRule>
    <cfRule type="expression" dxfId="2294" priority="268">
      <formula>OR(Q56=0,Q56=5)</formula>
    </cfRule>
  </conditionalFormatting>
  <conditionalFormatting sqref="O56:O60">
    <cfRule type="expression" dxfId="2293" priority="260">
      <formula>OR(AND(J56=1,K56=1,L56=0,M56=1),AND(J56=2,K56=2,L56=0,M56=2))</formula>
    </cfRule>
  </conditionalFormatting>
  <conditionalFormatting sqref="M56:M60">
    <cfRule type="expression" dxfId="2292" priority="253">
      <formula>AND(L56&gt;0,IF(COUNTIF(L$56:L$60,L56)&gt;1,TRUE,FALSE))</formula>
    </cfRule>
    <cfRule type="expression" dxfId="2291" priority="254">
      <formula>AND(IF(COUNTIF(R$56:R$60,"=1")=2,TRUE),IF(COUNTIF(R$56:R$60,"=2")=2,TRUE))</formula>
    </cfRule>
    <cfRule type="expression" dxfId="2290" priority="255">
      <formula>AND(R56=4,IF(COUNTIF(R$56:R$60,"=4")=1,TRUE))</formula>
    </cfRule>
    <cfRule type="expression" dxfId="2289" priority="256">
      <formula>AND(R56=3,IF(COUNTIF(R$56:R$60,"=3")=1,TRUE))</formula>
    </cfRule>
    <cfRule type="expression" dxfId="2288" priority="257">
      <formula>AND(R56=2,IF(COUNTIF(R$56:R$60,"=2")=1,TRUE))</formula>
    </cfRule>
    <cfRule type="expression" dxfId="2287" priority="258">
      <formula>AND(R56=1,IF(COUNTIF(R$56:R$60,"=1")=1,TRUE))</formula>
    </cfRule>
    <cfRule type="expression" dxfId="2286" priority="259">
      <formula>OR(R56=0,R56=5)</formula>
    </cfRule>
  </conditionalFormatting>
  <conditionalFormatting sqref="J56:J60">
    <cfRule type="expression" dxfId="2285" priority="248">
      <formula>AND(Q56=4,IF(COUNTIF(Q$56:Q$60,"=4")&gt;=2,TRUE))</formula>
    </cfRule>
    <cfRule type="expression" dxfId="2284" priority="249">
      <formula>AND(Q56=3,IF(COUNTIF(Q$56:Q$60,"=3")&gt;=2,TRUE))</formula>
    </cfRule>
    <cfRule type="expression" dxfId="2283" priority="250">
      <formula>AND(Q56=2,IF(COUNTIF(Q$56:Q$60,"=2")&gt;=2,TRUE))</formula>
    </cfRule>
    <cfRule type="expression" dxfId="2282" priority="251">
      <formula>AND(Q56=1,IF(COUNTIF(Q$56:Q$60,"=1")&gt;=2,TRUE))</formula>
    </cfRule>
  </conditionalFormatting>
  <conditionalFormatting sqref="K56:K60">
    <cfRule type="expression" dxfId="2281" priority="269">
      <formula>AND(J56&gt;0,IF(COUNTIF(J$56:J$60,"=1")=2,TRUE),IF(COUNTIF(J$56:J$60,"=2")=2,TRUE))</formula>
    </cfRule>
    <cfRule type="expression" dxfId="2280" priority="270">
      <formula>IF(COUNTIF(L$56:L$60,"=2")=2,TRUE)</formula>
    </cfRule>
    <cfRule type="expression" dxfId="2279" priority="271">
      <formula>IF(COUNTIF(L$56:L$60,"=1")=2,TRUE)</formula>
    </cfRule>
    <cfRule type="expression" dxfId="2278" priority="272">
      <formula>AND(IF(COUNTIF(R$56:R$60,"=1")=2,TRUE),IF(COUNTIF(S$56:S$60,"=2")=2,TRUE))</formula>
    </cfRule>
    <cfRule type="expression" dxfId="2277" priority="273">
      <formula>AND(R56=4,IF(COUNTIF(R$56:R$60,"=4")=1,TRUE))</formula>
    </cfRule>
    <cfRule type="expression" dxfId="2276" priority="274">
      <formula>AND(R56=3,IF(COUNTIF(R$56:R$60,"=3")=1,TRUE))</formula>
    </cfRule>
    <cfRule type="expression" dxfId="2275" priority="275">
      <formula>AND(R56=2,IF(COUNTIF(R$56:R$60,"=2")=1,TRUE))</formula>
    </cfRule>
    <cfRule type="expression" dxfId="2274" priority="276">
      <formula>AND(R56=1,IF(COUNTIF(R$56:R$60,"=1")=1,TRUE))</formula>
    </cfRule>
    <cfRule type="expression" dxfId="2273" priority="277">
      <formula>OR(R56=0,R56=5)</formula>
    </cfRule>
  </conditionalFormatting>
  <conditionalFormatting sqref="H56:H60">
    <cfRule type="expression" dxfId="2272" priority="244">
      <formula>AND(Q56=4,IF(COUNTIF(Q$56:Q$60,"=4")&gt;=2,TRUE))</formula>
    </cfRule>
    <cfRule type="expression" dxfId="2271" priority="245">
      <formula>AND(Q56=3,IF(COUNTIF(Q$56:Q$60,"=3")&gt;=2,TRUE))</formula>
    </cfRule>
    <cfRule type="expression" dxfId="2270" priority="246">
      <formula>AND(Q56=2,IF(COUNTIF(Q$50:Q$56,"=2")&gt;=2,TRUE))</formula>
    </cfRule>
    <cfRule type="expression" dxfId="2269" priority="247">
      <formula>AND(Q56=1,IF(COUNTIF(Q$56:Q$60,"=1")&gt;=2,TRUE))</formula>
    </cfRule>
  </conditionalFormatting>
  <conditionalFormatting sqref="H6:H65">
    <cfRule type="containsText" dxfId="2268" priority="95" operator="containsText" text="0-0">
      <formula>NOT(ISERROR(SEARCH("0-0",H6)))</formula>
    </cfRule>
  </conditionalFormatting>
  <conditionalFormatting sqref="I14:I18">
    <cfRule type="expression" dxfId="2267" priority="93">
      <formula>FIND(2,I14,1)</formula>
    </cfRule>
    <cfRule type="expression" dxfId="2266" priority="94">
      <formula>FIND(1,I14,1)</formula>
    </cfRule>
  </conditionalFormatting>
  <conditionalFormatting sqref="C102 C104">
    <cfRule type="aboveAverage" dxfId="2265" priority="92"/>
  </conditionalFormatting>
  <conditionalFormatting sqref="C102 C104">
    <cfRule type="containsBlanks" dxfId="2264" priority="91">
      <formula>LEN(TRIM(C102))=0</formula>
    </cfRule>
  </conditionalFormatting>
  <conditionalFormatting sqref="E103 E107">
    <cfRule type="containsBlanks" dxfId="2263" priority="89">
      <formula>LEN(TRIM(E103))=0</formula>
    </cfRule>
    <cfRule type="aboveAverage" dxfId="2262" priority="90"/>
  </conditionalFormatting>
  <conditionalFormatting sqref="E111 E115">
    <cfRule type="containsBlanks" dxfId="2261" priority="87">
      <formula>LEN(TRIM(E111))=0</formula>
    </cfRule>
    <cfRule type="aboveAverage" dxfId="2260" priority="88"/>
  </conditionalFormatting>
  <conditionalFormatting sqref="C106 C108">
    <cfRule type="aboveAverage" dxfId="2259" priority="86"/>
  </conditionalFormatting>
  <conditionalFormatting sqref="C106 C108">
    <cfRule type="containsBlanks" dxfId="2258" priority="85">
      <formula>LEN(TRIM(C106))=0</formula>
    </cfRule>
  </conditionalFormatting>
  <conditionalFormatting sqref="C110 C112">
    <cfRule type="aboveAverage" dxfId="2257" priority="84"/>
  </conditionalFormatting>
  <conditionalFormatting sqref="C110 C112">
    <cfRule type="containsBlanks" dxfId="2256" priority="83">
      <formula>LEN(TRIM(C110))=0</formula>
    </cfRule>
  </conditionalFormatting>
  <conditionalFormatting sqref="C114 C116">
    <cfRule type="aboveAverage" dxfId="2255" priority="82"/>
  </conditionalFormatting>
  <conditionalFormatting sqref="C114 C116">
    <cfRule type="containsBlanks" dxfId="2254" priority="81">
      <formula>LEN(TRIM(C114))=0</formula>
    </cfRule>
  </conditionalFormatting>
  <conditionalFormatting sqref="G117 G119">
    <cfRule type="aboveAverage" dxfId="2253" priority="80"/>
  </conditionalFormatting>
  <conditionalFormatting sqref="G117 G119">
    <cfRule type="containsBlanks" dxfId="2252" priority="79">
      <formula>LEN(TRIM(G117))=0</formula>
    </cfRule>
  </conditionalFormatting>
  <conditionalFormatting sqref="G105 G113">
    <cfRule type="containsBlanks" dxfId="2251" priority="77">
      <formula>LEN(TRIM(G105))=0</formula>
    </cfRule>
    <cfRule type="aboveAverage" dxfId="2250" priority="78"/>
  </conditionalFormatting>
  <conditionalFormatting sqref="G124 G128">
    <cfRule type="containsBlanks" dxfId="2249" priority="75">
      <formula>LEN(TRIM(G124))=0</formula>
    </cfRule>
    <cfRule type="aboveAverage" dxfId="2248" priority="76"/>
  </conditionalFormatting>
  <conditionalFormatting sqref="E123 E125">
    <cfRule type="aboveAverage" dxfId="2247" priority="74"/>
  </conditionalFormatting>
  <conditionalFormatting sqref="E123 E125">
    <cfRule type="containsBlanks" dxfId="2246" priority="73">
      <formula>LEN(TRIM(E123))=0</formula>
    </cfRule>
  </conditionalFormatting>
  <conditionalFormatting sqref="E127 E129">
    <cfRule type="aboveAverage" dxfId="2245" priority="72"/>
  </conditionalFormatting>
  <conditionalFormatting sqref="E127 E129">
    <cfRule type="containsBlanks" dxfId="2244" priority="71">
      <formula>LEN(TRIM(E127))=0</formula>
    </cfRule>
  </conditionalFormatting>
  <conditionalFormatting sqref="G131 G133">
    <cfRule type="aboveAverage" dxfId="2243" priority="70"/>
  </conditionalFormatting>
  <conditionalFormatting sqref="G131 G133">
    <cfRule type="containsBlanks" dxfId="2242" priority="69">
      <formula>LEN(TRIM(G131))=0</formula>
    </cfRule>
  </conditionalFormatting>
  <conditionalFormatting sqref="C140 C142">
    <cfRule type="aboveAverage" dxfId="2241" priority="68"/>
  </conditionalFormatting>
  <conditionalFormatting sqref="C140 C142">
    <cfRule type="containsBlanks" dxfId="2240" priority="67">
      <formula>LEN(TRIM(C140))=0</formula>
    </cfRule>
  </conditionalFormatting>
  <conditionalFormatting sqref="E141 E145">
    <cfRule type="containsBlanks" dxfId="2239" priority="65">
      <formula>LEN(TRIM(E141))=0</formula>
    </cfRule>
    <cfRule type="aboveAverage" dxfId="2238" priority="66"/>
  </conditionalFormatting>
  <conditionalFormatting sqref="E149 E153">
    <cfRule type="containsBlanks" dxfId="2237" priority="63">
      <formula>LEN(TRIM(E149))=0</formula>
    </cfRule>
    <cfRule type="aboveAverage" dxfId="2236" priority="64"/>
  </conditionalFormatting>
  <conditionalFormatting sqref="C144 C146">
    <cfRule type="aboveAverage" dxfId="2235" priority="62"/>
  </conditionalFormatting>
  <conditionalFormatting sqref="C144 C146">
    <cfRule type="containsBlanks" dxfId="2234" priority="61">
      <formula>LEN(TRIM(C144))=0</formula>
    </cfRule>
  </conditionalFormatting>
  <conditionalFormatting sqref="C148 C150">
    <cfRule type="aboveAverage" dxfId="2233" priority="60"/>
  </conditionalFormatting>
  <conditionalFormatting sqref="C148 C150">
    <cfRule type="containsBlanks" dxfId="2232" priority="59">
      <formula>LEN(TRIM(C148))=0</formula>
    </cfRule>
  </conditionalFormatting>
  <conditionalFormatting sqref="C152 C154">
    <cfRule type="aboveAverage" dxfId="2231" priority="58"/>
  </conditionalFormatting>
  <conditionalFormatting sqref="C152 C154">
    <cfRule type="containsBlanks" dxfId="2230" priority="57">
      <formula>LEN(TRIM(C152))=0</formula>
    </cfRule>
  </conditionalFormatting>
  <conditionalFormatting sqref="G155 G157">
    <cfRule type="aboveAverage" dxfId="2229" priority="56"/>
  </conditionalFormatting>
  <conditionalFormatting sqref="G155 G157">
    <cfRule type="containsBlanks" dxfId="2228" priority="55">
      <formula>LEN(TRIM(G155))=0</formula>
    </cfRule>
  </conditionalFormatting>
  <conditionalFormatting sqref="G143 G151">
    <cfRule type="containsBlanks" dxfId="2227" priority="53">
      <formula>LEN(TRIM(G143))=0</formula>
    </cfRule>
    <cfRule type="aboveAverage" dxfId="2226" priority="54"/>
  </conditionalFormatting>
  <conditionalFormatting sqref="G162 G166">
    <cfRule type="containsBlanks" dxfId="2225" priority="51">
      <formula>LEN(TRIM(G162))=0</formula>
    </cfRule>
    <cfRule type="aboveAverage" dxfId="2224" priority="52"/>
  </conditionalFormatting>
  <conditionalFormatting sqref="E161 E163">
    <cfRule type="aboveAverage" dxfId="2223" priority="50"/>
  </conditionalFormatting>
  <conditionalFormatting sqref="E161 E163">
    <cfRule type="containsBlanks" dxfId="2222" priority="49">
      <formula>LEN(TRIM(E161))=0</formula>
    </cfRule>
  </conditionalFormatting>
  <conditionalFormatting sqref="E165 E167">
    <cfRule type="aboveAverage" dxfId="2221" priority="48"/>
  </conditionalFormatting>
  <conditionalFormatting sqref="E165 E167">
    <cfRule type="containsBlanks" dxfId="2220" priority="47">
      <formula>LEN(TRIM(E165))=0</formula>
    </cfRule>
  </conditionalFormatting>
  <conditionalFormatting sqref="G169 G171">
    <cfRule type="aboveAverage" dxfId="2219" priority="46"/>
  </conditionalFormatting>
  <conditionalFormatting sqref="G169 G171">
    <cfRule type="containsBlanks" dxfId="2218" priority="45">
      <formula>LEN(TRIM(G169))=0</formula>
    </cfRule>
  </conditionalFormatting>
  <conditionalFormatting sqref="A102:A116">
    <cfRule type="cellIs" dxfId="2217" priority="43" operator="equal">
      <formula>"-"</formula>
    </cfRule>
    <cfRule type="duplicateValues" dxfId="2216" priority="44"/>
  </conditionalFormatting>
  <conditionalFormatting sqref="A140:A154">
    <cfRule type="cellIs" dxfId="2215" priority="41" operator="equal">
      <formula>"-"</formula>
    </cfRule>
    <cfRule type="duplicateValues" dxfId="2214" priority="42"/>
  </conditionalFormatting>
  <conditionalFormatting sqref="B300:B318">
    <cfRule type="containsText" dxfId="2213" priority="38" operator="containsText" text="I-Viru">
      <formula>NOT(ISERROR(SEARCH("I-Viru",B300)))</formula>
    </cfRule>
  </conditionalFormatting>
  <conditionalFormatting sqref="B299">
    <cfRule type="containsText" dxfId="2212" priority="39" operator="containsText" text="I-Viru">
      <formula>NOT(ISERROR(SEARCH("I-Viru",B299)))</formula>
    </cfRule>
  </conditionalFormatting>
  <conditionalFormatting sqref="B176:J177 B193:J194 B178:B192 D178:J192 B196:J198 B195:F195 H195:J195 B199:B212">
    <cfRule type="containsText" dxfId="2211" priority="37" operator="containsText" text="I-Viru">
      <formula>NOT(ISERROR(SEARCH("I-Viru",B176)))</formula>
    </cfRule>
  </conditionalFormatting>
  <conditionalFormatting sqref="E179 E183">
    <cfRule type="containsBlanks" dxfId="2210" priority="33">
      <formula>LEN(TRIM(E179))=0</formula>
    </cfRule>
    <cfRule type="aboveAverage" dxfId="2209" priority="34"/>
  </conditionalFormatting>
  <conditionalFormatting sqref="E187 E191">
    <cfRule type="containsBlanks" dxfId="2208" priority="31">
      <formula>LEN(TRIM(E187))=0</formula>
    </cfRule>
    <cfRule type="aboveAverage" dxfId="2207" priority="32"/>
  </conditionalFormatting>
  <conditionalFormatting sqref="G193">
    <cfRule type="aboveAverage" dxfId="2206" priority="24"/>
  </conditionalFormatting>
  <conditionalFormatting sqref="G193">
    <cfRule type="containsBlanks" dxfId="2205" priority="23">
      <formula>LEN(TRIM(G193))=0</formula>
    </cfRule>
  </conditionalFormatting>
  <conditionalFormatting sqref="G181 G189">
    <cfRule type="containsBlanks" dxfId="2204" priority="21">
      <formula>LEN(TRIM(G181))=0</formula>
    </cfRule>
    <cfRule type="aboveAverage" dxfId="2203" priority="22"/>
  </conditionalFormatting>
  <conditionalFormatting sqref="A178:A192">
    <cfRule type="cellIs" dxfId="2202" priority="11" operator="equal">
      <formula>"-"</formula>
    </cfRule>
    <cfRule type="duplicateValues" dxfId="2201" priority="12"/>
  </conditionalFormatting>
  <conditionalFormatting sqref="G195">
    <cfRule type="containsBlanks" dxfId="2200" priority="1">
      <formula>LEN(TRIM(G195))=0</formula>
    </cfRule>
  </conditionalFormatting>
  <conditionalFormatting sqref="C178 C180">
    <cfRule type="aboveAverage" dxfId="2199" priority="10"/>
  </conditionalFormatting>
  <conditionalFormatting sqref="C178 C180">
    <cfRule type="containsBlanks" dxfId="2198" priority="9">
      <formula>LEN(TRIM(C178))=0</formula>
    </cfRule>
  </conditionalFormatting>
  <conditionalFormatting sqref="C190 C192">
    <cfRule type="aboveAverage" dxfId="2197" priority="8"/>
  </conditionalFormatting>
  <conditionalFormatting sqref="C190 C192">
    <cfRule type="containsBlanks" dxfId="2196" priority="7">
      <formula>LEN(TRIM(C190))=0</formula>
    </cfRule>
  </conditionalFormatting>
  <conditionalFormatting sqref="C182 C184">
    <cfRule type="aboveAverage" dxfId="2195" priority="6"/>
  </conditionalFormatting>
  <conditionalFormatting sqref="C182 C184">
    <cfRule type="containsBlanks" dxfId="2194" priority="5">
      <formula>LEN(TRIM(C182))=0</formula>
    </cfRule>
  </conditionalFormatting>
  <conditionalFormatting sqref="C186 C188">
    <cfRule type="aboveAverage" dxfId="2193" priority="4"/>
  </conditionalFormatting>
  <conditionalFormatting sqref="C186 C188">
    <cfRule type="containsBlanks" dxfId="2192" priority="3">
      <formula>LEN(TRIM(C186))=0</formula>
    </cfRule>
  </conditionalFormatting>
  <conditionalFormatting sqref="G195">
    <cfRule type="aboveAverage" dxfId="2191" priority="2"/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3" manualBreakCount="3">
    <brk id="32" max="16383" man="1"/>
    <brk id="136" max="16383" man="1"/>
    <brk id="17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315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7" customWidth="1"/>
    <col min="2" max="2" width="26.7109375" style="7" customWidth="1"/>
    <col min="3" max="9" width="5.7109375" style="7" customWidth="1"/>
    <col min="10" max="11" width="5.7109375" style="7" hidden="1" customWidth="1"/>
    <col min="12" max="12" width="3.28515625" style="7" hidden="1" customWidth="1"/>
    <col min="13" max="13" width="5" style="7" hidden="1" customWidth="1"/>
    <col min="14" max="14" width="3.28515625" style="7" hidden="1" customWidth="1"/>
    <col min="15" max="15" width="5.42578125" style="7" hidden="1" customWidth="1"/>
    <col min="16" max="16" width="3.28515625" style="7" hidden="1" customWidth="1"/>
    <col min="17" max="17" width="7" style="7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7" hidden="1" customWidth="1"/>
    <col min="42" max="42" width="9.140625" style="7" hidden="1" customWidth="1"/>
    <col min="43" max="16384" width="9.140625" style="7"/>
  </cols>
  <sheetData>
    <row r="1" spans="1:42" x14ac:dyDescent="0.2">
      <c r="A1" s="13" t="str">
        <f>Võistkondlik!B1</f>
        <v>ESL INDIVIDUAAL-VÕISTKONDLIKUD MEISTRIVÕISTLUSED PETANGIS 2023</v>
      </c>
      <c r="B1" s="10"/>
      <c r="C1" s="10"/>
      <c r="E1" s="10"/>
      <c r="J1" s="195"/>
      <c r="K1" s="195"/>
      <c r="L1" s="195"/>
      <c r="N1" s="280"/>
      <c r="O1" s="242"/>
      <c r="Q1" s="101"/>
      <c r="R1" s="243" t="s">
        <v>122</v>
      </c>
      <c r="S1" s="242"/>
      <c r="T1" s="242"/>
      <c r="U1" s="12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2" s="8" customFormat="1" x14ac:dyDescent="0.2">
      <c r="A2" s="10" t="str">
        <f>Võistkondlik!B2</f>
        <v>Toimumisaeg: L, 27.05.2023 kell 10:00</v>
      </c>
      <c r="B2" s="14"/>
      <c r="C2" s="14"/>
      <c r="E2" s="10"/>
    </row>
    <row r="3" spans="1:42" s="8" customFormat="1" x14ac:dyDescent="0.2">
      <c r="A3" s="10" t="str">
        <f>Võistkondlik!B3</f>
        <v>Toimumiskoht: Järvamaa, Türi vald, Väätsa alevik, Järve tn</v>
      </c>
      <c r="B3" s="14"/>
      <c r="C3" s="14"/>
      <c r="E3" s="10"/>
    </row>
    <row r="4" spans="1:42" s="8" customFormat="1" x14ac:dyDescent="0.2">
      <c r="A4" s="20" t="s">
        <v>87</v>
      </c>
      <c r="B4" s="14"/>
      <c r="C4" s="14"/>
      <c r="E4" s="10"/>
      <c r="I4" s="78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  <c r="U5" s="78"/>
      <c r="V5" s="78"/>
    </row>
    <row r="6" spans="1:42" s="80" customFormat="1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/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U6" s="78"/>
      <c r="V6" s="78"/>
      <c r="X6" s="78"/>
    </row>
    <row r="7" spans="1:42" s="80" customFormat="1" x14ac:dyDescent="0.2">
      <c r="A7" s="184">
        <v>1</v>
      </c>
      <c r="B7" s="196" t="s">
        <v>278</v>
      </c>
      <c r="C7" s="197"/>
      <c r="D7" s="198">
        <v>13</v>
      </c>
      <c r="E7" s="198">
        <v>11</v>
      </c>
      <c r="F7" s="198">
        <v>7</v>
      </c>
      <c r="G7" s="198"/>
      <c r="H7" s="199" t="str">
        <f>(IF(D7-C8&gt;0,1)+IF(E7-C9&gt;0,1)+IF(F7-C10&gt;0,1)+IF(G7-C11&gt;0,1))&amp;"-"&amp;(IF(D7-C8&lt;0,1)+IF(E7-C9&lt;0,1)+IF(F7-C10&lt;0,1)+IF(G7-C11&lt;0,1))</f>
        <v>1-2</v>
      </c>
      <c r="I7" s="198" t="str">
        <f>IF(AND(B7&lt;&gt;"",R$6=TRUE),A$6&amp;RANK(S7,S$7:S$11,0)," ")</f>
        <v>A3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4">
        <f>SUM(AND(R7=R8,D7&gt;C8),AND(R7=R9,E7&gt;C9),AND(R7=R10,F7&gt;C10),AND(R7=R11,G7&gt;C11))</f>
        <v>0</v>
      </c>
      <c r="N7" s="215" t="str">
        <f>SUM(C7:G7)&amp;"-"&amp;SUM(C7:C11)</f>
        <v>31-33</v>
      </c>
      <c r="O7" s="216">
        <f>D7+E7+F7+G7-C8-C9-C10-C11</f>
        <v>-2</v>
      </c>
      <c r="P7" s="201">
        <f>SUM(C7:G7,C7:C11)/SUM(C7:C11)</f>
        <v>1.9393939393939394</v>
      </c>
      <c r="Q7" s="202">
        <f>VALUE(LEFT(H7,1))</f>
        <v>1</v>
      </c>
      <c r="R7" s="203">
        <f>Q7*100000+J7*10000+K7*1000+100*L7</f>
        <v>100000</v>
      </c>
      <c r="S7" s="218">
        <f>R7+M7*0.1+IF(ISNONTEXT(B7),0,0.01)+0.0001*O7</f>
        <v>100000.0098</v>
      </c>
      <c r="T7" s="205" t="str">
        <f>Q7&amp;J7</f>
        <v>10</v>
      </c>
      <c r="U7" s="109"/>
      <c r="V7" s="78"/>
      <c r="W7" s="78"/>
      <c r="X7" s="78"/>
    </row>
    <row r="8" spans="1:42" s="80" customFormat="1" x14ac:dyDescent="0.2">
      <c r="A8" s="184">
        <v>2</v>
      </c>
      <c r="B8" s="206" t="s">
        <v>279</v>
      </c>
      <c r="C8" s="198">
        <v>7</v>
      </c>
      <c r="D8" s="197"/>
      <c r="E8" s="198">
        <v>5</v>
      </c>
      <c r="F8" s="198">
        <v>0</v>
      </c>
      <c r="G8" s="198"/>
      <c r="H8" s="199" t="str">
        <f>(IF(C8-D7&gt;0,1)+IF(E8-D9&gt;0,1)+IF(F8-D10&gt;0,1)+IF(G8-D11&gt;0,1))&amp;"-"&amp;(IF(C8-D7&lt;0,1)+IF(E8-D9&lt;0,1)+IF(F8-D10&lt;0,1)+IF(G8-D11&lt;0,1))</f>
        <v>0-3</v>
      </c>
      <c r="I8" s="198" t="str">
        <f>IF(AND(B8&lt;&gt;"",R$6=TRUE),A$6&amp;RANK(S8,S$7:S$11,0)," ")</f>
        <v>A4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4">
        <f>SUM(AND(R8=R7,C8&gt;D7),AND(R8=R9,E8&gt;D9),AND(R8=R10,F8&gt;D10),AND(R8=R11,G8&gt;D11))</f>
        <v>0</v>
      </c>
      <c r="N8" s="215" t="str">
        <f>SUM(C8:G8)&amp;"-"&amp;SUM(D7:D11)</f>
        <v>12-39</v>
      </c>
      <c r="O8" s="216">
        <f>C8+E8+F8+G8-D7-D9-D10-D11</f>
        <v>-27</v>
      </c>
      <c r="P8" s="201">
        <f>SUM(C8:G8,D7:D11)/SUM(D7:D11)</f>
        <v>1.3076923076923077</v>
      </c>
      <c r="Q8" s="207">
        <f>VALUE(LEFT(H8,1))</f>
        <v>0</v>
      </c>
      <c r="R8" s="203">
        <f>Q8*100000+J8*10000+K8*1000+100*L8</f>
        <v>0</v>
      </c>
      <c r="S8" s="218">
        <f t="shared" ref="S8:S9" si="0">R8+M8*0.1+IF(ISNONTEXT(B8),0,0.01)+0.0001*O8</f>
        <v>7.3000000000000001E-3</v>
      </c>
      <c r="T8" s="205" t="str">
        <f>Q8&amp;J8</f>
        <v>00</v>
      </c>
      <c r="U8" s="109"/>
      <c r="V8" s="78"/>
      <c r="W8" s="78"/>
      <c r="X8" s="78"/>
    </row>
    <row r="9" spans="1:42" s="80" customFormat="1" x14ac:dyDescent="0.2">
      <c r="A9" s="184">
        <v>3</v>
      </c>
      <c r="B9" s="206" t="s">
        <v>204</v>
      </c>
      <c r="C9" s="198">
        <v>13</v>
      </c>
      <c r="D9" s="209">
        <v>13</v>
      </c>
      <c r="E9" s="197"/>
      <c r="F9" s="198">
        <v>3</v>
      </c>
      <c r="G9" s="198"/>
      <c r="H9" s="199" t="str">
        <f>(IF(C9-E7&gt;0,1)+IF(D9-E8&gt;0,1)+IF(F9-E10&gt;0,1)+IF(G9-E11&gt;0,1))&amp;"-"&amp;(IF(C9-E7&lt;0,1)+IF(D9-E8&lt;0,1)+IF(F9-E10&lt;0,1)+IF(G9-E11&lt;0,1))</f>
        <v>2-1</v>
      </c>
      <c r="I9" s="198" t="str">
        <f>IF(AND(B9&lt;&gt;"",R$6=TRUE),A$6&amp;RANK(S9,S$7:S$11,0)," ")</f>
        <v>A2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4">
        <f>SUM(AND(R9=R7,C9&gt;E7),AND(R9=R8,D9&gt;E8),AND(R9=R10,F9&gt;E10),AND(R9=R11,G9&gt;E11))</f>
        <v>0</v>
      </c>
      <c r="N9" s="215" t="str">
        <f>SUM(C9:G9)&amp;"-"&amp;SUM(E7:E11)</f>
        <v>29-29</v>
      </c>
      <c r="O9" s="216">
        <f>C9+D9+F9+G9-E7-E8-E10-E11</f>
        <v>0</v>
      </c>
      <c r="P9" s="201">
        <f>SUM(C9:G9,E7:E11)/SUM(E7:E11)</f>
        <v>2</v>
      </c>
      <c r="Q9" s="207">
        <f>VALUE(LEFT(H9,1))</f>
        <v>2</v>
      </c>
      <c r="R9" s="203">
        <f>Q9*100000+J9*10000+K9*1000+100*L9</f>
        <v>200000</v>
      </c>
      <c r="S9" s="218">
        <f t="shared" si="0"/>
        <v>200000.01</v>
      </c>
      <c r="T9" s="205" t="str">
        <f>Q9&amp;J9</f>
        <v>20</v>
      </c>
      <c r="U9" s="109"/>
      <c r="V9" s="78"/>
      <c r="W9" s="78"/>
      <c r="X9" s="78"/>
    </row>
    <row r="10" spans="1:42" s="80" customFormat="1" x14ac:dyDescent="0.2">
      <c r="A10" s="184">
        <v>4</v>
      </c>
      <c r="B10" s="208" t="s">
        <v>235</v>
      </c>
      <c r="C10" s="198">
        <v>13</v>
      </c>
      <c r="D10" s="209">
        <v>13</v>
      </c>
      <c r="E10" s="198">
        <v>13</v>
      </c>
      <c r="F10" s="197"/>
      <c r="G10" s="219"/>
      <c r="H10" s="199" t="str">
        <f>(IF(C10-F7&gt;0,1)+IF(D10-F8&gt;0,1)+IF(E10-F9&gt;0,1)+IF(G10-F11&gt;0,1))&amp;"-"&amp;(IF(C10-F7&lt;0,1)+IF(D10-F8&lt;0,1)+IF(E10-F9&lt;0,1)+IF(G10-F11&lt;0,1))</f>
        <v>3-0</v>
      </c>
      <c r="I10" s="198" t="str">
        <f>IF(AND(B10&lt;&gt;"",R$6=TRUE),A$6&amp;RANK(S10,S$7:S$11,0)," ")</f>
        <v>A1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39-10</v>
      </c>
      <c r="O10" s="216">
        <f>C10+D10+E10+G10-F7-F8-F9-F11</f>
        <v>29</v>
      </c>
      <c r="P10" s="201">
        <f>SUM(C10:G10,F7:F11)/SUM(F7:F11)</f>
        <v>4.9000000000000004</v>
      </c>
      <c r="Q10" s="207">
        <f>VALUE(LEFT(H10,1))</f>
        <v>3</v>
      </c>
      <c r="R10" s="203">
        <f>Q10*100000+J10*10000+K10*1000+100*L10</f>
        <v>300000</v>
      </c>
      <c r="S10" s="218">
        <f>R10+M10*0.1+IF(ISNONTEXT(B10),0,0.01)+0.0001*O10</f>
        <v>300000.01290000003</v>
      </c>
      <c r="T10" s="205" t="str">
        <f>Q10&amp;J10</f>
        <v>30</v>
      </c>
      <c r="U10" s="78"/>
      <c r="V10" s="78"/>
      <c r="W10" s="78"/>
      <c r="X10" s="78"/>
    </row>
    <row r="11" spans="1:42" s="80" customFormat="1" hidden="1" x14ac:dyDescent="0.2">
      <c r="A11" s="184">
        <v>5</v>
      </c>
      <c r="B11" s="208"/>
      <c r="C11" s="198"/>
      <c r="D11" s="198"/>
      <c r="E11" s="198"/>
      <c r="F11" s="198"/>
      <c r="G11" s="197"/>
      <c r="H11" s="199" t="str">
        <f>(IF(C11-G7&gt;0,1)+IF(D11-G8&gt;0,1)+IF(E11-G9&gt;0,1)+IF(F11-G10&gt;0,1))&amp;"-"&amp;(IF(C11-G7&lt;0,1)+IF(D11-G8&lt;0,1)+IF(E11-G9&lt;0,1)+IF(F11-G10&lt;0,1))</f>
        <v>0-0</v>
      </c>
      <c r="I11" s="198" t="str">
        <f>IF(AND(B11&lt;&gt;"",R$6=TRUE),A$6&amp;RANK(S11,S$7:S$11,0)," ")</f>
        <v xml:space="preserve"> 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4">
        <f>SUM(AND(R11=R7,C11&gt;G7),AND(R11=R8,D11&gt;G8),AND(R11=R9,E11&gt;G9),AND(R11=R10,F11&gt;G10))</f>
        <v>0</v>
      </c>
      <c r="N11" s="215" t="str">
        <f>SUM(C11:G11)&amp;"-"&amp;SUM(G7:G11)</f>
        <v>0-0</v>
      </c>
      <c r="O11" s="216">
        <f>C11+D11+E11+F11-G7-G8-G9-G10</f>
        <v>0</v>
      </c>
      <c r="P11" s="201" t="e">
        <f>SUM(C11:G11,G7:G11)/SUM(G7:G11)</f>
        <v>#DIV/0!</v>
      </c>
      <c r="Q11" s="207">
        <f>VALUE(LEFT(H11,1))</f>
        <v>0</v>
      </c>
      <c r="R11" s="203">
        <f>Q11*100000+J11*10000+K11*1000+100*L11</f>
        <v>0</v>
      </c>
      <c r="S11" s="218">
        <f>R11+M11*0.1+IF(ISNONTEXT(B11),0,0.01)+0.0001*O11</f>
        <v>0</v>
      </c>
      <c r="T11" s="205" t="str">
        <f>Q11&amp;J11</f>
        <v>00</v>
      </c>
      <c r="U11" s="78"/>
      <c r="V11" s="78"/>
      <c r="W11" s="78"/>
      <c r="X11" s="78"/>
    </row>
    <row r="12" spans="1:42" s="80" customFormat="1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  <c r="U12" s="78"/>
      <c r="V12" s="78"/>
      <c r="W12" s="78"/>
      <c r="X12" s="78"/>
    </row>
    <row r="13" spans="1:42" s="80" customFormat="1" x14ac:dyDescent="0.2">
      <c r="A13" s="184" t="s">
        <v>18</v>
      </c>
      <c r="B13" s="185"/>
      <c r="C13" s="186">
        <v>1</v>
      </c>
      <c r="D13" s="186">
        <v>2</v>
      </c>
      <c r="E13" s="186">
        <v>3</v>
      </c>
      <c r="F13" s="186">
        <v>4</v>
      </c>
      <c r="G13" s="186"/>
      <c r="H13" s="187" t="s">
        <v>1</v>
      </c>
      <c r="I13" s="187" t="s">
        <v>51</v>
      </c>
      <c r="J13" s="188" t="s">
        <v>176</v>
      </c>
      <c r="K13" s="189" t="s">
        <v>177</v>
      </c>
      <c r="L13" s="190" t="s">
        <v>178</v>
      </c>
      <c r="M13" s="190" t="s">
        <v>179</v>
      </c>
      <c r="N13" s="277" t="s">
        <v>121</v>
      </c>
      <c r="O13" s="277" t="s">
        <v>121</v>
      </c>
      <c r="P13" s="191" t="s">
        <v>180</v>
      </c>
      <c r="Q13" s="192" t="s">
        <v>120</v>
      </c>
      <c r="R13" s="192" t="b">
        <f>OR(AND(COUNTA(B14:B18)=3,COUNTA(C14:G18)=6),AND(COUNTA(B14:B18)=4,COUNTA(C14:G18)=12),AND(COUNTA(B14:B18)=5,COUNTA(C14:G18)=20))</f>
        <v>1</v>
      </c>
      <c r="S13" s="193" t="s">
        <v>181</v>
      </c>
      <c r="T13" s="194" t="s">
        <v>182</v>
      </c>
      <c r="U13" s="78"/>
      <c r="V13" s="78"/>
      <c r="W13" s="78"/>
      <c r="X13" s="78"/>
    </row>
    <row r="14" spans="1:42" s="80" customFormat="1" x14ac:dyDescent="0.2">
      <c r="A14" s="184">
        <v>1</v>
      </c>
      <c r="B14" s="228" t="s">
        <v>240</v>
      </c>
      <c r="C14" s="197"/>
      <c r="D14" s="198">
        <v>13</v>
      </c>
      <c r="E14" s="198">
        <v>10</v>
      </c>
      <c r="F14" s="198">
        <v>13</v>
      </c>
      <c r="G14" s="198"/>
      <c r="H14" s="199" t="str">
        <f>(IF(D14-C15&gt;0,1)+IF(E14-C16&gt;0,1)+IF(F14-C17&gt;0,1)+IF(G14-C18&gt;0,1))&amp;"-"&amp;(IF(D14-C15&lt;0,1)+IF(E14-C16&lt;0,1)+IF(F14-C17&lt;0,1)+IF(G14-C18&lt;0,1))</f>
        <v>2-1</v>
      </c>
      <c r="I14" s="198" t="str">
        <f>IF(AND(B14&lt;&gt;"",R$13=TRUE),A$13&amp;RANK(S14,S$14:S$18,0)," ")</f>
        <v>B2</v>
      </c>
      <c r="J14" s="200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2">
        <f>SUM(AND(T14=T15,D14&gt;C15),AND(T14=T16,E14&gt;C16),AND(T14=T17,F14&gt;C17),AND(T14=T18,G14&gt;C18))</f>
        <v>0</v>
      </c>
      <c r="L14" s="213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4">
        <f>SUM(AND(R14=R15,D14&gt;C15),AND(R14=R16,E14&gt;C16),AND(R14=R17,F14&gt;C17),AND(R14=R18,G14&gt;C18))</f>
        <v>0</v>
      </c>
      <c r="N14" s="215" t="str">
        <f>SUM(C14:G14)&amp;"-"&amp;SUM(C14:C18)</f>
        <v>36-23</v>
      </c>
      <c r="O14" s="216">
        <f>D14+E14+F14+G14-C15-C16-C17-C18</f>
        <v>13</v>
      </c>
      <c r="P14" s="201">
        <f>SUM(C14:G14,C14:C18)/SUM(C14:C18)</f>
        <v>2.5652173913043477</v>
      </c>
      <c r="Q14" s="202">
        <f>VALUE(LEFT(H14,1))</f>
        <v>2</v>
      </c>
      <c r="R14" s="203">
        <f>Q14*100000+J14*10000+K14*1000+100*L14</f>
        <v>200000</v>
      </c>
      <c r="S14" s="218">
        <f t="shared" ref="S14:S18" si="1">R14+M14*0.1+IF(ISNONTEXT(B14),0,0.01)+0.0001*O14</f>
        <v>200000.01130000001</v>
      </c>
      <c r="T14" s="205" t="str">
        <f>Q14&amp;J14</f>
        <v>20</v>
      </c>
      <c r="U14" s="109"/>
      <c r="V14" s="78"/>
      <c r="W14" s="78"/>
      <c r="X14" s="78"/>
    </row>
    <row r="15" spans="1:42" s="80" customFormat="1" x14ac:dyDescent="0.2">
      <c r="A15" s="184">
        <v>2</v>
      </c>
      <c r="B15" s="196" t="s">
        <v>205</v>
      </c>
      <c r="C15" s="198">
        <v>5</v>
      </c>
      <c r="D15" s="197"/>
      <c r="E15" s="198">
        <v>2</v>
      </c>
      <c r="F15" s="198">
        <v>13</v>
      </c>
      <c r="G15" s="198"/>
      <c r="H15" s="199" t="str">
        <f>(IF(C15-D14&gt;0,1)+IF(E15-D16&gt;0,1)+IF(F15-D17&gt;0,1)+IF(G15-D18&gt;0,1))&amp;"-"&amp;(IF(C15-D14&lt;0,1)+IF(E15-D16&lt;0,1)+IF(F15-D17&lt;0,1)+IF(G15-D18&lt;0,1))</f>
        <v>1-2</v>
      </c>
      <c r="I15" s="198" t="str">
        <f>IF(AND(B15&lt;&gt;"",R$13=TRUE),A$13&amp;RANK(S15,S$14:S$18,0)," ")</f>
        <v>B3</v>
      </c>
      <c r="J15" s="98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4">
        <f>SUM(AND(T15=T14,C15&gt;D14),AND(T15=T16,E15&gt;D16),AND(T15=T17,F15&gt;D17),AND(T15=T18,G15&gt;D18))</f>
        <v>0</v>
      </c>
      <c r="L15" s="217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4">
        <f>SUM(AND(R15=R14,C15&gt;D14),AND(R15=R16,E15&gt;D16),AND(R15=R17,F15&gt;D17),AND(R15=R18,G15&gt;D18))</f>
        <v>0</v>
      </c>
      <c r="N15" s="215" t="str">
        <f>SUM(C15:G15)&amp;"-"&amp;SUM(D14:D18)</f>
        <v>20-30</v>
      </c>
      <c r="O15" s="216">
        <f>C15+E15+F15+G15-D14-D16-D17-D18</f>
        <v>-10</v>
      </c>
      <c r="P15" s="201">
        <f>SUM(C15:G15,D14:D18)/SUM(D14:D18)</f>
        <v>1.6666666666666667</v>
      </c>
      <c r="Q15" s="207">
        <f>VALUE(LEFT(H15,1))</f>
        <v>1</v>
      </c>
      <c r="R15" s="203">
        <f>Q15*100000+J15*10000+K15*1000+100*L15</f>
        <v>100000</v>
      </c>
      <c r="S15" s="218">
        <f t="shared" si="1"/>
        <v>100000.00899999999</v>
      </c>
      <c r="T15" s="205" t="str">
        <f>Q15&amp;J15</f>
        <v>10</v>
      </c>
      <c r="U15" s="109"/>
      <c r="V15" s="78"/>
      <c r="W15" s="78"/>
      <c r="X15" s="78"/>
    </row>
    <row r="16" spans="1:42" s="80" customFormat="1" x14ac:dyDescent="0.2">
      <c r="A16" s="184">
        <v>3</v>
      </c>
      <c r="B16" s="206" t="s">
        <v>276</v>
      </c>
      <c r="C16" s="198">
        <v>13</v>
      </c>
      <c r="D16" s="209">
        <v>13</v>
      </c>
      <c r="E16" s="197"/>
      <c r="F16" s="198">
        <v>13</v>
      </c>
      <c r="G16" s="198"/>
      <c r="H16" s="199" t="str">
        <f>(IF(C16-E14&gt;0,1)+IF(D16-E15&gt;0,1)+IF(F16-E17&gt;0,1)+IF(G16-E18&gt;0,1))&amp;"-"&amp;(IF(C16-E14&lt;0,1)+IF(D16-E15&lt;0,1)+IF(F16-E17&lt;0,1)+IF(G16-E18&lt;0,1))</f>
        <v>3-0</v>
      </c>
      <c r="I16" s="198" t="str">
        <f>IF(AND(B16&lt;&gt;"",R$13=TRUE),A$13&amp;RANK(S16,S$14:S$18,0)," ")</f>
        <v>B1</v>
      </c>
      <c r="J16" s="98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4">
        <f>SUM(AND(T16=T14,C16&gt;E14),AND(T16=T15,D16&gt;E15),AND(T16=T17,F16&gt;E17),AND(T16=T18,G16&gt;E18))</f>
        <v>0</v>
      </c>
      <c r="L16" s="217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4">
        <f>SUM(AND(R16=R14,C16&gt;E14),AND(R16=R15,D16&gt;E15),AND(R16=R17,F16&gt;E17),AND(R16=R18,G16&gt;E18))</f>
        <v>0</v>
      </c>
      <c r="N16" s="215" t="str">
        <f>SUM(C16:G16)&amp;"-"&amp;SUM(E14:E18)</f>
        <v>39-18</v>
      </c>
      <c r="O16" s="216">
        <f>C16+D16+F16+G16-E14-E15-E17-E18</f>
        <v>21</v>
      </c>
      <c r="P16" s="201">
        <f>SUM(C16:G16,E14:E18)/SUM(E14:E18)</f>
        <v>3.1666666666666665</v>
      </c>
      <c r="Q16" s="207">
        <f>VALUE(LEFT(H16,1))</f>
        <v>3</v>
      </c>
      <c r="R16" s="203">
        <f>Q16*100000+J16*10000+K16*1000+100*L16</f>
        <v>300000</v>
      </c>
      <c r="S16" s="218">
        <f t="shared" si="1"/>
        <v>300000.01209999999</v>
      </c>
      <c r="T16" s="205" t="str">
        <f>Q16&amp;J16</f>
        <v>30</v>
      </c>
      <c r="U16" s="109"/>
      <c r="V16" s="78"/>
      <c r="W16" s="78"/>
      <c r="X16" s="78"/>
    </row>
    <row r="17" spans="1:42" s="80" customFormat="1" x14ac:dyDescent="0.2">
      <c r="A17" s="184">
        <v>4</v>
      </c>
      <c r="B17" s="208" t="s">
        <v>95</v>
      </c>
      <c r="C17" s="198">
        <v>5</v>
      </c>
      <c r="D17" s="209">
        <v>4</v>
      </c>
      <c r="E17" s="198">
        <v>6</v>
      </c>
      <c r="F17" s="197"/>
      <c r="G17" s="219"/>
      <c r="H17" s="199" t="str">
        <f>(IF(C17-F14&gt;0,1)+IF(D17-F15&gt;0,1)+IF(E17-F16&gt;0,1)+IF(G17-F18&gt;0,1))&amp;"-"&amp;(IF(C17-F14&lt;0,1)+IF(D17-F15&lt;0,1)+IF(E17-F16&lt;0,1)+IF(G17-F18&lt;0,1))</f>
        <v>0-3</v>
      </c>
      <c r="I17" s="198" t="str">
        <f>IF(AND(B17&lt;&gt;"",R$13=TRUE),A$13&amp;RANK(S17,S$14:S$18,0)," ")</f>
        <v>B4</v>
      </c>
      <c r="J17" s="98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4">
        <f>SUM(AND(T17=T14,C17&gt;F14),AND(T17=T15,D17&gt;F15),AND(T17=T16,E17&gt;F16),AND(T17=T18,G17&gt;F18))</f>
        <v>0</v>
      </c>
      <c r="L17" s="217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4">
        <f>SUM(AND(R17=R14,C17&gt;F14),AND(R17=R15,D17&gt;F15),AND(R17=R16,E17&gt;F16),AND(R17=R18,G17&gt;F18))</f>
        <v>0</v>
      </c>
      <c r="N17" s="215" t="str">
        <f>SUM(C17:G17)&amp;"-"&amp;SUM(F14:F18)</f>
        <v>15-39</v>
      </c>
      <c r="O17" s="216">
        <f>C17+D17+E17+G17-F14-F15-F16-F18</f>
        <v>-24</v>
      </c>
      <c r="P17" s="201">
        <f>SUM(C17:G17,F14:F18)/SUM(F14:F18)</f>
        <v>1.3846153846153846</v>
      </c>
      <c r="Q17" s="207">
        <f>VALUE(LEFT(H17,1))</f>
        <v>0</v>
      </c>
      <c r="R17" s="203">
        <f>Q17*100000+J17*10000+K17*1000+100*L17</f>
        <v>0</v>
      </c>
      <c r="S17" s="218">
        <f t="shared" si="1"/>
        <v>7.6E-3</v>
      </c>
      <c r="T17" s="205" t="str">
        <f>Q17&amp;J17</f>
        <v>00</v>
      </c>
      <c r="U17" s="78"/>
      <c r="V17" s="78"/>
      <c r="W17" s="78"/>
      <c r="X17" s="78"/>
    </row>
    <row r="18" spans="1:42" s="80" customFormat="1" hidden="1" x14ac:dyDescent="0.2">
      <c r="A18" s="184">
        <v>5</v>
      </c>
      <c r="B18" s="208"/>
      <c r="C18" s="198"/>
      <c r="D18" s="198"/>
      <c r="E18" s="198"/>
      <c r="F18" s="198"/>
      <c r="G18" s="197"/>
      <c r="H18" s="199" t="str">
        <f>(IF(C18-G14&gt;0,1)+IF(D18-G15&gt;0,1)+IF(E18-G16&gt;0,1)+IF(F18-G17&gt;0,1))&amp;"-"&amp;(IF(C18-G14&lt;0,1)+IF(D18-G15&lt;0,1)+IF(E18-G16&lt;0,1)+IF(F18-G17&lt;0,1))</f>
        <v>0-0</v>
      </c>
      <c r="I18" s="198" t="str">
        <f>IF(AND(B18&lt;&gt;"",R$13=TRUE),A$13&amp;RANK(S18,S$14:S$18,0)," ")</f>
        <v xml:space="preserve"> </v>
      </c>
      <c r="J18" s="98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4">
        <f>SUM(AND(T18=T14,C18&gt;G14),AND(T18=T15,D18&gt;G15),AND(T18=T16,E18&gt;G16),AND(T18=T17,F18&gt;G17))</f>
        <v>0</v>
      </c>
      <c r="L18" s="217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4">
        <f>SUM(AND(R18=R14,C18&gt;G14),AND(R18=R15,D18&gt;G15),AND(R18=R16,E18&gt;G16),AND(R18=R17,F18&gt;G17))</f>
        <v>0</v>
      </c>
      <c r="N18" s="215" t="str">
        <f>SUM(C18:G18)&amp;"-"&amp;SUM(G14:G18)</f>
        <v>0-0</v>
      </c>
      <c r="O18" s="216">
        <f>C18+D18+E18+F18-G14-G15-G16-G17</f>
        <v>0</v>
      </c>
      <c r="P18" s="201" t="e">
        <f>SUM(C18:G18,G14:G18)/SUM(G14:G18)</f>
        <v>#DIV/0!</v>
      </c>
      <c r="Q18" s="207">
        <f>VALUE(LEFT(H18,1))</f>
        <v>0</v>
      </c>
      <c r="R18" s="203">
        <f>Q18*100000+J18*10000+K18*1000+100*L18</f>
        <v>0</v>
      </c>
      <c r="S18" s="218">
        <f t="shared" si="1"/>
        <v>0</v>
      </c>
      <c r="T18" s="205" t="str">
        <f>Q18&amp;J18</f>
        <v>00</v>
      </c>
      <c r="U18" s="78"/>
      <c r="V18" s="78"/>
      <c r="W18" s="78"/>
      <c r="X18" s="78"/>
    </row>
    <row r="19" spans="1:42" s="80" customFormat="1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  <c r="U19" s="78"/>
      <c r="V19" s="78"/>
      <c r="W19" s="78"/>
      <c r="X19" s="78"/>
    </row>
    <row r="20" spans="1:42" s="80" customFormat="1" x14ac:dyDescent="0.2">
      <c r="A20" s="184" t="s">
        <v>33</v>
      </c>
      <c r="B20" s="185"/>
      <c r="C20" s="186">
        <v>1</v>
      </c>
      <c r="D20" s="186">
        <v>2</v>
      </c>
      <c r="E20" s="186">
        <v>3</v>
      </c>
      <c r="F20" s="186">
        <v>4</v>
      </c>
      <c r="G20" s="186"/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1</v>
      </c>
      <c r="S20" s="193" t="s">
        <v>181</v>
      </c>
      <c r="T20" s="194" t="s">
        <v>182</v>
      </c>
      <c r="U20" s="78"/>
      <c r="V20" s="78"/>
      <c r="W20" s="78"/>
      <c r="X20" s="78"/>
    </row>
    <row r="21" spans="1:42" s="80" customFormat="1" x14ac:dyDescent="0.2">
      <c r="A21" s="184">
        <v>1</v>
      </c>
      <c r="B21" s="196" t="s">
        <v>280</v>
      </c>
      <c r="C21" s="197"/>
      <c r="D21" s="198">
        <v>12</v>
      </c>
      <c r="E21" s="198">
        <v>13</v>
      </c>
      <c r="F21" s="198">
        <v>13</v>
      </c>
      <c r="G21" s="198"/>
      <c r="H21" s="199" t="str">
        <f>(IF(D21-C22&gt;0,1)+IF(E21-C23&gt;0,1)+IF(F21-C24&gt;0,1)+IF(G21-C25&gt;0,1))&amp;"-"&amp;(IF(D21-C22&lt;0,1)+IF(E21-C23&lt;0,1)+IF(F21-C24&lt;0,1)+IF(G21-C25&lt;0,1))</f>
        <v>3-0</v>
      </c>
      <c r="I21" s="198" t="str">
        <f>IF(AND(B21&lt;&gt;"",R$20=TRUE),A$20&amp;RANK(R21,R$21:R$25,0)," ")</f>
        <v>C1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2">
        <f>SUM(AND(T21=T22,D21&gt;C22),AND(T21=T23,E21&gt;C23),AND(T21=T24,F21&gt;C24),AND(T21=T25,G21&gt;C25))</f>
        <v>0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38-24</v>
      </c>
      <c r="O21" s="216">
        <f>D21+E21+F21+G21-C22-C23-C24-C25</f>
        <v>14</v>
      </c>
      <c r="P21" s="201">
        <f>SUM(C21:G21,C21:C25)/SUM(C21:C25)</f>
        <v>2.5833333333333335</v>
      </c>
      <c r="Q21" s="202">
        <f>VALUE(LEFT(H21,1))</f>
        <v>3</v>
      </c>
      <c r="R21" s="203">
        <f>Q21*100000+J21*10000+K21*1000+100*L21</f>
        <v>300000</v>
      </c>
      <c r="S21" s="218">
        <f t="shared" ref="S21:S25" si="2">R21+M21*0.1+IF(ISNONTEXT(B21),0,0.01)+0.0001*O21</f>
        <v>300000.01140000002</v>
      </c>
      <c r="T21" s="205" t="str">
        <f>Q21&amp;J21</f>
        <v>30</v>
      </c>
      <c r="U21" s="109"/>
      <c r="V21" s="78"/>
      <c r="W21" s="78"/>
      <c r="X21" s="78"/>
    </row>
    <row r="22" spans="1:42" s="80" customFormat="1" x14ac:dyDescent="0.2">
      <c r="A22" s="184">
        <v>2</v>
      </c>
      <c r="B22" s="206" t="s">
        <v>277</v>
      </c>
      <c r="C22" s="198">
        <v>11</v>
      </c>
      <c r="D22" s="197"/>
      <c r="E22" s="198">
        <v>10</v>
      </c>
      <c r="F22" s="198">
        <v>5</v>
      </c>
      <c r="G22" s="198"/>
      <c r="H22" s="199" t="str">
        <f>(IF(C22-D21&gt;0,1)+IF(E22-D23&gt;0,1)+IF(F22-D24&gt;0,1)+IF(G22-D25&gt;0,1))&amp;"-"&amp;(IF(C22-D21&lt;0,1)+IF(E22-D23&lt;0,1)+IF(F22-D24&lt;0,1)+IF(G22-D25&lt;0,1))</f>
        <v>0-3</v>
      </c>
      <c r="I22" s="198" t="str">
        <f>IF(AND(B22&lt;&gt;"",R$20=TRUE),A$20&amp;RANK(R22,R$21:R$25,0)," ")</f>
        <v>C4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4">
        <f>SUM(AND(T22=T21,C22&gt;D21),AND(T22=T23,E22&gt;D23),AND(T22=T24,F22&gt;D24),AND(T22=T25,G22&gt;D25))</f>
        <v>0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26-38</v>
      </c>
      <c r="O22" s="216">
        <f>C22+E22+F22+G22-D21-D23-D24-D25</f>
        <v>-12</v>
      </c>
      <c r="P22" s="201">
        <f>SUM(C22:G22,D21:D25)/SUM(D21:D25)</f>
        <v>1.6842105263157894</v>
      </c>
      <c r="Q22" s="207">
        <f>VALUE(LEFT(H22,1))</f>
        <v>0</v>
      </c>
      <c r="R22" s="203">
        <f>Q22*100000+J22*10000+K22*1000+100*L22</f>
        <v>0</v>
      </c>
      <c r="S22" s="218">
        <f t="shared" si="2"/>
        <v>8.8000000000000005E-3</v>
      </c>
      <c r="T22" s="205" t="str">
        <f>Q22&amp;J22</f>
        <v>00</v>
      </c>
      <c r="U22" s="109"/>
      <c r="V22" s="78"/>
      <c r="W22" s="78"/>
      <c r="X22" s="78"/>
    </row>
    <row r="23" spans="1:42" s="80" customFormat="1" x14ac:dyDescent="0.2">
      <c r="A23" s="184">
        <v>3</v>
      </c>
      <c r="B23" s="206" t="s">
        <v>236</v>
      </c>
      <c r="C23" s="198">
        <v>7</v>
      </c>
      <c r="D23" s="209">
        <v>13</v>
      </c>
      <c r="E23" s="197"/>
      <c r="F23" s="198">
        <v>13</v>
      </c>
      <c r="G23" s="198"/>
      <c r="H23" s="199" t="str">
        <f>(IF(C23-E21&gt;0,1)+IF(D23-E22&gt;0,1)+IF(F23-E24&gt;0,1)+IF(G23-E25&gt;0,1))&amp;"-"&amp;(IF(C23-E21&lt;0,1)+IF(D23-E22&lt;0,1)+IF(F23-E24&lt;0,1)+IF(G23-E25&lt;0,1))</f>
        <v>2-1</v>
      </c>
      <c r="I23" s="198" t="str">
        <f>IF(AND(B23&lt;&gt;"",R$20=TRUE),A$20&amp;RANK(R23,R$21:R$25,0)," ")</f>
        <v>C2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4">
        <f>SUM(AND(T23=T21,C23&gt;E21),AND(T23=T22,D23&gt;E22),AND(T23=T24,F23&gt;E24),AND(T23=T25,G23&gt;E25))</f>
        <v>0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33-30</v>
      </c>
      <c r="O23" s="216">
        <f>C23+D23+F23+G23-E21-E22-E24-E25</f>
        <v>3</v>
      </c>
      <c r="P23" s="201">
        <f>SUM(C23:G23,E21:E25)/SUM(E21:E25)</f>
        <v>2.1</v>
      </c>
      <c r="Q23" s="207">
        <f>VALUE(LEFT(H23,1))</f>
        <v>2</v>
      </c>
      <c r="R23" s="203">
        <f>Q23*100000+J23*10000+K23*1000+100*L23</f>
        <v>200000</v>
      </c>
      <c r="S23" s="218">
        <f t="shared" si="2"/>
        <v>200000.01030000002</v>
      </c>
      <c r="T23" s="205" t="str">
        <f>Q23&amp;J23</f>
        <v>20</v>
      </c>
      <c r="U23" s="109"/>
      <c r="V23" s="78"/>
      <c r="W23" s="78"/>
      <c r="X23" s="78"/>
    </row>
    <row r="24" spans="1:42" s="80" customFormat="1" x14ac:dyDescent="0.2">
      <c r="A24" s="184">
        <v>4</v>
      </c>
      <c r="B24" s="206" t="s">
        <v>239</v>
      </c>
      <c r="C24" s="198">
        <v>6</v>
      </c>
      <c r="D24" s="209">
        <v>13</v>
      </c>
      <c r="E24" s="198">
        <v>7</v>
      </c>
      <c r="F24" s="197"/>
      <c r="G24" s="219"/>
      <c r="H24" s="199" t="str">
        <f>(IF(C24-F21&gt;0,1)+IF(D24-F22&gt;0,1)+IF(E24-F23&gt;0,1)+IF(G24-F25&gt;0,1))&amp;"-"&amp;(IF(C24-F21&lt;0,1)+IF(D24-F22&lt;0,1)+IF(E24-F23&lt;0,1)+IF(G24-F25&lt;0,1))</f>
        <v>1-2</v>
      </c>
      <c r="I24" s="198" t="str">
        <f>IF(AND(B24&lt;&gt;"",R$20=TRUE),A$20&amp;RANK(R24,R$21:R$25,0)," ")</f>
        <v>C3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4">
        <f>SUM(AND(T24=T21,C24&gt;F21),AND(T24=T22,D24&gt;F22),AND(T24=T23,E24&gt;F23),AND(T24=T25,G24&gt;F25))</f>
        <v>0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26-31</v>
      </c>
      <c r="O24" s="216">
        <f>C24+D24+E24+G24-F21-F22-F23-F25</f>
        <v>-5</v>
      </c>
      <c r="P24" s="201">
        <f>SUM(C24:G24,F21:F25)/SUM(F21:F25)</f>
        <v>1.8387096774193548</v>
      </c>
      <c r="Q24" s="207">
        <f>VALUE(LEFT(H24,1))</f>
        <v>1</v>
      </c>
      <c r="R24" s="203">
        <f>Q24*100000+J24*10000+K24*1000+100*L24</f>
        <v>100000</v>
      </c>
      <c r="S24" s="218">
        <f t="shared" si="2"/>
        <v>100000.0095</v>
      </c>
      <c r="T24" s="205" t="str">
        <f>Q24&amp;J24</f>
        <v>10</v>
      </c>
      <c r="U24" s="78"/>
      <c r="V24" s="78"/>
      <c r="W24" s="78"/>
      <c r="X24" s="78"/>
    </row>
    <row r="25" spans="1:42" s="80" customFormat="1" hidden="1" x14ac:dyDescent="0.2">
      <c r="A25" s="184">
        <v>5</v>
      </c>
      <c r="B25" s="208"/>
      <c r="C25" s="198"/>
      <c r="D25" s="198"/>
      <c r="E25" s="198"/>
      <c r="F25" s="198"/>
      <c r="G25" s="197"/>
      <c r="H25" s="199" t="str">
        <f>(IF(C25-G21&gt;0,1)+IF(D25-G22&gt;0,1)+IF(E25-G23&gt;0,1)+IF(F25-G24&gt;0,1))&amp;"-"&amp;(IF(C25-G21&lt;0,1)+IF(D25-G22&lt;0,1)+IF(E25-G23&lt;0,1)+IF(F25-G24&lt;0,1))</f>
        <v>0-0</v>
      </c>
      <c r="I25" s="198" t="str">
        <f>IF(AND(B25&lt;&gt;"",R$20=TRUE),A$20&amp;RANK(R25,R$21:R$25,0)," ")</f>
        <v xml:space="preserve"> 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4">
        <f>SUM(AND(T25=T21,C25&gt;G21),AND(T25=T22,D25&gt;G22),AND(T25=T23,E25&gt;G23),AND(T25=T24,F25&gt;G24))</f>
        <v>0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0-0</v>
      </c>
      <c r="O25" s="216">
        <f>C25+D25+E25+F25-G21-G22-G23-G24</f>
        <v>0</v>
      </c>
      <c r="P25" s="201" t="e">
        <f>SUM(C25:G25,G21:G25)/SUM(G21:G25)</f>
        <v>#DIV/0!</v>
      </c>
      <c r="Q25" s="207">
        <f>VALUE(LEFT(H25,1))</f>
        <v>0</v>
      </c>
      <c r="R25" s="203">
        <f>Q25*100000+J25*10000+K25*1000+100*L25</f>
        <v>0</v>
      </c>
      <c r="S25" s="218">
        <f t="shared" si="2"/>
        <v>0</v>
      </c>
      <c r="T25" s="205" t="str">
        <f>Q25&amp;J25</f>
        <v>00</v>
      </c>
      <c r="U25" s="78"/>
      <c r="V25" s="78"/>
      <c r="W25" s="78"/>
      <c r="X25" s="78"/>
    </row>
    <row r="26" spans="1:42" s="80" customFormat="1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  <c r="U26" s="78"/>
      <c r="V26" s="78"/>
      <c r="W26" s="78"/>
      <c r="X26" s="78"/>
    </row>
    <row r="27" spans="1:42" s="80" customFormat="1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>
        <v>4</v>
      </c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1</v>
      </c>
      <c r="S27" s="193" t="s">
        <v>181</v>
      </c>
      <c r="T27" s="194" t="s">
        <v>182</v>
      </c>
      <c r="U27" s="109"/>
      <c r="V27" s="78"/>
      <c r="W27" s="78"/>
      <c r="X27" s="78"/>
    </row>
    <row r="28" spans="1:42" s="80" customFormat="1" x14ac:dyDescent="0.2">
      <c r="A28" s="184">
        <v>1</v>
      </c>
      <c r="B28" s="234" t="s">
        <v>238</v>
      </c>
      <c r="C28" s="197"/>
      <c r="D28" s="198">
        <v>12</v>
      </c>
      <c r="E28" s="198">
        <v>3</v>
      </c>
      <c r="F28" s="198">
        <v>5</v>
      </c>
      <c r="G28" s="198"/>
      <c r="H28" s="199" t="str">
        <f>(IF(D28-C29&gt;0,1)+IF(E28-C30&gt;0,1)+IF(F28-C31&gt;0,1)+IF(G28-C32&gt;0,1))&amp;"-"&amp;(IF(D28-C29&lt;0,1)+IF(E28-C30&lt;0,1)+IF(F28-C31&lt;0,1)+IF(G28-C32&lt;0,1))</f>
        <v>0-3</v>
      </c>
      <c r="I28" s="198" t="str">
        <f>IF(AND(B28&lt;&gt;"",R$27=TRUE),A$27&amp;RANK(R28,R$28:R$32,0)," ")</f>
        <v>D4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2">
        <f>SUM(AND(T28=T29,D28&gt;C29),AND(T28=T30,E28&gt;C30),AND(T28=T31,F28&gt;C31),AND(T28=T32,G28&gt;C32))</f>
        <v>0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20-39</v>
      </c>
      <c r="O28" s="216">
        <f>D28+E28+F28+G28-C29-C30-C31-C32</f>
        <v>-19</v>
      </c>
      <c r="P28" s="201">
        <f>SUM(C28:G28,C28:C32)/SUM(C28:C32)</f>
        <v>1.5128205128205128</v>
      </c>
      <c r="Q28" s="202">
        <f>VALUE(LEFT(H28,1))</f>
        <v>0</v>
      </c>
      <c r="R28" s="203">
        <f>Q28*100000+J28*10000+K28*1000+100*L28</f>
        <v>0</v>
      </c>
      <c r="S28" s="218">
        <f t="shared" ref="S28:S32" si="3">R28+M28*0.1+IF(ISNONTEXT(B28),0,0.01)+0.0001*O28</f>
        <v>8.0999999999999996E-3</v>
      </c>
      <c r="T28" s="205" t="str">
        <f>Q28&amp;J28</f>
        <v>00</v>
      </c>
      <c r="U28" s="109"/>
      <c r="V28" s="78"/>
      <c r="W28" s="78"/>
      <c r="X28" s="78"/>
    </row>
    <row r="29" spans="1:42" s="80" customFormat="1" x14ac:dyDescent="0.2">
      <c r="A29" s="184">
        <v>2</v>
      </c>
      <c r="B29" s="206" t="s">
        <v>237</v>
      </c>
      <c r="C29" s="198">
        <v>13</v>
      </c>
      <c r="D29" s="197"/>
      <c r="E29" s="198">
        <v>7</v>
      </c>
      <c r="F29" s="198">
        <v>8</v>
      </c>
      <c r="G29" s="198"/>
      <c r="H29" s="199" t="str">
        <f>(IF(C29-D28&gt;0,1)+IF(E29-D30&gt;0,1)+IF(F29-D31&gt;0,1)+IF(G29-D32&gt;0,1))&amp;"-"&amp;(IF(C29-D28&lt;0,1)+IF(E29-D30&lt;0,1)+IF(F29-D31&lt;0,1)+IF(G29-D32&lt;0,1))</f>
        <v>1-2</v>
      </c>
      <c r="I29" s="198" t="str">
        <f>IF(AND(B29&lt;&gt;"",R$27=TRUE),A$27&amp;RANK(R29,R$28:R$32,0)," ")</f>
        <v>D3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4">
        <f>SUM(AND(T29=T28,C29&gt;D28),AND(T29=T30,E29&gt;D30),AND(T29=T31,F29&gt;D31),AND(T29=T32,G29&gt;D32))</f>
        <v>0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28-38</v>
      </c>
      <c r="O29" s="216">
        <f>C29+E29+F29+G29-D28-D30-D31-D32</f>
        <v>-10</v>
      </c>
      <c r="P29" s="201">
        <f>SUM(C29:G29,D28:D32)/SUM(D28:D32)</f>
        <v>1.736842105263158</v>
      </c>
      <c r="Q29" s="207">
        <f>VALUE(LEFT(H29,1))</f>
        <v>1</v>
      </c>
      <c r="R29" s="203">
        <f>Q29*100000+J29*10000+K29*1000+100*L29</f>
        <v>100000</v>
      </c>
      <c r="S29" s="218">
        <f t="shared" si="3"/>
        <v>100000.00899999999</v>
      </c>
      <c r="T29" s="205" t="str">
        <f>Q29&amp;J29</f>
        <v>10</v>
      </c>
      <c r="U29" s="78"/>
      <c r="V29" s="78"/>
      <c r="W29" s="78"/>
      <c r="X29" s="78"/>
    </row>
    <row r="30" spans="1:42" s="82" customFormat="1" x14ac:dyDescent="0.2">
      <c r="A30" s="184">
        <v>3</v>
      </c>
      <c r="B30" s="206" t="s">
        <v>281</v>
      </c>
      <c r="C30" s="198">
        <v>13</v>
      </c>
      <c r="D30" s="209">
        <v>13</v>
      </c>
      <c r="E30" s="197"/>
      <c r="F30" s="198">
        <v>13</v>
      </c>
      <c r="G30" s="198"/>
      <c r="H30" s="199" t="str">
        <f>(IF(C30-E28&gt;0,1)+IF(D30-E29&gt;0,1)+IF(F30-E31&gt;0,1)+IF(G30-E32&gt;0,1))&amp;"-"&amp;(IF(C30-E28&lt;0,1)+IF(D30-E29&lt;0,1)+IF(F30-E31&lt;0,1)+IF(G30-E32&lt;0,1))</f>
        <v>3-0</v>
      </c>
      <c r="I30" s="198" t="str">
        <f>IF(AND(B30&lt;&gt;"",R$27=TRUE),A$27&amp;RANK(R30,R$28:R$32,0)," ")</f>
        <v>D1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39-16</v>
      </c>
      <c r="O30" s="216">
        <f>C30+D30+F30+G30-E28-E29-E31-E32</f>
        <v>23</v>
      </c>
      <c r="P30" s="201">
        <f>SUM(C30:G30,E28:E32)/SUM(E28:E32)</f>
        <v>3.4375</v>
      </c>
      <c r="Q30" s="207">
        <f>VALUE(LEFT(H30,1))</f>
        <v>3</v>
      </c>
      <c r="R30" s="203">
        <f>Q30*100000+J30*10000+K30*1000+100*L30</f>
        <v>300000</v>
      </c>
      <c r="S30" s="218">
        <f t="shared" si="3"/>
        <v>300000.0123</v>
      </c>
      <c r="T30" s="205" t="str">
        <f>Q30&amp;J30</f>
        <v>30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</row>
    <row r="31" spans="1:42" s="80" customFormat="1" x14ac:dyDescent="0.2">
      <c r="A31" s="184">
        <v>4</v>
      </c>
      <c r="B31" s="208" t="s">
        <v>282</v>
      </c>
      <c r="C31" s="198">
        <v>13</v>
      </c>
      <c r="D31" s="209">
        <v>13</v>
      </c>
      <c r="E31" s="198">
        <v>6</v>
      </c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2-1</v>
      </c>
      <c r="I31" s="198" t="str">
        <f>IF(AND(B31&lt;&gt;"",R$27=TRUE),A$27&amp;RANK(R31,R$28:R$32,0)," ")</f>
        <v>D2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4">
        <f>SUM(AND(T31=T28,C31&gt;F28),AND(T31=T29,D31&gt;F29),AND(T31=T30,E31&gt;F30),AND(T31=T32,G31&gt;F32))</f>
        <v>0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32-26</v>
      </c>
      <c r="O31" s="216">
        <f>C31+D31+E31+G31-F28-F29-F30-F32</f>
        <v>6</v>
      </c>
      <c r="P31" s="201">
        <f>SUM(C31:G31,F28:F32)/SUM(F28:F32)</f>
        <v>2.2307692307692308</v>
      </c>
      <c r="Q31" s="207">
        <f>VALUE(LEFT(H31,1))</f>
        <v>2</v>
      </c>
      <c r="R31" s="203">
        <f>Q31*100000+J31*10000+K31*1000+100*L31</f>
        <v>200000</v>
      </c>
      <c r="S31" s="218">
        <f t="shared" si="3"/>
        <v>200000.01060000001</v>
      </c>
      <c r="T31" s="205" t="str">
        <f>Q31&amp;J31</f>
        <v>20</v>
      </c>
      <c r="U31" s="78"/>
      <c r="V31" s="78"/>
      <c r="W31" s="78"/>
      <c r="X31" s="78"/>
    </row>
    <row r="32" spans="1:42" s="80" customFormat="1" hidden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3"/>
        <v>0</v>
      </c>
      <c r="T32" s="205" t="str">
        <f>Q32&amp;J32</f>
        <v>00</v>
      </c>
      <c r="U32" s="78"/>
      <c r="V32" s="78"/>
      <c r="W32" s="78"/>
      <c r="X32" s="78"/>
    </row>
    <row r="33" spans="1:24" s="80" customFormat="1" hidden="1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  <c r="U33" s="78"/>
      <c r="V33" s="78"/>
      <c r="W33" s="78"/>
      <c r="X33" s="78"/>
    </row>
    <row r="34" spans="1:24" s="80" customFormat="1" hidden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  <c r="U34" s="78"/>
      <c r="V34" s="78"/>
      <c r="W34" s="78"/>
      <c r="X34" s="78"/>
    </row>
    <row r="35" spans="1:24" s="80" customFormat="1" ht="12.75" hidden="1" customHeight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4">R35+M35*0.1+IF(ISNONTEXT(B35),0,0.01)+0.0001*O35</f>
        <v>0</v>
      </c>
      <c r="T35" s="205" t="str">
        <f>Q35&amp;J35</f>
        <v>00</v>
      </c>
      <c r="U35" s="78"/>
      <c r="V35" s="78"/>
      <c r="W35" s="78"/>
      <c r="X35" s="78"/>
    </row>
    <row r="36" spans="1:24" s="80" customFormat="1" ht="12.75" hidden="1" customHeight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4"/>
        <v>0</v>
      </c>
      <c r="T36" s="205" t="str">
        <f>Q36&amp;J36</f>
        <v>00</v>
      </c>
      <c r="U36" s="78"/>
      <c r="V36" s="78"/>
      <c r="W36" s="78"/>
      <c r="X36" s="78"/>
    </row>
    <row r="37" spans="1:24" s="80" customFormat="1" ht="12.75" hidden="1" customHeight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4"/>
        <v>0</v>
      </c>
      <c r="T37" s="205" t="str">
        <f>Q37&amp;J37</f>
        <v>00</v>
      </c>
      <c r="U37" s="78"/>
      <c r="V37" s="78"/>
      <c r="W37" s="78"/>
      <c r="X37" s="78"/>
    </row>
    <row r="38" spans="1:24" s="80" customFormat="1" ht="12.75" hidden="1" customHeight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4"/>
        <v>0</v>
      </c>
      <c r="T38" s="205" t="str">
        <f>Q38&amp;J38</f>
        <v>00</v>
      </c>
      <c r="U38" s="78"/>
      <c r="V38" s="78"/>
      <c r="W38" s="78"/>
      <c r="X38" s="78"/>
    </row>
    <row r="39" spans="1:24" s="80" customFormat="1" hidden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4"/>
        <v>0</v>
      </c>
      <c r="T39" s="205" t="str">
        <f>Q39&amp;J39</f>
        <v>00</v>
      </c>
      <c r="U39" s="78"/>
      <c r="V39" s="78"/>
      <c r="W39" s="78"/>
      <c r="X39" s="78"/>
    </row>
    <row r="40" spans="1:24" s="80" customFormat="1" hidden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  <c r="U40" s="78"/>
      <c r="V40" s="78"/>
      <c r="W40" s="78"/>
      <c r="X40" s="78"/>
    </row>
    <row r="41" spans="1:24" s="80" customFormat="1" hidden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  <c r="U41" s="78"/>
      <c r="V41" s="78"/>
      <c r="W41" s="78"/>
      <c r="X41" s="78"/>
    </row>
    <row r="42" spans="1:24" s="80" customFormat="1" ht="12.75" hidden="1" customHeight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5">R42+M42*0.1+IF(ISNONTEXT(B42),0,0.01)+0.0001*O42</f>
        <v>0</v>
      </c>
      <c r="T42" s="205" t="str">
        <f>Q42&amp;J42</f>
        <v>00</v>
      </c>
      <c r="U42" s="78"/>
      <c r="V42" s="78"/>
      <c r="W42" s="78"/>
      <c r="X42" s="78"/>
    </row>
    <row r="43" spans="1:24" s="80" customFormat="1" ht="12.75" hidden="1" customHeight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5"/>
        <v>0</v>
      </c>
      <c r="T43" s="205" t="str">
        <f>Q43&amp;J43</f>
        <v>00</v>
      </c>
      <c r="U43" s="78"/>
      <c r="V43" s="78"/>
      <c r="W43" s="78"/>
      <c r="X43" s="78"/>
    </row>
    <row r="44" spans="1:24" s="80" customFormat="1" ht="12.75" hidden="1" customHeight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5"/>
        <v>0</v>
      </c>
      <c r="T44" s="205" t="str">
        <f>Q44&amp;J44</f>
        <v>00</v>
      </c>
      <c r="U44" s="78"/>
      <c r="V44" s="78"/>
      <c r="W44" s="78"/>
      <c r="X44" s="78"/>
    </row>
    <row r="45" spans="1:24" s="80" customFormat="1" ht="12.75" hidden="1" customHeight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5"/>
        <v>0</v>
      </c>
      <c r="T45" s="205" t="str">
        <f>Q45&amp;J45</f>
        <v>00</v>
      </c>
      <c r="U45" s="78"/>
      <c r="V45" s="78"/>
      <c r="W45" s="78"/>
      <c r="X45" s="78"/>
    </row>
    <row r="46" spans="1:24" s="80" customFormat="1" ht="12.75" hidden="1" customHeight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5"/>
        <v>0</v>
      </c>
      <c r="T46" s="205" t="str">
        <f>Q46&amp;J46</f>
        <v>00</v>
      </c>
      <c r="U46" s="78"/>
      <c r="V46" s="78"/>
      <c r="W46" s="78"/>
      <c r="X46" s="78"/>
    </row>
    <row r="47" spans="1:24" s="80" customFormat="1" ht="12.75" hidden="1" customHeight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  <c r="U47" s="78"/>
      <c r="V47" s="78"/>
      <c r="W47" s="78"/>
      <c r="X47" s="78"/>
    </row>
    <row r="48" spans="1:24" s="80" customFormat="1" ht="12.75" hidden="1" customHeight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  <c r="U48" s="78"/>
      <c r="V48" s="78"/>
      <c r="W48" s="78"/>
      <c r="X48" s="78"/>
    </row>
    <row r="49" spans="1:24" s="80" customFormat="1" ht="12.75" hidden="1" customHeight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6">R49+M49*0.1+IF(ISNONTEXT(B49),0,0.01)+0.0001*O49</f>
        <v>0</v>
      </c>
      <c r="T49" s="205" t="str">
        <f>Q49&amp;J49</f>
        <v>00</v>
      </c>
      <c r="U49" s="78"/>
      <c r="V49" s="78"/>
      <c r="W49" s="78"/>
      <c r="X49" s="78"/>
    </row>
    <row r="50" spans="1:24" s="80" customFormat="1" ht="12.75" hidden="1" customHeight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6"/>
        <v>0</v>
      </c>
      <c r="T50" s="205" t="str">
        <f>Q50&amp;J50</f>
        <v>00</v>
      </c>
      <c r="U50" s="78"/>
      <c r="V50" s="78"/>
      <c r="W50" s="78"/>
      <c r="X50" s="78"/>
    </row>
    <row r="51" spans="1:24" s="80" customFormat="1" ht="12.75" hidden="1" customHeight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6"/>
        <v>0</v>
      </c>
      <c r="T51" s="205" t="str">
        <f>Q51&amp;J51</f>
        <v>00</v>
      </c>
      <c r="U51" s="78"/>
      <c r="V51" s="78"/>
      <c r="W51" s="78"/>
      <c r="X51" s="78"/>
    </row>
    <row r="52" spans="1:24" s="80" customFormat="1" ht="12.75" hidden="1" customHeight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6"/>
        <v>0</v>
      </c>
      <c r="T52" s="205" t="str">
        <f>Q52&amp;J52</f>
        <v>00</v>
      </c>
      <c r="U52" s="78"/>
      <c r="V52" s="78"/>
      <c r="W52" s="78"/>
      <c r="X52" s="78"/>
    </row>
    <row r="53" spans="1:24" s="80" customFormat="1" ht="12.75" hidden="1" customHeight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6"/>
        <v>0</v>
      </c>
      <c r="T53" s="205" t="str">
        <f>Q53&amp;J53</f>
        <v>00</v>
      </c>
      <c r="U53" s="78"/>
      <c r="V53" s="78"/>
      <c r="W53" s="78"/>
      <c r="X53" s="78"/>
    </row>
    <row r="54" spans="1:24" s="80" customFormat="1" ht="12.75" hidden="1" customHeight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  <c r="U54" s="78"/>
      <c r="V54" s="78"/>
      <c r="W54" s="78"/>
      <c r="X54" s="78"/>
    </row>
    <row r="55" spans="1:24" s="80" customFormat="1" ht="12.75" hidden="1" customHeight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  <c r="U55" s="78"/>
      <c r="V55" s="78"/>
      <c r="W55" s="78"/>
      <c r="X55" s="78"/>
    </row>
    <row r="56" spans="1:24" s="80" customFormat="1" ht="12.75" hidden="1" customHeight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7">R56+M56*0.1+IF(ISNONTEXT(B56),0,0.01)+0.0001*O56</f>
        <v>0</v>
      </c>
      <c r="T56" s="205" t="str">
        <f>Q56&amp;J56</f>
        <v>00</v>
      </c>
      <c r="U56" s="78"/>
      <c r="V56" s="78"/>
      <c r="W56" s="78"/>
      <c r="X56" s="78"/>
    </row>
    <row r="57" spans="1:24" s="80" customFormat="1" ht="12.75" hidden="1" customHeight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7"/>
        <v>0</v>
      </c>
      <c r="T57" s="205" t="str">
        <f>Q57&amp;J57</f>
        <v>00</v>
      </c>
      <c r="U57" s="78"/>
      <c r="V57" s="78"/>
      <c r="W57" s="78"/>
      <c r="X57" s="78"/>
    </row>
    <row r="58" spans="1:24" s="80" customFormat="1" ht="12.75" hidden="1" customHeight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7"/>
        <v>0</v>
      </c>
      <c r="T58" s="205" t="str">
        <f>Q58&amp;J58</f>
        <v>00</v>
      </c>
      <c r="U58" s="78"/>
      <c r="V58" s="78"/>
      <c r="W58" s="78"/>
      <c r="X58" s="78"/>
    </row>
    <row r="59" spans="1:24" s="80" customFormat="1" ht="12.75" hidden="1" customHeight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7"/>
        <v>0</v>
      </c>
      <c r="T59" s="205" t="str">
        <f>Q59&amp;J59</f>
        <v>00</v>
      </c>
      <c r="U59" s="78"/>
      <c r="V59" s="78"/>
      <c r="W59" s="78"/>
      <c r="X59" s="78"/>
    </row>
    <row r="60" spans="1:24" s="80" customFormat="1" ht="12.75" hidden="1" customHeight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7"/>
        <v>0</v>
      </c>
      <c r="T60" s="205" t="str">
        <f>Q60&amp;J60</f>
        <v>00</v>
      </c>
      <c r="U60" s="78"/>
      <c r="V60" s="78"/>
      <c r="W60" s="78"/>
      <c r="X60" s="78"/>
    </row>
    <row r="61" spans="1:24" s="80" customFormat="1" ht="12.75" customHeight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  <c r="U61" s="78"/>
      <c r="V61" s="78"/>
      <c r="W61" s="78"/>
      <c r="X61" s="78"/>
    </row>
    <row r="62" spans="1:24" s="80" customFormat="1" ht="12.75" hidden="1" customHeight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  <c r="U62" s="78"/>
      <c r="V62" s="78"/>
      <c r="W62" s="78"/>
      <c r="X62" s="78"/>
    </row>
    <row r="63" spans="1:24" s="80" customFormat="1" ht="12.75" hidden="1" customHeight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  <c r="U63" s="78"/>
      <c r="V63" s="78"/>
      <c r="W63" s="78"/>
      <c r="X63" s="78"/>
    </row>
    <row r="64" spans="1:24" s="80" customFormat="1" ht="12.75" hidden="1" customHeight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  <c r="U64" s="78"/>
      <c r="V64" s="78"/>
      <c r="W64" s="78"/>
      <c r="X64" s="78"/>
    </row>
    <row r="65" spans="1:24" s="80" customFormat="1" ht="12.75" hidden="1" customHeight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  <c r="U65" s="78"/>
      <c r="V65" s="78"/>
      <c r="W65" s="78"/>
      <c r="X65" s="78"/>
    </row>
    <row r="66" spans="1:24" s="80" customFormat="1" ht="12.75" hidden="1" customHeight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  <c r="U66" s="78"/>
      <c r="V66" s="78"/>
      <c r="W66" s="78"/>
      <c r="X66" s="78"/>
    </row>
    <row r="67" spans="1:24" s="80" customFormat="1" ht="12.75" hidden="1" customHeight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  <c r="U67" s="78"/>
      <c r="V67" s="78"/>
      <c r="W67" s="78"/>
      <c r="X67" s="78"/>
    </row>
    <row r="68" spans="1:24" s="80" customFormat="1" ht="12.75" hidden="1" customHeight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  <c r="U68" s="78"/>
      <c r="V68" s="78"/>
      <c r="W68" s="78"/>
      <c r="X68" s="78"/>
    </row>
    <row r="69" spans="1:24" s="80" customFormat="1" ht="12.75" hidden="1" customHeight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  <c r="U69" s="78"/>
      <c r="V69" s="78"/>
      <c r="W69" s="78"/>
      <c r="X69" s="78"/>
    </row>
    <row r="70" spans="1:24" s="80" customFormat="1" ht="12.75" hidden="1" customHeight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  <c r="U70" s="78"/>
      <c r="V70" s="78"/>
      <c r="W70" s="78"/>
      <c r="X70" s="78"/>
    </row>
    <row r="71" spans="1:24" s="80" customFormat="1" ht="12.75" hidden="1" customHeight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4" s="80" customFormat="1" ht="12.75" hidden="1" customHeight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4" s="80" customFormat="1" ht="12.75" hidden="1" customHeight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4" s="80" customFormat="1" ht="12.75" hidden="1" customHeight="1" x14ac:dyDescent="0.2">
      <c r="A74" s="225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4" s="80" customFormat="1" ht="12.75" hidden="1" customHeight="1" x14ac:dyDescent="0.2">
      <c r="A75" s="61"/>
      <c r="B75" s="78"/>
      <c r="C75" s="78"/>
      <c r="D75" s="78"/>
      <c r="E75" s="61"/>
      <c r="F75" s="61"/>
      <c r="G75" s="61"/>
      <c r="H75" s="61"/>
      <c r="I75" s="61"/>
      <c r="J75" s="61"/>
      <c r="K75" s="61"/>
      <c r="L75" s="61"/>
      <c r="M75" s="61"/>
    </row>
    <row r="76" spans="1:24" s="80" customFormat="1" ht="12.75" hidden="1" customHeight="1" x14ac:dyDescent="0.2"/>
    <row r="77" spans="1:24" s="80" customFormat="1" ht="12.75" hidden="1" customHeight="1" x14ac:dyDescent="0.2"/>
    <row r="78" spans="1:24" s="80" customFormat="1" ht="12.75" hidden="1" customHeight="1" x14ac:dyDescent="0.2"/>
    <row r="79" spans="1:24" s="80" customFormat="1" ht="12.75" hidden="1" customHeight="1" x14ac:dyDescent="0.2"/>
    <row r="80" spans="1:24" s="80" customFormat="1" ht="12.75" hidden="1" customHeight="1" x14ac:dyDescent="0.2"/>
    <row r="81" s="80" customFormat="1" ht="12.75" hidden="1" customHeight="1" x14ac:dyDescent="0.2"/>
    <row r="82" s="80" customFormat="1" ht="12.75" hidden="1" customHeight="1" x14ac:dyDescent="0.2"/>
    <row r="83" s="80" customFormat="1" ht="12.75" hidden="1" customHeight="1" x14ac:dyDescent="0.2"/>
    <row r="84" s="80" customFormat="1" ht="12.75" hidden="1" customHeight="1" x14ac:dyDescent="0.2"/>
    <row r="85" s="80" customFormat="1" ht="12.75" hidden="1" customHeight="1" x14ac:dyDescent="0.2"/>
    <row r="86" s="80" customFormat="1" ht="12.75" hidden="1" customHeight="1" x14ac:dyDescent="0.2"/>
    <row r="87" s="80" customFormat="1" ht="12.75" hidden="1" customHeight="1" x14ac:dyDescent="0.2"/>
    <row r="88" s="80" customFormat="1" ht="12.75" hidden="1" customHeight="1" x14ac:dyDescent="0.2"/>
    <row r="89" s="80" customFormat="1" ht="12.75" hidden="1" customHeight="1" x14ac:dyDescent="0.2"/>
    <row r="90" s="80" customFormat="1" ht="12.75" hidden="1" customHeight="1" x14ac:dyDescent="0.2"/>
    <row r="91" s="80" customFormat="1" ht="12.75" hidden="1" customHeight="1" x14ac:dyDescent="0.2"/>
    <row r="92" s="80" customFormat="1" ht="12.75" hidden="1" customHeight="1" x14ac:dyDescent="0.2"/>
    <row r="93" s="80" customFormat="1" ht="12.75" hidden="1" customHeight="1" x14ac:dyDescent="0.2"/>
    <row r="94" s="80" customFormat="1" ht="12.75" hidden="1" customHeight="1" x14ac:dyDescent="0.2"/>
    <row r="95" s="80" customFormat="1" ht="12.75" hidden="1" customHeight="1" x14ac:dyDescent="0.2"/>
    <row r="96" s="80" customFormat="1" ht="12.75" hidden="1" customHeight="1" x14ac:dyDescent="0.2"/>
    <row r="97" spans="1:24" s="80" customFormat="1" ht="12.75" hidden="1" customHeight="1" x14ac:dyDescent="0.2"/>
    <row r="98" spans="1:24" s="80" customFormat="1" ht="12.75" hidden="1" customHeight="1" x14ac:dyDescent="0.2"/>
    <row r="99" spans="1:24" s="80" customFormat="1" hidden="1" x14ac:dyDescent="0.2"/>
    <row r="100" spans="1:24" s="80" customFormat="1" x14ac:dyDescent="0.2">
      <c r="A100" s="245" t="s">
        <v>194</v>
      </c>
      <c r="K100" s="78"/>
    </row>
    <row r="101" spans="1:24" s="80" customFormat="1" x14ac:dyDescent="0.2">
      <c r="K101" s="78"/>
    </row>
    <row r="102" spans="1:24" s="80" customFormat="1" x14ac:dyDescent="0.2">
      <c r="A102" s="282" t="s">
        <v>19</v>
      </c>
      <c r="B102" s="246" t="str">
        <f>IF(A102="-","-",IFERROR(INDEX(B$1:B$100,MATCH(A102,I$1:I$100,0)),""))</f>
        <v>Enn Lehtpuu (Järva)</v>
      </c>
      <c r="C102" s="247">
        <v>13</v>
      </c>
      <c r="D102" s="143"/>
      <c r="E102" s="143"/>
      <c r="F102" s="143"/>
      <c r="G102" s="143"/>
      <c r="H102" s="143"/>
      <c r="I102" s="78"/>
      <c r="J102" s="78"/>
      <c r="K102" s="78"/>
    </row>
    <row r="103" spans="1:24" s="80" customFormat="1" x14ac:dyDescent="0.2">
      <c r="A103" s="283"/>
      <c r="B103" s="248"/>
      <c r="C103" s="249" t="str">
        <f>IF(COUNT(C102,C104)=2,IF(C102&gt;C104,B102,B104),"")</f>
        <v>Enn Lehtpuu (Järva)</v>
      </c>
      <c r="D103" s="143"/>
      <c r="E103" s="247">
        <v>13</v>
      </c>
      <c r="F103" s="143"/>
      <c r="G103" s="143"/>
      <c r="H103" s="143"/>
      <c r="I103" s="78"/>
      <c r="J103" s="78"/>
      <c r="K103" s="78"/>
      <c r="L103" s="61"/>
    </row>
    <row r="104" spans="1:24" s="80" customFormat="1" x14ac:dyDescent="0.2">
      <c r="A104" s="283" t="s">
        <v>35</v>
      </c>
      <c r="B104" s="250" t="str">
        <f>IF(A104="-","-",IFERROR(INDEX(B$1:B$100,MATCH(A104,I$1:I$100,0)),""))</f>
        <v>Ivan Ignatov (Viljandi)</v>
      </c>
      <c r="C104" s="251">
        <v>5</v>
      </c>
      <c r="D104" s="252"/>
      <c r="E104" s="143"/>
      <c r="F104" s="143"/>
      <c r="G104" s="143"/>
      <c r="H104" s="143"/>
      <c r="I104" s="78"/>
      <c r="J104" s="78"/>
      <c r="K104" s="78"/>
      <c r="L104" s="61"/>
    </row>
    <row r="105" spans="1:24" s="80" customFormat="1" x14ac:dyDescent="0.2">
      <c r="A105" s="283"/>
      <c r="B105" s="253"/>
      <c r="C105" s="143"/>
      <c r="D105" s="254"/>
      <c r="E105" s="249" t="str">
        <f>IF(COUNT(E103,E107)=2,IF(E103&gt;E107,C103,C107),"")</f>
        <v>Enn Lehtpuu (Järva)</v>
      </c>
      <c r="F105" s="143"/>
      <c r="G105" s="247">
        <v>13</v>
      </c>
      <c r="H105" s="143"/>
      <c r="I105" s="78"/>
      <c r="J105" s="78"/>
      <c r="K105" s="78"/>
    </row>
    <row r="106" spans="1:24" s="80" customFormat="1" x14ac:dyDescent="0.2">
      <c r="A106" s="283" t="s">
        <v>38</v>
      </c>
      <c r="B106" s="246" t="str">
        <f>IF(A106="-","-",IFERROR(INDEX(B$1:B$100,MATCH(A106,I$1:I$100,0)),""))</f>
        <v>Mati Tapo (Järva)</v>
      </c>
      <c r="C106" s="247">
        <v>13</v>
      </c>
      <c r="D106" s="254"/>
      <c r="E106" s="255"/>
      <c r="F106" s="252"/>
      <c r="G106" s="143"/>
      <c r="H106" s="143"/>
      <c r="I106" s="78"/>
      <c r="J106" s="78"/>
      <c r="K106" s="78"/>
      <c r="R106" s="78"/>
      <c r="S106" s="78"/>
      <c r="T106" s="78"/>
      <c r="U106" s="78"/>
      <c r="V106" s="78"/>
      <c r="W106" s="78"/>
      <c r="X106" s="78"/>
    </row>
    <row r="107" spans="1:24" s="80" customFormat="1" x14ac:dyDescent="0.2">
      <c r="A107" s="283"/>
      <c r="B107" s="248"/>
      <c r="C107" s="249" t="str">
        <f>IF(COUNT(C106,C108)=2,IF(C106&gt;C108,B106,B108),"")</f>
        <v>Mati Tapo (Järva)</v>
      </c>
      <c r="D107" s="256"/>
      <c r="E107" s="251">
        <v>6</v>
      </c>
      <c r="F107" s="254"/>
      <c r="G107" s="143"/>
      <c r="H107" s="143"/>
      <c r="I107" s="78"/>
      <c r="J107" s="78"/>
      <c r="K107" s="78"/>
      <c r="R107" s="78"/>
      <c r="S107" s="78"/>
      <c r="T107" s="78"/>
      <c r="U107" s="78"/>
      <c r="V107" s="78"/>
      <c r="W107" s="78"/>
      <c r="X107" s="78"/>
    </row>
    <row r="108" spans="1:24" s="80" customFormat="1" x14ac:dyDescent="0.2">
      <c r="A108" s="283" t="s">
        <v>20</v>
      </c>
      <c r="B108" s="250" t="str">
        <f>IF(A108="-","-",IFERROR(INDEX(B$1:B$100,MATCH(A108,I$1:I$100,0)),""))</f>
        <v>Vallo Sillamaa (Järva)</v>
      </c>
      <c r="C108" s="251">
        <v>8</v>
      </c>
      <c r="D108" s="143"/>
      <c r="E108" s="257"/>
      <c r="F108" s="254"/>
      <c r="G108" s="143"/>
      <c r="H108" s="143"/>
      <c r="I108" s="78"/>
      <c r="J108" s="78"/>
      <c r="K108" s="78"/>
    </row>
    <row r="109" spans="1:24" s="80" customFormat="1" ht="13.5" thickBot="1" x14ac:dyDescent="0.25">
      <c r="A109" s="270"/>
      <c r="B109" s="253"/>
      <c r="C109" s="143"/>
      <c r="D109" s="143"/>
      <c r="E109" s="257"/>
      <c r="F109" s="254"/>
      <c r="G109" s="143"/>
      <c r="H109" s="258" t="str">
        <f>IF(COUNT(G105,G113)=2,IF(G105&gt;G113,E105,E113),"")</f>
        <v>Enn Lehtpuu (Järva)</v>
      </c>
      <c r="I109" s="78"/>
      <c r="J109" s="78"/>
      <c r="K109" s="78"/>
      <c r="R109" s="78"/>
      <c r="S109" s="78"/>
      <c r="T109" s="78"/>
      <c r="U109" s="78"/>
      <c r="V109" s="78"/>
      <c r="W109" s="78"/>
      <c r="X109" s="78"/>
    </row>
    <row r="110" spans="1:24" s="80" customFormat="1" x14ac:dyDescent="0.2">
      <c r="A110" s="282" t="s">
        <v>21</v>
      </c>
      <c r="B110" s="246" t="str">
        <f>IF(A110="-","-",IFERROR(INDEX(B$1:B$100,MATCH(A110,I$1:I$100,0)),""))</f>
        <v>Kalju Olmre (Harju)</v>
      </c>
      <c r="C110" s="247">
        <v>13</v>
      </c>
      <c r="D110" s="143"/>
      <c r="E110" s="143"/>
      <c r="F110" s="254"/>
      <c r="G110" s="259"/>
      <c r="H110" s="260" t="s">
        <v>91</v>
      </c>
      <c r="I110" s="261"/>
      <c r="J110" s="78"/>
      <c r="K110" s="78"/>
      <c r="R110" s="78"/>
      <c r="S110" s="78"/>
      <c r="T110" s="78"/>
      <c r="U110" s="78"/>
      <c r="V110" s="78"/>
      <c r="W110" s="78"/>
      <c r="X110" s="78"/>
    </row>
    <row r="111" spans="1:24" s="80" customFormat="1" x14ac:dyDescent="0.2">
      <c r="A111" s="283"/>
      <c r="B111" s="248"/>
      <c r="C111" s="249" t="str">
        <f>IF(COUNT(C110,C112)=2,IF(C110&gt;C112,B110,B112),"")</f>
        <v>Kalju Olmre (Harju)</v>
      </c>
      <c r="D111" s="143"/>
      <c r="E111" s="247">
        <v>13</v>
      </c>
      <c r="F111" s="254"/>
      <c r="G111" s="257"/>
      <c r="H111" s="257"/>
      <c r="I111" s="262"/>
      <c r="J111" s="78"/>
      <c r="K111" s="78"/>
      <c r="R111" s="78"/>
      <c r="S111" s="78"/>
      <c r="T111" s="78"/>
      <c r="U111" s="78"/>
      <c r="V111" s="78"/>
      <c r="W111" s="78"/>
      <c r="X111" s="78"/>
    </row>
    <row r="112" spans="1:24" s="80" customFormat="1" x14ac:dyDescent="0.2">
      <c r="A112" s="283" t="s">
        <v>36</v>
      </c>
      <c r="B112" s="250" t="str">
        <f>IF(A112="-","-",IFERROR(INDEX(B$1:B$100,MATCH(A112,I$1:I$100,0)),""))</f>
        <v>Viktor Švarõgin (I-Viru)</v>
      </c>
      <c r="C112" s="251">
        <v>12</v>
      </c>
      <c r="D112" s="252"/>
      <c r="E112" s="143"/>
      <c r="F112" s="254"/>
      <c r="G112" s="257"/>
      <c r="H112" s="257"/>
      <c r="I112" s="262"/>
      <c r="J112" s="78"/>
      <c r="K112" s="78"/>
      <c r="R112" s="78"/>
      <c r="S112" s="78"/>
      <c r="T112" s="78"/>
      <c r="U112" s="78"/>
      <c r="V112" s="78"/>
      <c r="W112" s="78"/>
      <c r="X112" s="78"/>
    </row>
    <row r="113" spans="1:24" s="80" customFormat="1" x14ac:dyDescent="0.2">
      <c r="A113" s="283"/>
      <c r="B113" s="253"/>
      <c r="C113" s="143"/>
      <c r="D113" s="254"/>
      <c r="E113" s="249" t="str">
        <f>IF(COUNT(E111,E115)=2,IF(E111&gt;E115,C111,C115),"")</f>
        <v>Kalju Olmre (Harju)</v>
      </c>
      <c r="F113" s="256"/>
      <c r="G113" s="251">
        <v>0</v>
      </c>
      <c r="H113" s="257"/>
      <c r="I113" s="262"/>
      <c r="J113" s="78"/>
      <c r="K113" s="78"/>
      <c r="R113" s="78"/>
      <c r="S113" s="78"/>
      <c r="T113" s="78"/>
      <c r="U113" s="78"/>
      <c r="V113" s="78"/>
      <c r="W113" s="78"/>
      <c r="X113" s="78"/>
    </row>
    <row r="114" spans="1:24" s="80" customFormat="1" ht="13.5" thickBot="1" x14ac:dyDescent="0.25">
      <c r="A114" s="283" t="s">
        <v>37</v>
      </c>
      <c r="B114" s="246" t="str">
        <f>IF(A114="-","-",IFERROR(INDEX(B$1:B$100,MATCH(A114,I$1:I$100,0)),""))</f>
        <v>Gennadi Prohhorov (Järva)</v>
      </c>
      <c r="C114" s="247">
        <v>11</v>
      </c>
      <c r="D114" s="254"/>
      <c r="E114" s="255"/>
      <c r="F114" s="257"/>
      <c r="G114" s="257"/>
      <c r="H114" s="263" t="str">
        <f>IF(COUNT(G105,G113)=2,IF(G105&lt;G113,E105,E113),"")</f>
        <v>Kalju Olmre (Harju)</v>
      </c>
      <c r="I114" s="264"/>
      <c r="J114" s="78"/>
      <c r="K114" s="78"/>
      <c r="R114" s="78"/>
      <c r="S114" s="78"/>
      <c r="T114" s="78"/>
      <c r="U114" s="78"/>
      <c r="V114" s="78"/>
      <c r="W114" s="78"/>
      <c r="X114" s="78"/>
    </row>
    <row r="115" spans="1:24" s="80" customFormat="1" x14ac:dyDescent="0.2">
      <c r="A115" s="283"/>
      <c r="B115" s="248"/>
      <c r="C115" s="249" t="str">
        <f>IF(COUNT(C114,C116)=2,IF(C114&gt;C116,B114,B116),"")</f>
        <v>Andres Veski (I-Viru)</v>
      </c>
      <c r="D115" s="256"/>
      <c r="E115" s="251">
        <v>3</v>
      </c>
      <c r="F115" s="143"/>
      <c r="G115" s="257"/>
      <c r="H115" s="265" t="s">
        <v>92</v>
      </c>
      <c r="I115" s="78"/>
      <c r="J115" s="78"/>
      <c r="K115" s="78"/>
      <c r="R115" s="78"/>
      <c r="S115" s="78"/>
      <c r="T115" s="78"/>
      <c r="U115" s="78"/>
      <c r="V115" s="78"/>
      <c r="W115" s="78"/>
      <c r="X115" s="78"/>
    </row>
    <row r="116" spans="1:24" s="80" customFormat="1" x14ac:dyDescent="0.2">
      <c r="A116" s="283" t="s">
        <v>22</v>
      </c>
      <c r="B116" s="250" t="str">
        <f>IF(A116="-","-",IFERROR(INDEX(B$1:B$100,MATCH(A116,I$1:I$100,0)),""))</f>
        <v>Andres Veski (I-Viru)</v>
      </c>
      <c r="C116" s="251">
        <v>13</v>
      </c>
      <c r="D116" s="143"/>
      <c r="E116" s="257"/>
      <c r="F116" s="257"/>
      <c r="G116" s="257"/>
      <c r="H116" s="143"/>
      <c r="I116" s="78"/>
      <c r="J116" s="78"/>
      <c r="K116" s="78"/>
      <c r="L116" s="78"/>
      <c r="M116" s="78"/>
      <c r="R116" s="78"/>
      <c r="S116" s="78"/>
      <c r="T116" s="78"/>
      <c r="U116" s="78"/>
      <c r="V116" s="78"/>
      <c r="W116" s="78"/>
      <c r="X116" s="78"/>
    </row>
    <row r="117" spans="1:24" s="80" customFormat="1" x14ac:dyDescent="0.2">
      <c r="A117" s="270"/>
      <c r="C117" s="143"/>
      <c r="D117" s="143"/>
      <c r="E117" s="258" t="str">
        <f>IF(COUNT(E103,E107)=2,IF(E103&lt;E107,C103,C107),"")</f>
        <v>Mati Tapo (Järva)</v>
      </c>
      <c r="F117" s="143"/>
      <c r="G117" s="266">
        <v>6</v>
      </c>
      <c r="H117" s="143"/>
      <c r="I117" s="78"/>
      <c r="J117" s="78"/>
      <c r="K117" s="78"/>
      <c r="L117" s="78"/>
      <c r="M117" s="78"/>
      <c r="R117" s="78"/>
      <c r="S117" s="78"/>
      <c r="T117" s="78"/>
      <c r="U117" s="78"/>
      <c r="V117" s="78"/>
      <c r="W117" s="78"/>
      <c r="X117" s="78"/>
    </row>
    <row r="118" spans="1:24" s="80" customFormat="1" ht="13.5" thickBot="1" x14ac:dyDescent="0.25">
      <c r="A118" s="143"/>
      <c r="C118" s="143"/>
      <c r="D118" s="143"/>
      <c r="E118" s="267"/>
      <c r="F118" s="252"/>
      <c r="G118" s="268"/>
      <c r="H118" s="258" t="str">
        <f>IF(COUNT(G117,G119)=2,IF(G117&gt;G119,E117,E119),"")</f>
        <v>Andres Veski (I-Viru)</v>
      </c>
      <c r="I118" s="78"/>
      <c r="J118" s="78"/>
      <c r="K118" s="78"/>
      <c r="L118" s="78"/>
      <c r="M118" s="78"/>
      <c r="R118" s="78"/>
      <c r="S118" s="78"/>
      <c r="T118" s="78"/>
      <c r="U118" s="78"/>
      <c r="V118" s="78"/>
      <c r="W118" s="78"/>
      <c r="X118" s="78"/>
    </row>
    <row r="119" spans="1:24" s="80" customFormat="1" x14ac:dyDescent="0.2">
      <c r="A119" s="143"/>
      <c r="C119" s="143"/>
      <c r="D119" s="143"/>
      <c r="E119" s="269" t="str">
        <f>IF(COUNT(E111,E115)=2,IF(E111&lt;E115,C111,C115),"")</f>
        <v>Andres Veski (I-Viru)</v>
      </c>
      <c r="F119" s="256"/>
      <c r="G119" s="310">
        <v>13</v>
      </c>
      <c r="H119" s="260" t="s">
        <v>93</v>
      </c>
      <c r="I119" s="261"/>
      <c r="J119" s="78"/>
      <c r="K119" s="78"/>
      <c r="L119" s="78"/>
      <c r="M119" s="78"/>
      <c r="R119" s="78"/>
      <c r="S119" s="78"/>
      <c r="T119" s="78"/>
      <c r="U119" s="78"/>
      <c r="V119" s="78"/>
      <c r="W119" s="78"/>
      <c r="X119" s="78"/>
    </row>
    <row r="120" spans="1:24" s="80" customFormat="1" x14ac:dyDescent="0.2">
      <c r="A120" s="143"/>
      <c r="C120" s="143"/>
      <c r="D120" s="143"/>
      <c r="E120" s="143"/>
      <c r="F120" s="143"/>
      <c r="G120" s="143"/>
      <c r="H120" s="257"/>
      <c r="I120" s="262"/>
      <c r="J120" s="78"/>
      <c r="K120" s="78"/>
      <c r="L120" s="78"/>
      <c r="M120" s="78"/>
      <c r="R120" s="78"/>
      <c r="S120" s="78"/>
      <c r="T120" s="78"/>
      <c r="U120" s="78"/>
      <c r="V120" s="78"/>
      <c r="W120" s="78"/>
      <c r="X120" s="78"/>
    </row>
    <row r="121" spans="1:24" s="80" customFormat="1" ht="13.5" thickBot="1" x14ac:dyDescent="0.25">
      <c r="A121" s="143"/>
      <c r="C121" s="143"/>
      <c r="D121" s="143"/>
      <c r="E121" s="257"/>
      <c r="F121" s="257"/>
      <c r="G121" s="143"/>
      <c r="H121" s="263" t="str">
        <f>IF(COUNT(G117,G119)=2,IF(G117&lt;G119,E117,E119),"")</f>
        <v>Mati Tapo (Järva)</v>
      </c>
      <c r="I121" s="264"/>
      <c r="J121" s="78"/>
      <c r="K121" s="78"/>
      <c r="L121" s="78"/>
      <c r="M121" s="78"/>
      <c r="R121" s="78"/>
      <c r="S121" s="78"/>
      <c r="T121" s="78"/>
      <c r="U121" s="78"/>
      <c r="V121" s="78"/>
      <c r="W121" s="78"/>
      <c r="X121" s="78"/>
    </row>
    <row r="122" spans="1:24" s="80" customFormat="1" x14ac:dyDescent="0.2">
      <c r="A122" s="143"/>
      <c r="C122" s="143"/>
      <c r="D122" s="143"/>
      <c r="E122" s="143"/>
      <c r="F122" s="143"/>
      <c r="G122" s="143"/>
      <c r="H122" s="270" t="s">
        <v>23</v>
      </c>
      <c r="I122" s="78"/>
      <c r="J122" s="78"/>
      <c r="K122" s="78"/>
      <c r="L122" s="78"/>
      <c r="M122" s="78"/>
      <c r="R122" s="78"/>
      <c r="S122" s="78"/>
      <c r="T122" s="78"/>
      <c r="U122" s="78"/>
      <c r="V122" s="78"/>
      <c r="W122" s="78"/>
      <c r="X122" s="78"/>
    </row>
    <row r="123" spans="1:24" s="80" customFormat="1" x14ac:dyDescent="0.2">
      <c r="A123" s="143"/>
      <c r="C123" s="269" t="str">
        <f>IF(COUNT(C102,C104)=2,IF(C102&lt;C104,B102,B104),"")</f>
        <v>Ivan Ignatov (Viljandi)</v>
      </c>
      <c r="D123" s="143"/>
      <c r="E123" s="247">
        <v>13</v>
      </c>
      <c r="F123" s="247"/>
      <c r="G123" s="247"/>
      <c r="H123" s="143"/>
      <c r="I123" s="78"/>
      <c r="J123" s="78"/>
      <c r="K123" s="78"/>
      <c r="L123" s="78"/>
      <c r="M123" s="78"/>
      <c r="R123" s="78"/>
      <c r="S123" s="78"/>
      <c r="T123" s="78"/>
      <c r="U123" s="78"/>
      <c r="V123" s="78"/>
      <c r="W123" s="78"/>
      <c r="X123" s="78"/>
    </row>
    <row r="124" spans="1:24" s="80" customFormat="1" x14ac:dyDescent="0.2">
      <c r="A124" s="143"/>
      <c r="C124" s="271"/>
      <c r="D124" s="272"/>
      <c r="E124" s="249" t="str">
        <f>IF(COUNT(E123,E125)=2,IF(E123&gt;E125,C123,C125),"")</f>
        <v>Ivan Ignatov (Viljandi)</v>
      </c>
      <c r="F124" s="143"/>
      <c r="G124" s="247">
        <v>12</v>
      </c>
      <c r="H124" s="143"/>
      <c r="I124" s="78"/>
      <c r="J124" s="78"/>
      <c r="K124" s="78"/>
      <c r="L124" s="78"/>
      <c r="M124" s="78"/>
      <c r="R124" s="78"/>
      <c r="S124" s="78"/>
      <c r="T124" s="78"/>
      <c r="U124" s="78"/>
      <c r="V124" s="78"/>
      <c r="W124" s="78"/>
      <c r="X124" s="78"/>
    </row>
    <row r="125" spans="1:24" s="80" customFormat="1" x14ac:dyDescent="0.2">
      <c r="A125" s="143"/>
      <c r="C125" s="269" t="str">
        <f>IF(COUNT(C106,C108)=2,IF(C106&lt;C108,B106,B108),"")</f>
        <v>Vallo Sillamaa (Järva)</v>
      </c>
      <c r="D125" s="273"/>
      <c r="E125" s="251">
        <v>9</v>
      </c>
      <c r="F125" s="272"/>
      <c r="G125" s="143"/>
      <c r="H125" s="143"/>
      <c r="I125" s="78"/>
      <c r="J125" s="78"/>
      <c r="K125" s="78"/>
      <c r="L125" s="78"/>
      <c r="M125" s="78"/>
      <c r="R125" s="78"/>
      <c r="S125" s="78"/>
      <c r="T125" s="78"/>
      <c r="U125" s="78"/>
      <c r="V125" s="78"/>
      <c r="W125" s="78"/>
      <c r="X125" s="78"/>
    </row>
    <row r="126" spans="1:24" s="80" customFormat="1" ht="13.5" thickBot="1" x14ac:dyDescent="0.25">
      <c r="A126" s="143"/>
      <c r="C126" s="247"/>
      <c r="D126" s="247"/>
      <c r="E126" s="266"/>
      <c r="F126" s="274"/>
      <c r="G126" s="275"/>
      <c r="H126" s="258" t="str">
        <f>IF(COUNT(G124,G128)=2,IF(G124&gt;G128,E124,E128),"")</f>
        <v>Gennadi Prohhorov (Järva)</v>
      </c>
      <c r="I126" s="78"/>
      <c r="J126" s="78"/>
      <c r="K126" s="78"/>
      <c r="L126" s="78"/>
      <c r="M126" s="78"/>
      <c r="R126" s="78"/>
      <c r="S126" s="78"/>
      <c r="T126" s="78"/>
      <c r="U126" s="78"/>
      <c r="V126" s="78"/>
      <c r="W126" s="78"/>
      <c r="X126" s="78"/>
    </row>
    <row r="127" spans="1:24" s="80" customFormat="1" x14ac:dyDescent="0.2">
      <c r="A127" s="143"/>
      <c r="C127" s="269" t="str">
        <f>IF(COUNT(C110,C112)=2,IF(C110&lt;C112,B110,B112),"")</f>
        <v>Viktor Švarõgin (I-Viru)</v>
      </c>
      <c r="D127" s="247"/>
      <c r="E127" s="247">
        <v>5</v>
      </c>
      <c r="F127" s="274"/>
      <c r="G127" s="259"/>
      <c r="H127" s="260" t="s">
        <v>26</v>
      </c>
      <c r="I127" s="261"/>
      <c r="J127" s="78"/>
      <c r="K127" s="78"/>
      <c r="L127" s="78"/>
      <c r="M127" s="78"/>
      <c r="R127" s="78"/>
      <c r="S127" s="78"/>
      <c r="T127" s="78"/>
      <c r="U127" s="78"/>
      <c r="V127" s="78"/>
      <c r="W127" s="78"/>
      <c r="X127" s="78"/>
    </row>
    <row r="128" spans="1:24" s="80" customFormat="1" x14ac:dyDescent="0.2">
      <c r="A128" s="143"/>
      <c r="C128" s="271"/>
      <c r="D128" s="272"/>
      <c r="E128" s="249" t="str">
        <f>IF(COUNT(E127,E129)=2,IF(E127&gt;E129,C127,C129),"")</f>
        <v>Gennadi Prohhorov (Järva)</v>
      </c>
      <c r="F128" s="256"/>
      <c r="G128" s="251">
        <v>13</v>
      </c>
      <c r="H128" s="257"/>
      <c r="I128" s="262"/>
      <c r="J128" s="78"/>
      <c r="K128" s="78"/>
      <c r="L128" s="78"/>
      <c r="M128" s="78"/>
      <c r="R128" s="78"/>
      <c r="S128" s="78"/>
      <c r="T128" s="78"/>
      <c r="U128" s="78"/>
      <c r="V128" s="78"/>
      <c r="W128" s="78"/>
      <c r="X128" s="78"/>
    </row>
    <row r="129" spans="1:24" s="80" customFormat="1" ht="13.5" thickBot="1" x14ac:dyDescent="0.25">
      <c r="A129" s="143"/>
      <c r="C129" s="269" t="str">
        <f>IF(COUNT(C114,C116)=2,IF(C114&lt;C116,B114,B116),"")</f>
        <v>Gennadi Prohhorov (Järva)</v>
      </c>
      <c r="D129" s="273"/>
      <c r="E129" s="251">
        <v>13</v>
      </c>
      <c r="F129" s="247"/>
      <c r="G129" s="266"/>
      <c r="H129" s="263" t="str">
        <f>IF(COUNT(G124,G128)=2,IF(G124&lt;G128,E124,E128),"")</f>
        <v>Ivan Ignatov (Viljandi)</v>
      </c>
      <c r="I129" s="264"/>
      <c r="J129" s="78"/>
      <c r="K129" s="78"/>
      <c r="L129" s="78"/>
      <c r="M129" s="78"/>
      <c r="R129" s="78"/>
      <c r="S129" s="78"/>
      <c r="T129" s="78"/>
      <c r="U129" s="78"/>
      <c r="V129" s="78"/>
      <c r="W129" s="78"/>
      <c r="X129" s="78"/>
    </row>
    <row r="130" spans="1:24" s="80" customFormat="1" x14ac:dyDescent="0.2">
      <c r="A130" s="143"/>
      <c r="C130" s="247"/>
      <c r="D130" s="247"/>
      <c r="E130" s="247"/>
      <c r="F130" s="247"/>
      <c r="G130" s="266"/>
      <c r="H130" s="270" t="s">
        <v>27</v>
      </c>
      <c r="I130" s="78"/>
      <c r="J130" s="78"/>
      <c r="K130" s="78"/>
      <c r="L130" s="78"/>
      <c r="M130" s="78"/>
      <c r="R130" s="78"/>
      <c r="S130" s="78"/>
      <c r="T130" s="78"/>
      <c r="U130" s="78"/>
      <c r="V130" s="78"/>
      <c r="W130" s="78"/>
      <c r="X130" s="78"/>
    </row>
    <row r="131" spans="1:24" s="80" customFormat="1" x14ac:dyDescent="0.2">
      <c r="A131" s="143"/>
      <c r="C131" s="247"/>
      <c r="D131" s="266"/>
      <c r="E131" s="258" t="str">
        <f>IF(COUNT(E123,E125)=2,IF(E123&lt;E125,C123,C125),"")</f>
        <v>Vallo Sillamaa (Järva)</v>
      </c>
      <c r="F131" s="143"/>
      <c r="G131" s="266">
        <v>9</v>
      </c>
      <c r="H131" s="257"/>
      <c r="I131" s="78"/>
      <c r="J131" s="78"/>
      <c r="K131" s="78"/>
      <c r="L131" s="78"/>
      <c r="M131" s="78"/>
      <c r="R131" s="78"/>
      <c r="S131" s="78"/>
      <c r="T131" s="78"/>
      <c r="U131" s="78"/>
      <c r="V131" s="78"/>
      <c r="W131" s="78"/>
      <c r="X131" s="78"/>
    </row>
    <row r="132" spans="1:24" s="80" customFormat="1" ht="13.5" thickBot="1" x14ac:dyDescent="0.25">
      <c r="A132" s="143"/>
      <c r="C132" s="247"/>
      <c r="D132" s="266"/>
      <c r="E132" s="267"/>
      <c r="F132" s="252"/>
      <c r="G132" s="268"/>
      <c r="H132" s="258" t="str">
        <f>IF(COUNT(G131,G133)=2,IF(G131&gt;G133,E131,E133),"")</f>
        <v>Viktor Švarõgin (I-Viru)</v>
      </c>
      <c r="I132" s="78"/>
      <c r="J132" s="78"/>
      <c r="K132" s="78"/>
      <c r="L132" s="78"/>
      <c r="M132" s="78"/>
      <c r="R132" s="78"/>
      <c r="S132" s="78"/>
      <c r="T132" s="78"/>
      <c r="U132" s="78"/>
      <c r="V132" s="78"/>
      <c r="W132" s="78"/>
      <c r="X132" s="78"/>
    </row>
    <row r="133" spans="1:24" s="80" customFormat="1" x14ac:dyDescent="0.2">
      <c r="A133" s="143"/>
      <c r="C133" s="247"/>
      <c r="D133" s="266"/>
      <c r="E133" s="269" t="str">
        <f>IF(COUNT(E127,E129)=2,IF(E127&lt;E129,C127,C129),"")</f>
        <v>Viktor Švarõgin (I-Viru)</v>
      </c>
      <c r="F133" s="256"/>
      <c r="G133" s="251">
        <v>13</v>
      </c>
      <c r="H133" s="260" t="s">
        <v>30</v>
      </c>
      <c r="I133" s="261"/>
      <c r="J133" s="78"/>
      <c r="K133" s="78"/>
      <c r="L133" s="78"/>
      <c r="M133" s="78"/>
      <c r="R133" s="78"/>
      <c r="S133" s="78"/>
      <c r="T133" s="78"/>
      <c r="U133" s="78"/>
      <c r="V133" s="78"/>
      <c r="W133" s="78"/>
      <c r="X133" s="78"/>
    </row>
    <row r="134" spans="1:24" s="80" customFormat="1" x14ac:dyDescent="0.2">
      <c r="A134" s="143"/>
      <c r="C134" s="143"/>
      <c r="D134" s="257"/>
      <c r="E134" s="143"/>
      <c r="F134" s="143"/>
      <c r="G134" s="143"/>
      <c r="H134" s="257"/>
      <c r="I134" s="262"/>
      <c r="J134" s="78"/>
      <c r="K134" s="78"/>
      <c r="L134" s="78"/>
      <c r="M134" s="78"/>
      <c r="R134" s="78"/>
      <c r="S134" s="78"/>
      <c r="T134" s="78"/>
      <c r="U134" s="78"/>
      <c r="V134" s="78"/>
      <c r="W134" s="78"/>
      <c r="X134" s="78"/>
    </row>
    <row r="135" spans="1:24" s="80" customFormat="1" ht="13.5" thickBot="1" x14ac:dyDescent="0.25">
      <c r="A135" s="143"/>
      <c r="C135" s="143"/>
      <c r="D135" s="143"/>
      <c r="E135" s="257"/>
      <c r="F135" s="257"/>
      <c r="G135" s="143"/>
      <c r="H135" s="276" t="str">
        <f>IF(COUNT(G131,G133)=2,IF(G131&lt;G133,E131,E133),"")</f>
        <v>Vallo Sillamaa (Järva)</v>
      </c>
      <c r="I135" s="264"/>
      <c r="J135" s="78"/>
      <c r="K135" s="78"/>
      <c r="L135" s="78"/>
      <c r="M135" s="78"/>
      <c r="R135" s="78"/>
      <c r="S135" s="78"/>
      <c r="T135" s="78"/>
      <c r="U135" s="78"/>
      <c r="V135" s="78"/>
      <c r="W135" s="78"/>
      <c r="X135" s="78"/>
    </row>
    <row r="136" spans="1:24" s="80" customFormat="1" x14ac:dyDescent="0.2">
      <c r="A136" s="220"/>
      <c r="C136" s="143"/>
      <c r="D136" s="143"/>
      <c r="E136" s="257"/>
      <c r="F136" s="257"/>
      <c r="G136" s="143"/>
      <c r="H136" s="270" t="s">
        <v>31</v>
      </c>
      <c r="I136" s="78"/>
      <c r="J136" s="78"/>
      <c r="K136" s="78"/>
      <c r="L136" s="78"/>
      <c r="M136" s="78"/>
      <c r="R136" s="78"/>
      <c r="S136" s="78"/>
      <c r="T136" s="78"/>
      <c r="U136" s="78"/>
      <c r="V136" s="78"/>
      <c r="W136" s="78"/>
      <c r="X136" s="78"/>
    </row>
    <row r="137" spans="1:24" s="80" customFormat="1" x14ac:dyDescent="0.2">
      <c r="A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R137" s="78"/>
      <c r="S137" s="78"/>
      <c r="T137" s="78"/>
      <c r="U137" s="78"/>
      <c r="V137" s="78"/>
      <c r="W137" s="78"/>
      <c r="X137" s="78"/>
    </row>
    <row r="138" spans="1:24" s="80" customFormat="1" x14ac:dyDescent="0.2">
      <c r="A138" s="301" t="s">
        <v>287</v>
      </c>
      <c r="J138" s="78"/>
      <c r="V138" s="78"/>
      <c r="W138" s="78"/>
      <c r="X138" s="78"/>
    </row>
    <row r="139" spans="1:24" s="80" customFormat="1" x14ac:dyDescent="0.2">
      <c r="A139" s="143"/>
      <c r="J139" s="78"/>
      <c r="V139" s="78"/>
      <c r="W139" s="78"/>
      <c r="X139" s="78"/>
    </row>
    <row r="140" spans="1:24" s="80" customFormat="1" x14ac:dyDescent="0.2">
      <c r="A140" s="282" t="s">
        <v>24</v>
      </c>
      <c r="B140" s="246" t="str">
        <f>IF(A140="-","-",IFERROR(INDEX(B$1:B$100,MATCH(A140,I$1:I$100,0)),""))</f>
        <v>Uno Valdmets (Jõgeva)</v>
      </c>
      <c r="C140" s="247">
        <v>11</v>
      </c>
      <c r="D140" s="143"/>
      <c r="E140" s="143"/>
      <c r="F140" s="143"/>
      <c r="G140" s="143"/>
      <c r="H140" s="143"/>
      <c r="I140" s="78"/>
      <c r="J140" s="78"/>
      <c r="V140" s="78"/>
      <c r="W140" s="78"/>
      <c r="X140" s="78"/>
    </row>
    <row r="141" spans="1:24" s="80" customFormat="1" x14ac:dyDescent="0.2">
      <c r="A141" s="302"/>
      <c r="B141" s="248"/>
      <c r="C141" s="249" t="str">
        <f>IF(COUNT(C140,C142)=2,IF(C140&gt;C142,B140,B142),"")</f>
        <v>Tiit Palk (Lääne)</v>
      </c>
      <c r="D141" s="143"/>
      <c r="E141" s="247">
        <v>12</v>
      </c>
      <c r="F141" s="143"/>
      <c r="G141" s="143"/>
      <c r="H141" s="143"/>
      <c r="I141" s="78"/>
      <c r="J141" s="78"/>
      <c r="V141" s="78"/>
      <c r="W141" s="78"/>
      <c r="X141" s="78"/>
    </row>
    <row r="142" spans="1:24" s="80" customFormat="1" x14ac:dyDescent="0.2">
      <c r="A142" s="302" t="s">
        <v>128</v>
      </c>
      <c r="B142" s="250" t="str">
        <f>IF(A142="-","-",IFERROR(INDEX(B$1:B$100,MATCH(A142,I$1:I$100,0)),""))</f>
        <v>Tiit Palk (Lääne)</v>
      </c>
      <c r="C142" s="251">
        <v>13</v>
      </c>
      <c r="D142" s="252"/>
      <c r="E142" s="143"/>
      <c r="F142" s="143"/>
      <c r="G142" s="143"/>
      <c r="H142" s="143"/>
      <c r="I142" s="78"/>
      <c r="J142" s="78"/>
      <c r="V142" s="78"/>
      <c r="W142" s="78"/>
      <c r="X142" s="78"/>
    </row>
    <row r="143" spans="1:24" s="80" customFormat="1" x14ac:dyDescent="0.2">
      <c r="A143" s="302"/>
      <c r="B143" s="253"/>
      <c r="C143" s="143"/>
      <c r="D143" s="254"/>
      <c r="E143" s="249" t="str">
        <f>IF(COUNT(E141,E145)=2,IF(E141&gt;E145,C141,C145),"")</f>
        <v>Aivar Sein (Lääne)</v>
      </c>
      <c r="F143" s="143"/>
      <c r="G143" s="247">
        <v>13</v>
      </c>
      <c r="H143" s="143"/>
      <c r="I143" s="78"/>
      <c r="J143" s="78"/>
      <c r="V143" s="78"/>
      <c r="W143" s="78"/>
      <c r="X143" s="78"/>
    </row>
    <row r="144" spans="1:24" s="80" customFormat="1" x14ac:dyDescent="0.2">
      <c r="A144" s="302" t="s">
        <v>42</v>
      </c>
      <c r="B144" s="246" t="str">
        <f>IF(A144="-","-",IFERROR(INDEX(B$1:B$100,MATCH(A144,I$1:I$100,0)),""))</f>
        <v>Tõnu Sõrmus (Valga)</v>
      </c>
      <c r="C144" s="247">
        <v>4</v>
      </c>
      <c r="D144" s="254"/>
      <c r="E144" s="255"/>
      <c r="F144" s="252"/>
      <c r="G144" s="143"/>
      <c r="H144" s="143"/>
      <c r="I144" s="78"/>
      <c r="J144" s="78"/>
      <c r="V144" s="78"/>
      <c r="W144" s="78"/>
      <c r="X144" s="78"/>
    </row>
    <row r="145" spans="1:24" s="80" customFormat="1" x14ac:dyDescent="0.2">
      <c r="A145" s="302"/>
      <c r="B145" s="248"/>
      <c r="C145" s="249" t="str">
        <f>IF(COUNT(C144,C146)=2,IF(C144&gt;C146,B144,B146),"")</f>
        <v>Aivar Sein (Lääne)</v>
      </c>
      <c r="D145" s="256"/>
      <c r="E145" s="251">
        <v>13</v>
      </c>
      <c r="F145" s="254"/>
      <c r="G145" s="143"/>
      <c r="H145" s="143"/>
      <c r="I145" s="78"/>
      <c r="J145" s="78"/>
      <c r="V145" s="78"/>
      <c r="W145" s="78"/>
      <c r="X145" s="78"/>
    </row>
    <row r="146" spans="1:24" s="80" customFormat="1" ht="12.75" customHeight="1" x14ac:dyDescent="0.2">
      <c r="A146" s="302" t="s">
        <v>29</v>
      </c>
      <c r="B146" s="250" t="str">
        <f>IF(A146="-","-",IFERROR(INDEX(B$1:B$100,MATCH(A146,I$1:I$100,0)),""))</f>
        <v>Aivar Sein (Lääne)</v>
      </c>
      <c r="C146" s="251">
        <v>13</v>
      </c>
      <c r="D146" s="143"/>
      <c r="E146" s="257"/>
      <c r="F146" s="254"/>
      <c r="G146" s="143"/>
      <c r="H146" s="143"/>
      <c r="I146" s="78"/>
      <c r="J146" s="78"/>
      <c r="V146" s="78"/>
      <c r="W146" s="78"/>
      <c r="X146" s="78"/>
    </row>
    <row r="147" spans="1:24" s="80" customFormat="1" ht="13.5" thickBot="1" x14ac:dyDescent="0.25">
      <c r="A147" s="303"/>
      <c r="B147" s="253"/>
      <c r="C147" s="143"/>
      <c r="D147" s="143"/>
      <c r="E147" s="257"/>
      <c r="F147" s="254"/>
      <c r="G147" s="143"/>
      <c r="H147" s="258" t="str">
        <f>IF(COUNT(G143,G151)=2,IF(G143&gt;G151,E143,E151),"")</f>
        <v>Aivar Sein (Lääne)</v>
      </c>
      <c r="I147" s="78"/>
      <c r="J147" s="78"/>
      <c r="V147" s="78"/>
      <c r="W147" s="78"/>
      <c r="X147" s="78"/>
    </row>
    <row r="148" spans="1:24" s="80" customFormat="1" x14ac:dyDescent="0.2">
      <c r="A148" s="282" t="s">
        <v>25</v>
      </c>
      <c r="B148" s="246" t="str">
        <f>IF(A148="-","-",IFERROR(INDEX(B$1:B$100,MATCH(A148,I$1:I$100,0)),""))</f>
        <v>Enn Tokman (I-Viru)</v>
      </c>
      <c r="C148" s="247">
        <v>13</v>
      </c>
      <c r="D148" s="143"/>
      <c r="E148" s="143"/>
      <c r="F148" s="254"/>
      <c r="G148" s="259"/>
      <c r="H148" s="260" t="s">
        <v>32</v>
      </c>
      <c r="I148" s="261"/>
      <c r="J148" s="78"/>
      <c r="V148" s="78"/>
      <c r="W148" s="78"/>
      <c r="X148" s="78"/>
    </row>
    <row r="149" spans="1:24" s="80" customFormat="1" x14ac:dyDescent="0.2">
      <c r="A149" s="302"/>
      <c r="B149" s="248"/>
      <c r="C149" s="249" t="str">
        <f>IF(COUNT(C148,C150)=2,IF(C148&gt;C150,B148,B150),"")</f>
        <v>Enn Tokman (I-Viru)</v>
      </c>
      <c r="D149" s="143"/>
      <c r="E149" s="247">
        <v>11</v>
      </c>
      <c r="F149" s="254"/>
      <c r="G149" s="257"/>
      <c r="H149" s="257"/>
      <c r="I149" s="262"/>
      <c r="J149" s="78"/>
      <c r="V149" s="78"/>
      <c r="W149" s="78"/>
      <c r="X149" s="78"/>
    </row>
    <row r="150" spans="1:24" s="80" customFormat="1" x14ac:dyDescent="0.2">
      <c r="A150" s="302" t="s">
        <v>43</v>
      </c>
      <c r="B150" s="250" t="str">
        <f>IF(A150="-","-",IFERROR(INDEX(B$1:B$100,MATCH(A150,I$1:I$100,0)),""))</f>
        <v>Kalju Kallasmaa (Lääne)</v>
      </c>
      <c r="C150" s="251">
        <v>8</v>
      </c>
      <c r="D150" s="252"/>
      <c r="E150" s="143"/>
      <c r="F150" s="254"/>
      <c r="G150" s="257"/>
      <c r="H150" s="257"/>
      <c r="I150" s="262"/>
      <c r="J150" s="78"/>
      <c r="V150" s="78"/>
      <c r="W150" s="78"/>
      <c r="X150" s="78"/>
    </row>
    <row r="151" spans="1:24" s="80" customFormat="1" x14ac:dyDescent="0.2">
      <c r="A151" s="302"/>
      <c r="B151" s="253"/>
      <c r="C151" s="143"/>
      <c r="D151" s="254"/>
      <c r="E151" s="249" t="str">
        <f>IF(COUNT(E149,E153)=2,IF(E149&gt;E153,C149,C153),"")</f>
        <v>Jaan Saar (I-Viru)</v>
      </c>
      <c r="F151" s="256"/>
      <c r="G151" s="251">
        <v>7</v>
      </c>
      <c r="H151" s="257"/>
      <c r="I151" s="262"/>
      <c r="J151" s="78"/>
      <c r="V151" s="78"/>
      <c r="W151" s="78"/>
      <c r="X151" s="78"/>
    </row>
    <row r="152" spans="1:24" s="80" customFormat="1" ht="13.5" thickBot="1" x14ac:dyDescent="0.25">
      <c r="A152" s="302" t="s">
        <v>96</v>
      </c>
      <c r="B152" s="246" t="str">
        <f>IF(A152="-","-",IFERROR(INDEX(B$1:B$100,MATCH(A152,I$1:I$100,0)),""))</f>
        <v>Jaan Saar (I-Viru)</v>
      </c>
      <c r="C152" s="247">
        <v>13</v>
      </c>
      <c r="D152" s="254"/>
      <c r="E152" s="255"/>
      <c r="F152" s="257"/>
      <c r="G152" s="257"/>
      <c r="H152" s="263" t="str">
        <f>IF(COUNT(G143,G151)=2,IF(G143&lt;G151,E143,E151),"")</f>
        <v>Jaan Saar (I-Viru)</v>
      </c>
      <c r="I152" s="264"/>
      <c r="J152" s="78"/>
      <c r="V152" s="78"/>
      <c r="W152" s="78"/>
      <c r="X152" s="78"/>
    </row>
    <row r="153" spans="1:24" s="80" customFormat="1" x14ac:dyDescent="0.2">
      <c r="A153" s="302"/>
      <c r="B153" s="248"/>
      <c r="C153" s="249" t="str">
        <f>IF(COUNT(C152,C154)=2,IF(C152&gt;C154,B152,B154),"")</f>
        <v>Jaan Saar (I-Viru)</v>
      </c>
      <c r="D153" s="256"/>
      <c r="E153" s="251">
        <v>13</v>
      </c>
      <c r="F153" s="143"/>
      <c r="G153" s="257"/>
      <c r="H153" s="265" t="s">
        <v>39</v>
      </c>
      <c r="I153" s="78"/>
      <c r="J153" s="78"/>
      <c r="V153" s="78"/>
      <c r="W153" s="78"/>
      <c r="X153" s="78"/>
    </row>
    <row r="154" spans="1:24" s="80" customFormat="1" x14ac:dyDescent="0.2">
      <c r="A154" s="302" t="s">
        <v>28</v>
      </c>
      <c r="B154" s="250" t="str">
        <f>IF(A154="-","-",IFERROR(INDEX(B$1:B$100,MATCH(A154,I$1:I$100,0)),""))</f>
        <v>Väino Nurms (Lääne)</v>
      </c>
      <c r="C154" s="251">
        <v>6</v>
      </c>
      <c r="D154" s="143"/>
      <c r="E154" s="257"/>
      <c r="F154" s="257"/>
      <c r="G154" s="257"/>
      <c r="H154" s="143"/>
      <c r="I154" s="78"/>
      <c r="J154" s="78"/>
      <c r="V154" s="78"/>
      <c r="W154" s="78"/>
      <c r="X154" s="78"/>
    </row>
    <row r="155" spans="1:24" s="80" customFormat="1" x14ac:dyDescent="0.2">
      <c r="A155" s="270"/>
      <c r="C155" s="143"/>
      <c r="D155" s="143"/>
      <c r="E155" s="258" t="str">
        <f>IF(COUNT(E141,E145)=2,IF(E141&lt;E145,C141,C145),"")</f>
        <v>Tiit Palk (Lääne)</v>
      </c>
      <c r="F155" s="143"/>
      <c r="G155" s="266">
        <v>13</v>
      </c>
      <c r="H155" s="143"/>
      <c r="I155" s="78"/>
      <c r="J155" s="78"/>
      <c r="V155" s="78"/>
      <c r="W155" s="78"/>
      <c r="X155" s="78"/>
    </row>
    <row r="156" spans="1:24" s="80" customFormat="1" ht="13.5" thickBot="1" x14ac:dyDescent="0.25">
      <c r="A156" s="143"/>
      <c r="C156" s="143"/>
      <c r="D156" s="143"/>
      <c r="E156" s="267"/>
      <c r="F156" s="252"/>
      <c r="G156" s="268"/>
      <c r="H156" s="258" t="str">
        <f>IF(COUNT(G155,G157)=2,IF(G155&gt;G157,E155,E157),"")</f>
        <v>Tiit Palk (Lääne)</v>
      </c>
      <c r="I156" s="78"/>
      <c r="J156" s="78"/>
      <c r="V156" s="78"/>
      <c r="W156" s="78"/>
      <c r="X156" s="78"/>
    </row>
    <row r="157" spans="1:24" s="80" customFormat="1" x14ac:dyDescent="0.2">
      <c r="A157" s="143"/>
      <c r="C157" s="143"/>
      <c r="D157" s="143"/>
      <c r="E157" s="269" t="str">
        <f>IF(COUNT(E149,E153)=2,IF(E149&lt;E153,C149,C153),"")</f>
        <v>Enn Tokman (I-Viru)</v>
      </c>
      <c r="F157" s="256"/>
      <c r="G157" s="251">
        <v>8</v>
      </c>
      <c r="H157" s="260" t="s">
        <v>40</v>
      </c>
      <c r="I157" s="261"/>
      <c r="J157" s="78"/>
      <c r="V157" s="78"/>
      <c r="W157" s="78"/>
      <c r="X157" s="78"/>
    </row>
    <row r="158" spans="1:24" s="80" customFormat="1" x14ac:dyDescent="0.2">
      <c r="A158" s="143"/>
      <c r="C158" s="143"/>
      <c r="D158" s="143"/>
      <c r="E158" s="143"/>
      <c r="F158" s="143"/>
      <c r="G158" s="143"/>
      <c r="H158" s="257"/>
      <c r="I158" s="262"/>
      <c r="J158" s="78"/>
      <c r="V158" s="78"/>
      <c r="W158" s="78"/>
      <c r="X158" s="78"/>
    </row>
    <row r="159" spans="1:24" s="80" customFormat="1" ht="13.5" thickBot="1" x14ac:dyDescent="0.25">
      <c r="A159" s="143"/>
      <c r="C159" s="143"/>
      <c r="D159" s="143"/>
      <c r="E159" s="257"/>
      <c r="F159" s="257"/>
      <c r="G159" s="143"/>
      <c r="H159" s="263" t="str">
        <f>IF(COUNT(G155,G157)=2,IF(G155&lt;G157,E155,E157),"")</f>
        <v>Enn Tokman (I-Viru)</v>
      </c>
      <c r="I159" s="264"/>
      <c r="J159" s="78"/>
      <c r="V159" s="78"/>
      <c r="W159" s="78"/>
      <c r="X159" s="78"/>
    </row>
    <row r="160" spans="1:24" s="80" customFormat="1" x14ac:dyDescent="0.2">
      <c r="A160" s="143"/>
      <c r="C160" s="143"/>
      <c r="D160" s="143"/>
      <c r="E160" s="143"/>
      <c r="F160" s="143"/>
      <c r="G160" s="143"/>
      <c r="H160" s="270" t="s">
        <v>41</v>
      </c>
      <c r="I160" s="78"/>
      <c r="J160" s="78"/>
      <c r="V160" s="78"/>
      <c r="W160" s="78"/>
      <c r="X160" s="78"/>
    </row>
    <row r="161" spans="1:24" s="80" customFormat="1" x14ac:dyDescent="0.2">
      <c r="A161" s="143"/>
      <c r="C161" s="269" t="str">
        <f>IF(COUNT(C140,C142)=2,IF(C140&lt;C142,B140,B142),"")</f>
        <v>Uno Valdmets (Jõgeva)</v>
      </c>
      <c r="D161" s="143"/>
      <c r="E161" s="247">
        <v>13</v>
      </c>
      <c r="F161" s="247"/>
      <c r="G161" s="247"/>
      <c r="H161" s="143"/>
      <c r="I161" s="78"/>
      <c r="J161" s="78"/>
      <c r="V161" s="78"/>
      <c r="W161" s="78"/>
      <c r="X161" s="78"/>
    </row>
    <row r="162" spans="1:24" s="80" customFormat="1" x14ac:dyDescent="0.2">
      <c r="A162" s="143"/>
      <c r="C162" s="271"/>
      <c r="D162" s="272"/>
      <c r="E162" s="249" t="str">
        <f>IF(COUNT(E161,E163)=2,IF(E161&gt;E163,C161,C163),"")</f>
        <v>Uno Valdmets (Jõgeva)</v>
      </c>
      <c r="F162" s="143"/>
      <c r="G162" s="247">
        <v>13</v>
      </c>
      <c r="H162" s="143"/>
      <c r="I162" s="78"/>
      <c r="J162" s="78"/>
      <c r="V162" s="78"/>
      <c r="W162" s="78"/>
      <c r="X162" s="78"/>
    </row>
    <row r="163" spans="1:24" s="80" customFormat="1" x14ac:dyDescent="0.2">
      <c r="A163" s="143"/>
      <c r="C163" s="269" t="str">
        <f>IF(COUNT(C144,C146)=2,IF(C144&lt;C146,B144,B146),"")</f>
        <v>Tõnu Sõrmus (Valga)</v>
      </c>
      <c r="D163" s="273"/>
      <c r="E163" s="251">
        <v>0</v>
      </c>
      <c r="F163" s="272"/>
      <c r="G163" s="143"/>
      <c r="H163" s="143"/>
      <c r="I163" s="78"/>
      <c r="J163" s="78"/>
      <c r="V163" s="78"/>
      <c r="W163" s="78"/>
      <c r="X163" s="78"/>
    </row>
    <row r="164" spans="1:24" s="80" customFormat="1" ht="13.5" thickBot="1" x14ac:dyDescent="0.25">
      <c r="A164" s="143"/>
      <c r="C164" s="247"/>
      <c r="D164" s="247"/>
      <c r="E164" s="266"/>
      <c r="F164" s="274"/>
      <c r="G164" s="275"/>
      <c r="H164" s="258" t="str">
        <f>IF(COUNT(G162,G166)=2,IF(G162&gt;G166,E162,E166),"")</f>
        <v>Uno Valdmets (Jõgeva)</v>
      </c>
      <c r="I164" s="78"/>
      <c r="J164" s="78"/>
      <c r="V164" s="78"/>
      <c r="W164" s="78"/>
      <c r="X164" s="78"/>
    </row>
    <row r="165" spans="1:24" s="80" customFormat="1" x14ac:dyDescent="0.2">
      <c r="A165" s="143"/>
      <c r="C165" s="269" t="str">
        <f>IF(COUNT(C148,C150)=2,IF(C148&lt;C150,B148,B150),"")</f>
        <v>Kalju Kallasmaa (Lääne)</v>
      </c>
      <c r="D165" s="247"/>
      <c r="E165" s="247">
        <v>13</v>
      </c>
      <c r="F165" s="274"/>
      <c r="G165" s="259"/>
      <c r="H165" s="260" t="s">
        <v>97</v>
      </c>
      <c r="I165" s="261"/>
      <c r="J165" s="78"/>
      <c r="V165" s="78"/>
      <c r="W165" s="78"/>
      <c r="X165" s="78"/>
    </row>
    <row r="166" spans="1:24" s="80" customFormat="1" x14ac:dyDescent="0.2">
      <c r="A166" s="143"/>
      <c r="C166" s="271"/>
      <c r="D166" s="272"/>
      <c r="E166" s="249" t="str">
        <f>IF(COUNT(E165,E167)=2,IF(E165&gt;E167,C165,C167),"")</f>
        <v>Kalju Kallasmaa (Lääne)</v>
      </c>
      <c r="F166" s="256"/>
      <c r="G166" s="251">
        <v>8</v>
      </c>
      <c r="H166" s="257"/>
      <c r="I166" s="262"/>
      <c r="J166" s="78"/>
      <c r="V166" s="78"/>
      <c r="W166" s="78"/>
      <c r="X166" s="78"/>
    </row>
    <row r="167" spans="1:24" s="80" customFormat="1" ht="13.5" thickBot="1" x14ac:dyDescent="0.25">
      <c r="A167" s="143"/>
      <c r="C167" s="269" t="str">
        <f>IF(COUNT(C152,C154)=2,IF(C152&lt;C154,B152,B154),"")</f>
        <v>Väino Nurms (Lääne)</v>
      </c>
      <c r="D167" s="273"/>
      <c r="E167" s="251">
        <v>4</v>
      </c>
      <c r="F167" s="247"/>
      <c r="G167" s="266"/>
      <c r="H167" s="263" t="str">
        <f>IF(COUNT(G162,G166)=2,IF(G162&lt;G166,E162,E166),"")</f>
        <v>Kalju Kallasmaa (Lääne)</v>
      </c>
      <c r="I167" s="264"/>
      <c r="J167" s="78"/>
      <c r="V167" s="78"/>
      <c r="W167" s="78"/>
      <c r="X167" s="78"/>
    </row>
    <row r="168" spans="1:24" s="80" customFormat="1" x14ac:dyDescent="0.2">
      <c r="A168" s="143"/>
      <c r="C168" s="247"/>
      <c r="D168" s="247"/>
      <c r="E168" s="247"/>
      <c r="F168" s="247"/>
      <c r="G168" s="266"/>
      <c r="H168" s="260" t="s">
        <v>258</v>
      </c>
      <c r="I168" s="78"/>
      <c r="J168" s="78"/>
      <c r="V168" s="78"/>
      <c r="W168" s="78"/>
      <c r="X168" s="78"/>
    </row>
    <row r="169" spans="1:24" s="80" customFormat="1" x14ac:dyDescent="0.2">
      <c r="A169" s="143"/>
      <c r="C169" s="247"/>
      <c r="D169" s="266"/>
      <c r="E169" s="258" t="str">
        <f>IF(COUNT(E161,E163)=2,IF(E161&lt;E163,C161,C163),"")</f>
        <v>Tõnu Sõrmus (Valga)</v>
      </c>
      <c r="F169" s="143"/>
      <c r="G169" s="266">
        <v>0</v>
      </c>
      <c r="H169" s="257"/>
      <c r="I169" s="78"/>
      <c r="J169" s="78"/>
      <c r="V169" s="78"/>
      <c r="W169" s="78"/>
      <c r="X169" s="78"/>
    </row>
    <row r="170" spans="1:24" s="80" customFormat="1" ht="13.5" thickBot="1" x14ac:dyDescent="0.25">
      <c r="C170" s="247"/>
      <c r="D170" s="266"/>
      <c r="E170" s="267"/>
      <c r="F170" s="252"/>
      <c r="G170" s="268"/>
      <c r="H170" s="258" t="str">
        <f>IF(COUNT(G169,G171)=2,IF(G169&gt;G171,E169,E171),"")</f>
        <v>Väino Nurms (Lääne)</v>
      </c>
      <c r="I170" s="78"/>
      <c r="J170" s="78"/>
      <c r="V170" s="78"/>
      <c r="W170" s="78"/>
      <c r="X170" s="78"/>
    </row>
    <row r="171" spans="1:24" s="80" customFormat="1" x14ac:dyDescent="0.2">
      <c r="C171" s="247"/>
      <c r="D171" s="266"/>
      <c r="E171" s="269" t="str">
        <f>IF(COUNT(E165,E167)=2,IF(E165&lt;E167,C165,C167),"")</f>
        <v>Väino Nurms (Lääne)</v>
      </c>
      <c r="F171" s="256"/>
      <c r="G171" s="251">
        <v>13</v>
      </c>
      <c r="H171" s="260" t="s">
        <v>259</v>
      </c>
      <c r="I171" s="261"/>
      <c r="J171" s="78"/>
      <c r="V171" s="78"/>
      <c r="W171" s="78"/>
      <c r="X171" s="78"/>
    </row>
    <row r="172" spans="1:24" s="80" customFormat="1" x14ac:dyDescent="0.2">
      <c r="C172" s="143"/>
      <c r="D172" s="257"/>
      <c r="E172" s="143"/>
      <c r="F172" s="143"/>
      <c r="G172" s="143"/>
      <c r="H172" s="257"/>
      <c r="I172" s="262"/>
      <c r="J172" s="78"/>
      <c r="V172" s="78"/>
      <c r="W172" s="78"/>
      <c r="X172" s="78"/>
    </row>
    <row r="173" spans="1:24" s="80" customFormat="1" ht="13.5" thickBot="1" x14ac:dyDescent="0.25">
      <c r="C173" s="143"/>
      <c r="D173" s="143"/>
      <c r="E173" s="257"/>
      <c r="F173" s="257"/>
      <c r="G173" s="143"/>
      <c r="H173" s="276" t="str">
        <f>IF(COUNT(G169,G171)=2,IF(G169&lt;G171,E169,E171),"")</f>
        <v>Tõnu Sõrmus (Valga)</v>
      </c>
      <c r="I173" s="264"/>
      <c r="J173" s="78"/>
      <c r="V173" s="78"/>
      <c r="W173" s="78"/>
      <c r="X173" s="78"/>
    </row>
    <row r="174" spans="1:24" s="80" customFormat="1" x14ac:dyDescent="0.2">
      <c r="C174" s="143"/>
      <c r="D174" s="143"/>
      <c r="E174" s="257"/>
      <c r="F174" s="257"/>
      <c r="G174" s="143"/>
      <c r="H174" s="260" t="s">
        <v>260</v>
      </c>
      <c r="I174" s="78"/>
      <c r="J174" s="78"/>
      <c r="V174" s="78"/>
      <c r="W174" s="78"/>
      <c r="X174" s="78"/>
    </row>
    <row r="175" spans="1:24" s="80" customFormat="1" x14ac:dyDescent="0.2">
      <c r="C175" s="143"/>
      <c r="D175" s="143"/>
      <c r="E175" s="257"/>
      <c r="F175" s="257"/>
      <c r="G175" s="143"/>
      <c r="H175" s="270"/>
      <c r="I175" s="78"/>
      <c r="J175" s="78"/>
      <c r="K175" s="78"/>
      <c r="L175" s="78"/>
      <c r="M175" s="78"/>
      <c r="R175" s="78"/>
      <c r="S175" s="78"/>
      <c r="T175" s="78"/>
      <c r="U175" s="78"/>
      <c r="V175" s="78"/>
      <c r="W175" s="78"/>
      <c r="X175" s="78"/>
    </row>
    <row r="176" spans="1:24" s="80" customFormat="1" hidden="1" x14ac:dyDescent="0.2">
      <c r="C176" s="78"/>
      <c r="D176" s="78"/>
      <c r="E176" s="78"/>
      <c r="F176" s="78"/>
      <c r="G176" s="78"/>
      <c r="J176" s="78"/>
      <c r="K176" s="78"/>
      <c r="L176" s="78"/>
      <c r="M176" s="78"/>
      <c r="R176" s="78"/>
      <c r="S176" s="78"/>
      <c r="T176" s="78"/>
      <c r="U176" s="78"/>
      <c r="V176" s="78"/>
      <c r="W176" s="78"/>
      <c r="X176" s="78"/>
    </row>
    <row r="177" spans="1:24" s="80" customFormat="1" hidden="1" x14ac:dyDescent="0.2">
      <c r="A177" s="78"/>
      <c r="B177" s="78"/>
      <c r="C177" s="78"/>
      <c r="D177" s="78"/>
      <c r="E177" s="78"/>
      <c r="F177" s="78"/>
      <c r="G177" s="78"/>
      <c r="J177" s="78"/>
      <c r="K177" s="78"/>
      <c r="L177" s="78"/>
      <c r="M177" s="78"/>
      <c r="R177" s="78"/>
      <c r="S177" s="78"/>
      <c r="T177" s="78"/>
      <c r="U177" s="78"/>
      <c r="V177" s="78"/>
      <c r="W177" s="78"/>
      <c r="X177" s="78"/>
    </row>
    <row r="178" spans="1:24" s="80" customFormat="1" hidden="1" x14ac:dyDescent="0.2">
      <c r="A178" s="78"/>
      <c r="B178" s="78"/>
      <c r="C178" s="78"/>
      <c r="D178" s="78"/>
      <c r="E178" s="78"/>
      <c r="F178" s="78"/>
      <c r="G178" s="78"/>
      <c r="J178" s="78"/>
      <c r="N178" s="31"/>
      <c r="R178" s="78"/>
      <c r="S178" s="78"/>
      <c r="T178" s="78"/>
      <c r="U178" s="78"/>
      <c r="V178" s="78"/>
      <c r="W178" s="78"/>
      <c r="X178" s="78"/>
    </row>
    <row r="179" spans="1:24" s="80" customFormat="1" hidden="1" x14ac:dyDescent="0.2">
      <c r="A179" s="78"/>
      <c r="B179" s="78"/>
      <c r="C179" s="78"/>
      <c r="D179" s="78"/>
      <c r="E179" s="78"/>
      <c r="F179" s="78"/>
      <c r="G179" s="78"/>
      <c r="J179" s="78"/>
      <c r="N179" s="31"/>
      <c r="R179" s="78"/>
      <c r="S179" s="78"/>
      <c r="T179" s="78"/>
      <c r="U179" s="78"/>
      <c r="V179" s="78"/>
      <c r="W179" s="78"/>
      <c r="X179" s="78"/>
    </row>
    <row r="180" spans="1:24" s="80" customFormat="1" hidden="1" x14ac:dyDescent="0.2">
      <c r="A180" s="78"/>
      <c r="B180" s="78"/>
      <c r="C180" s="78"/>
      <c r="D180" s="78"/>
      <c r="E180" s="78"/>
      <c r="F180" s="78"/>
      <c r="G180" s="78"/>
      <c r="J180" s="78"/>
      <c r="N180" s="31"/>
      <c r="R180" s="78"/>
      <c r="S180" s="78"/>
      <c r="T180" s="78"/>
      <c r="U180" s="78"/>
      <c r="V180" s="78"/>
      <c r="W180" s="78"/>
      <c r="X180" s="78"/>
    </row>
    <row r="181" spans="1:24" s="80" customFormat="1" hidden="1" x14ac:dyDescent="0.2">
      <c r="A181" s="78"/>
      <c r="B181" s="78"/>
      <c r="C181" s="78"/>
      <c r="D181" s="78"/>
      <c r="E181" s="78"/>
      <c r="F181" s="78"/>
      <c r="G181" s="78"/>
      <c r="J181" s="78"/>
      <c r="N181" s="31"/>
      <c r="R181" s="78"/>
      <c r="S181" s="78"/>
      <c r="T181" s="78"/>
      <c r="U181" s="78"/>
      <c r="V181" s="78"/>
      <c r="W181" s="78"/>
      <c r="X181" s="78"/>
    </row>
    <row r="182" spans="1:24" s="80" customFormat="1" hidden="1" x14ac:dyDescent="0.2">
      <c r="A182" s="78"/>
      <c r="B182" s="78"/>
      <c r="C182" s="78"/>
      <c r="D182" s="78"/>
      <c r="E182" s="78"/>
      <c r="F182" s="78"/>
      <c r="G182" s="78"/>
      <c r="J182" s="78"/>
      <c r="N182" s="31"/>
      <c r="R182" s="78"/>
      <c r="S182" s="78"/>
      <c r="T182" s="78"/>
      <c r="U182" s="78"/>
      <c r="V182" s="78"/>
      <c r="W182" s="78"/>
      <c r="X182" s="78"/>
    </row>
    <row r="183" spans="1:24" s="80" customFormat="1" hidden="1" x14ac:dyDescent="0.2">
      <c r="A183" s="78"/>
      <c r="B183" s="78"/>
      <c r="C183" s="78"/>
      <c r="D183" s="78"/>
      <c r="E183" s="78"/>
      <c r="F183" s="78"/>
      <c r="G183" s="78"/>
      <c r="J183" s="78"/>
      <c r="N183" s="31"/>
      <c r="R183" s="78"/>
      <c r="S183" s="78"/>
      <c r="T183" s="78"/>
      <c r="U183" s="78"/>
      <c r="V183" s="78"/>
      <c r="W183" s="78"/>
      <c r="X183" s="78"/>
    </row>
    <row r="184" spans="1:24" s="80" customFormat="1" hidden="1" x14ac:dyDescent="0.2">
      <c r="A184" s="78"/>
      <c r="B184" s="78"/>
      <c r="C184" s="78"/>
      <c r="D184" s="78"/>
      <c r="E184" s="78"/>
      <c r="F184" s="78"/>
      <c r="G184" s="78"/>
      <c r="J184" s="78"/>
      <c r="N184" s="31"/>
      <c r="R184" s="78"/>
      <c r="S184" s="78"/>
      <c r="T184" s="78"/>
      <c r="U184" s="78"/>
      <c r="V184" s="78"/>
      <c r="W184" s="78"/>
      <c r="X184" s="78"/>
    </row>
    <row r="185" spans="1:24" s="80" customFormat="1" hidden="1" x14ac:dyDescent="0.2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N185" s="31"/>
      <c r="R185" s="78"/>
      <c r="S185" s="78"/>
      <c r="T185" s="78"/>
      <c r="U185" s="78"/>
      <c r="V185" s="78"/>
      <c r="W185" s="78"/>
      <c r="X185" s="78"/>
    </row>
    <row r="186" spans="1:24" s="80" customFormat="1" hidden="1" x14ac:dyDescent="0.2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N186" s="31"/>
      <c r="R186" s="78"/>
      <c r="S186" s="78"/>
      <c r="T186" s="78"/>
      <c r="U186" s="78"/>
      <c r="V186" s="78"/>
      <c r="W186" s="78"/>
      <c r="X186" s="78"/>
    </row>
    <row r="187" spans="1:24" s="80" customFormat="1" hidden="1" x14ac:dyDescent="0.2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N187" s="31"/>
      <c r="R187" s="78"/>
      <c r="S187" s="78"/>
      <c r="T187" s="78"/>
      <c r="U187" s="78"/>
      <c r="V187" s="78"/>
      <c r="W187" s="78"/>
      <c r="X187" s="78"/>
    </row>
    <row r="188" spans="1:24" s="80" customFormat="1" hidden="1" x14ac:dyDescent="0.2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N188" s="31"/>
      <c r="R188" s="78"/>
      <c r="S188" s="78"/>
      <c r="T188" s="78"/>
      <c r="U188" s="78"/>
      <c r="V188" s="78"/>
      <c r="W188" s="78"/>
      <c r="X188" s="78"/>
    </row>
    <row r="189" spans="1:24" s="80" customFormat="1" hidden="1" x14ac:dyDescent="0.2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N189" s="31"/>
      <c r="R189" s="78"/>
      <c r="S189" s="78"/>
      <c r="T189" s="78"/>
      <c r="U189" s="78"/>
      <c r="V189" s="78"/>
      <c r="W189" s="78"/>
      <c r="X189" s="78"/>
    </row>
    <row r="190" spans="1:24" s="80" customFormat="1" hidden="1" x14ac:dyDescent="0.2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N190" s="31"/>
      <c r="R190" s="78"/>
      <c r="S190" s="78"/>
      <c r="T190" s="78"/>
      <c r="U190" s="78"/>
      <c r="V190" s="78"/>
      <c r="W190" s="78"/>
      <c r="X190" s="78"/>
    </row>
    <row r="191" spans="1:24" s="80" customFormat="1" hidden="1" x14ac:dyDescent="0.2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N191" s="31"/>
      <c r="R191" s="78"/>
      <c r="S191" s="78"/>
      <c r="T191" s="78"/>
      <c r="U191" s="78"/>
      <c r="V191" s="78"/>
      <c r="W191" s="78"/>
      <c r="X191" s="78"/>
    </row>
    <row r="192" spans="1:24" s="80" customFormat="1" hidden="1" x14ac:dyDescent="0.2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N192" s="31"/>
      <c r="R192" s="78"/>
      <c r="S192" s="78"/>
      <c r="T192" s="78"/>
      <c r="U192" s="78"/>
      <c r="V192" s="78"/>
      <c r="W192" s="78"/>
      <c r="X192" s="78"/>
    </row>
    <row r="193" spans="1:24" s="80" customFormat="1" hidden="1" x14ac:dyDescent="0.2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N193" s="31"/>
      <c r="R193" s="78"/>
      <c r="S193" s="78"/>
      <c r="T193" s="78"/>
      <c r="U193" s="78"/>
      <c r="V193" s="78"/>
      <c r="W193" s="78"/>
      <c r="X193" s="78"/>
    </row>
    <row r="194" spans="1:24" s="80" customFormat="1" hidden="1" x14ac:dyDescent="0.2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N194" s="31"/>
      <c r="R194" s="78"/>
      <c r="S194" s="78"/>
      <c r="T194" s="78"/>
      <c r="U194" s="78"/>
      <c r="V194" s="78"/>
      <c r="W194" s="78"/>
      <c r="X194" s="78"/>
    </row>
    <row r="195" spans="1:24" s="80" customFormat="1" hidden="1" x14ac:dyDescent="0.2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N195" s="31"/>
      <c r="R195" s="78"/>
      <c r="S195" s="78"/>
      <c r="T195" s="78"/>
      <c r="U195" s="78"/>
      <c r="V195" s="78"/>
      <c r="W195" s="78"/>
      <c r="X195" s="78"/>
    </row>
    <row r="196" spans="1:24" s="80" customFormat="1" hidden="1" x14ac:dyDescent="0.2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N196" s="31"/>
      <c r="R196" s="78"/>
      <c r="S196" s="78"/>
      <c r="T196" s="78"/>
      <c r="U196" s="78"/>
      <c r="V196" s="78"/>
      <c r="W196" s="78"/>
      <c r="X196" s="78"/>
    </row>
    <row r="197" spans="1:24" s="80" customFormat="1" hidden="1" x14ac:dyDescent="0.2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N197" s="31"/>
      <c r="R197" s="78"/>
      <c r="S197" s="78"/>
      <c r="T197" s="78"/>
      <c r="U197" s="78"/>
      <c r="V197" s="78"/>
      <c r="W197" s="78"/>
      <c r="X197" s="78"/>
    </row>
    <row r="198" spans="1:24" s="80" customFormat="1" hidden="1" x14ac:dyDescent="0.2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N198" s="31"/>
      <c r="R198" s="78"/>
      <c r="S198" s="78"/>
      <c r="T198" s="78"/>
      <c r="U198" s="78"/>
      <c r="V198" s="78"/>
      <c r="W198" s="78"/>
      <c r="X198" s="78"/>
    </row>
    <row r="199" spans="1:24" s="80" customFormat="1" hidden="1" x14ac:dyDescent="0.2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N199" s="31"/>
      <c r="R199" s="78"/>
      <c r="S199" s="78"/>
      <c r="T199" s="78"/>
      <c r="U199" s="78"/>
      <c r="V199" s="78"/>
      <c r="W199" s="78"/>
      <c r="X199" s="78"/>
    </row>
    <row r="200" spans="1:24" s="80" customFormat="1" hidden="1" x14ac:dyDescent="0.2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N200" s="31"/>
      <c r="R200" s="78"/>
      <c r="S200" s="78"/>
      <c r="T200" s="78"/>
      <c r="U200" s="78"/>
      <c r="V200" s="78"/>
      <c r="W200" s="78"/>
      <c r="X200" s="78"/>
    </row>
    <row r="201" spans="1:24" s="80" customFormat="1" hidden="1" x14ac:dyDescent="0.2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N201" s="31"/>
      <c r="R201" s="78"/>
      <c r="S201" s="78"/>
      <c r="T201" s="78"/>
      <c r="U201" s="78"/>
      <c r="V201" s="78"/>
      <c r="W201" s="78"/>
      <c r="X201" s="78"/>
    </row>
    <row r="202" spans="1:24" s="80" customFormat="1" hidden="1" x14ac:dyDescent="0.2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N202" s="31"/>
      <c r="R202" s="78"/>
      <c r="S202" s="78"/>
      <c r="T202" s="78"/>
      <c r="U202" s="78"/>
      <c r="V202" s="78"/>
      <c r="W202" s="78"/>
      <c r="X202" s="78"/>
    </row>
    <row r="203" spans="1:24" s="80" customFormat="1" hidden="1" x14ac:dyDescent="0.2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N203" s="31"/>
      <c r="R203" s="78"/>
      <c r="S203" s="78"/>
      <c r="T203" s="78"/>
      <c r="U203" s="78"/>
      <c r="V203" s="78"/>
      <c r="W203" s="78"/>
      <c r="X203" s="78"/>
    </row>
    <row r="204" spans="1:24" s="80" customFormat="1" hidden="1" x14ac:dyDescent="0.2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N204" s="31"/>
      <c r="R204" s="78"/>
      <c r="S204" s="78"/>
      <c r="T204" s="78"/>
      <c r="U204" s="78"/>
      <c r="V204" s="78"/>
      <c r="W204" s="78"/>
      <c r="X204" s="78"/>
    </row>
    <row r="205" spans="1:24" s="80" customFormat="1" hidden="1" x14ac:dyDescent="0.2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N205" s="31"/>
      <c r="R205" s="78"/>
      <c r="S205" s="78"/>
      <c r="T205" s="78"/>
      <c r="U205" s="78"/>
      <c r="V205" s="78"/>
      <c r="W205" s="78"/>
      <c r="X205" s="78"/>
    </row>
    <row r="206" spans="1:24" s="80" customFormat="1" hidden="1" x14ac:dyDescent="0.2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N206" s="31"/>
      <c r="R206" s="78"/>
      <c r="S206" s="78"/>
      <c r="T206" s="78"/>
      <c r="U206" s="78"/>
      <c r="V206" s="78"/>
      <c r="W206" s="78"/>
      <c r="X206" s="78"/>
    </row>
    <row r="207" spans="1:24" s="80" customFormat="1" hidden="1" x14ac:dyDescent="0.2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N207" s="31"/>
      <c r="R207" s="78"/>
      <c r="S207" s="78"/>
      <c r="T207" s="78"/>
      <c r="U207" s="78"/>
      <c r="V207" s="78"/>
      <c r="W207" s="78"/>
      <c r="X207" s="78"/>
    </row>
    <row r="208" spans="1:24" s="80" customFormat="1" hidden="1" x14ac:dyDescent="0.2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N208" s="31"/>
      <c r="R208" s="78"/>
      <c r="S208" s="78"/>
      <c r="T208" s="78"/>
      <c r="U208" s="78"/>
      <c r="V208" s="78"/>
      <c r="W208" s="78"/>
      <c r="X208" s="78"/>
    </row>
    <row r="209" spans="1:24" s="80" customFormat="1" hidden="1" x14ac:dyDescent="0.2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N209" s="31"/>
      <c r="R209" s="78"/>
      <c r="S209" s="78"/>
      <c r="T209" s="78"/>
      <c r="U209" s="78"/>
      <c r="V209" s="78"/>
      <c r="W209" s="78"/>
      <c r="X209" s="78"/>
    </row>
    <row r="210" spans="1:24" s="80" customFormat="1" hidden="1" x14ac:dyDescent="0.2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N210" s="31"/>
      <c r="R210" s="78"/>
      <c r="S210" s="78"/>
      <c r="T210" s="78"/>
      <c r="U210" s="78"/>
      <c r="V210" s="78"/>
      <c r="W210" s="78"/>
      <c r="X210" s="78"/>
    </row>
    <row r="211" spans="1:24" s="80" customFormat="1" hidden="1" x14ac:dyDescent="0.2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N211" s="31"/>
      <c r="R211" s="78"/>
      <c r="S211" s="78"/>
      <c r="T211" s="78"/>
      <c r="U211" s="78"/>
      <c r="V211" s="78"/>
      <c r="W211" s="78"/>
      <c r="X211" s="78"/>
    </row>
    <row r="212" spans="1:24" s="80" customFormat="1" hidden="1" x14ac:dyDescent="0.2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N212" s="31"/>
      <c r="R212" s="78"/>
      <c r="S212" s="78"/>
      <c r="T212" s="78"/>
      <c r="U212" s="78"/>
      <c r="V212" s="78"/>
      <c r="W212" s="78"/>
      <c r="X212" s="78"/>
    </row>
    <row r="213" spans="1:24" s="80" customFormat="1" hidden="1" x14ac:dyDescent="0.2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N213" s="31"/>
      <c r="R213" s="78"/>
      <c r="S213" s="78"/>
      <c r="T213" s="78"/>
      <c r="U213" s="78"/>
      <c r="V213" s="78"/>
      <c r="W213" s="78"/>
      <c r="X213" s="78"/>
    </row>
    <row r="214" spans="1:24" s="80" customFormat="1" hidden="1" x14ac:dyDescent="0.2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N214" s="31"/>
      <c r="R214" s="78"/>
      <c r="S214" s="78"/>
      <c r="T214" s="78"/>
      <c r="U214" s="78"/>
      <c r="V214" s="78"/>
      <c r="W214" s="78"/>
      <c r="X214" s="78"/>
    </row>
    <row r="215" spans="1:24" s="80" customFormat="1" hidden="1" x14ac:dyDescent="0.2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N215" s="31"/>
      <c r="R215" s="78"/>
      <c r="S215" s="78"/>
      <c r="T215" s="78"/>
      <c r="U215" s="78"/>
      <c r="V215" s="78"/>
      <c r="W215" s="78"/>
      <c r="X215" s="78"/>
    </row>
    <row r="216" spans="1:24" s="80" customFormat="1" hidden="1" x14ac:dyDescent="0.2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31"/>
      <c r="R216" s="78"/>
      <c r="S216" s="78"/>
      <c r="T216" s="78"/>
      <c r="U216" s="78"/>
      <c r="V216" s="78"/>
      <c r="W216" s="78"/>
      <c r="X216" s="78"/>
    </row>
    <row r="217" spans="1:24" s="80" customFormat="1" hidden="1" x14ac:dyDescent="0.2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31"/>
      <c r="R217" s="78"/>
      <c r="S217" s="78"/>
      <c r="T217" s="78"/>
      <c r="U217" s="78"/>
      <c r="V217" s="78"/>
      <c r="W217" s="78"/>
      <c r="X217" s="78"/>
    </row>
    <row r="218" spans="1:24" s="80" customFormat="1" hidden="1" x14ac:dyDescent="0.2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31"/>
      <c r="R218" s="78"/>
      <c r="S218" s="78"/>
      <c r="T218" s="78"/>
      <c r="U218" s="78"/>
      <c r="V218" s="78"/>
      <c r="W218" s="78"/>
      <c r="X218" s="78"/>
    </row>
    <row r="219" spans="1:24" s="80" customFormat="1" hidden="1" x14ac:dyDescent="0.2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31"/>
      <c r="R219" s="78"/>
      <c r="S219" s="78"/>
      <c r="T219" s="78"/>
      <c r="U219" s="78"/>
      <c r="V219" s="78"/>
      <c r="W219" s="78"/>
      <c r="X219" s="78"/>
    </row>
    <row r="220" spans="1:24" s="80" customFormat="1" hidden="1" x14ac:dyDescent="0.2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31"/>
      <c r="R220" s="78"/>
      <c r="S220" s="78"/>
      <c r="T220" s="78"/>
      <c r="U220" s="78"/>
      <c r="V220" s="78"/>
      <c r="W220" s="78"/>
      <c r="X220" s="78"/>
    </row>
    <row r="221" spans="1:24" s="80" customFormat="1" hidden="1" x14ac:dyDescent="0.2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31"/>
      <c r="R221" s="78"/>
      <c r="S221" s="78"/>
      <c r="T221" s="78"/>
      <c r="U221" s="78"/>
      <c r="V221" s="78"/>
      <c r="W221" s="78"/>
      <c r="X221" s="78"/>
    </row>
    <row r="222" spans="1:24" s="80" customFormat="1" hidden="1" x14ac:dyDescent="0.2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31"/>
      <c r="R222" s="78"/>
      <c r="S222" s="78"/>
      <c r="T222" s="78"/>
      <c r="U222" s="78"/>
      <c r="V222" s="78"/>
      <c r="W222" s="78"/>
      <c r="X222" s="78"/>
    </row>
    <row r="223" spans="1:24" s="80" customFormat="1" hidden="1" x14ac:dyDescent="0.2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R223" s="78"/>
      <c r="S223" s="78"/>
      <c r="T223" s="78"/>
      <c r="U223" s="78"/>
      <c r="V223" s="78"/>
      <c r="W223" s="78"/>
      <c r="X223" s="78"/>
    </row>
    <row r="224" spans="1:24" s="80" customFormat="1" hidden="1" x14ac:dyDescent="0.2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R224" s="78"/>
      <c r="S224" s="78"/>
      <c r="T224" s="78"/>
      <c r="U224" s="78"/>
      <c r="V224" s="78"/>
      <c r="W224" s="78"/>
      <c r="X224" s="78"/>
    </row>
    <row r="225" spans="1:24" s="80" customFormat="1" hidden="1" x14ac:dyDescent="0.2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R225" s="78"/>
      <c r="S225" s="78"/>
      <c r="T225" s="78"/>
      <c r="U225" s="78"/>
      <c r="V225" s="78"/>
      <c r="W225" s="78"/>
      <c r="X225" s="78"/>
    </row>
    <row r="226" spans="1:24" s="80" customFormat="1" hidden="1" x14ac:dyDescent="0.2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R226" s="78"/>
      <c r="S226" s="78"/>
      <c r="T226" s="78"/>
      <c r="U226" s="78"/>
      <c r="V226" s="78"/>
      <c r="W226" s="78"/>
      <c r="X226" s="78"/>
    </row>
    <row r="227" spans="1:24" s="80" customFormat="1" hidden="1" x14ac:dyDescent="0.2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R227" s="78"/>
      <c r="S227" s="78"/>
      <c r="T227" s="78"/>
      <c r="U227" s="78"/>
      <c r="V227" s="78"/>
      <c r="W227" s="78"/>
      <c r="X227" s="78"/>
    </row>
    <row r="228" spans="1:24" s="80" customFormat="1" hidden="1" x14ac:dyDescent="0.2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31"/>
      <c r="R228" s="78"/>
      <c r="S228" s="78"/>
      <c r="T228" s="78"/>
      <c r="U228" s="78"/>
      <c r="V228" s="78"/>
      <c r="W228" s="78"/>
      <c r="X228" s="78"/>
    </row>
    <row r="229" spans="1:24" s="80" customFormat="1" hidden="1" x14ac:dyDescent="0.2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31"/>
      <c r="R229" s="78"/>
      <c r="S229" s="78"/>
      <c r="T229" s="78"/>
      <c r="U229" s="78"/>
      <c r="V229" s="78"/>
      <c r="W229" s="78"/>
      <c r="X229" s="78"/>
    </row>
    <row r="230" spans="1:24" s="80" customFormat="1" hidden="1" x14ac:dyDescent="0.2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34"/>
      <c r="R230" s="78"/>
      <c r="S230" s="78"/>
      <c r="T230" s="78"/>
      <c r="U230" s="78"/>
      <c r="V230" s="78"/>
      <c r="W230" s="78"/>
      <c r="X230" s="78"/>
    </row>
    <row r="231" spans="1:24" s="80" customFormat="1" hidden="1" x14ac:dyDescent="0.2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34"/>
      <c r="R231" s="78"/>
      <c r="S231" s="78"/>
      <c r="T231" s="78"/>
      <c r="U231" s="78"/>
      <c r="V231" s="78"/>
      <c r="W231" s="78"/>
      <c r="X231" s="78"/>
    </row>
    <row r="232" spans="1:24" s="80" customFormat="1" hidden="1" x14ac:dyDescent="0.2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34"/>
      <c r="R232" s="78"/>
      <c r="S232" s="78"/>
      <c r="T232" s="78"/>
      <c r="U232" s="78"/>
      <c r="V232" s="78"/>
      <c r="W232" s="78"/>
      <c r="X232" s="78"/>
    </row>
    <row r="233" spans="1:24" s="80" customFormat="1" hidden="1" x14ac:dyDescent="0.2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34"/>
      <c r="R233" s="78"/>
      <c r="S233" s="78"/>
      <c r="T233" s="78"/>
      <c r="U233" s="78"/>
      <c r="V233" s="78"/>
      <c r="W233" s="78"/>
      <c r="X233" s="78"/>
    </row>
    <row r="234" spans="1:24" s="80" customFormat="1" hidden="1" x14ac:dyDescent="0.2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34"/>
      <c r="R234" s="78"/>
      <c r="S234" s="78"/>
      <c r="T234" s="78"/>
      <c r="U234" s="78"/>
      <c r="V234" s="78"/>
      <c r="W234" s="78"/>
      <c r="X234" s="78"/>
    </row>
    <row r="235" spans="1:24" s="80" customFormat="1" hidden="1" x14ac:dyDescent="0.2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34"/>
      <c r="R235" s="78"/>
      <c r="S235" s="78"/>
      <c r="T235" s="78"/>
      <c r="U235" s="78"/>
      <c r="V235" s="78"/>
      <c r="W235" s="78"/>
      <c r="X235" s="78"/>
    </row>
    <row r="236" spans="1:24" s="80" customFormat="1" hidden="1" x14ac:dyDescent="0.2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34"/>
      <c r="R236" s="78"/>
      <c r="S236" s="78"/>
      <c r="T236" s="78"/>
      <c r="U236" s="78"/>
      <c r="V236" s="78"/>
      <c r="W236" s="78"/>
      <c r="X236" s="78"/>
    </row>
    <row r="237" spans="1:24" s="80" customFormat="1" hidden="1" x14ac:dyDescent="0.2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34"/>
      <c r="R237" s="78"/>
      <c r="S237" s="78"/>
      <c r="T237" s="78"/>
      <c r="U237" s="78"/>
      <c r="V237" s="78"/>
      <c r="W237" s="78"/>
      <c r="X237" s="78"/>
    </row>
    <row r="238" spans="1:24" s="80" customFormat="1" hidden="1" x14ac:dyDescent="0.2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34"/>
      <c r="R238" s="78"/>
      <c r="S238" s="78"/>
      <c r="T238" s="78"/>
      <c r="U238" s="78"/>
      <c r="V238" s="78"/>
      <c r="W238" s="78"/>
      <c r="X238" s="78"/>
    </row>
    <row r="239" spans="1:24" s="80" customFormat="1" hidden="1" x14ac:dyDescent="0.2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34"/>
      <c r="R239" s="78"/>
      <c r="S239" s="78"/>
      <c r="T239" s="78"/>
      <c r="U239" s="78"/>
      <c r="V239" s="78"/>
      <c r="W239" s="78"/>
      <c r="X239" s="78"/>
    </row>
    <row r="240" spans="1:24" s="80" customFormat="1" hidden="1" x14ac:dyDescent="0.2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34"/>
      <c r="R240" s="78"/>
      <c r="S240" s="78"/>
      <c r="T240" s="78"/>
      <c r="U240" s="78"/>
      <c r="V240" s="78"/>
      <c r="W240" s="78"/>
      <c r="X240" s="78"/>
    </row>
    <row r="241" spans="1:24" s="80" customFormat="1" hidden="1" x14ac:dyDescent="0.2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34"/>
      <c r="R241" s="78"/>
      <c r="S241" s="78"/>
      <c r="T241" s="78"/>
      <c r="U241" s="78"/>
      <c r="V241" s="78"/>
      <c r="W241" s="78"/>
      <c r="X241" s="78"/>
    </row>
    <row r="242" spans="1:24" s="80" customFormat="1" hidden="1" x14ac:dyDescent="0.2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34"/>
      <c r="R242" s="78"/>
      <c r="S242" s="78"/>
      <c r="T242" s="78"/>
      <c r="U242" s="78"/>
      <c r="V242" s="78"/>
      <c r="W242" s="78"/>
      <c r="X242" s="78"/>
    </row>
    <row r="243" spans="1:24" s="80" customFormat="1" hidden="1" x14ac:dyDescent="0.2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34"/>
      <c r="R243" s="78"/>
      <c r="S243" s="78"/>
      <c r="T243" s="78"/>
      <c r="U243" s="78"/>
      <c r="V243" s="78"/>
      <c r="W243" s="78"/>
      <c r="X243" s="78"/>
    </row>
    <row r="244" spans="1:24" s="80" customFormat="1" hidden="1" x14ac:dyDescent="0.2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34"/>
      <c r="R244" s="78"/>
      <c r="S244" s="78"/>
      <c r="T244" s="78"/>
      <c r="U244" s="78"/>
      <c r="V244" s="78"/>
      <c r="W244" s="78"/>
      <c r="X244" s="78"/>
    </row>
    <row r="245" spans="1:24" s="80" customFormat="1" hidden="1" x14ac:dyDescent="0.2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34"/>
      <c r="R245" s="78"/>
      <c r="S245" s="78"/>
      <c r="T245" s="78"/>
      <c r="U245" s="78"/>
      <c r="V245" s="78"/>
      <c r="W245" s="78"/>
      <c r="X245" s="78"/>
    </row>
    <row r="246" spans="1:24" s="80" customFormat="1" hidden="1" x14ac:dyDescent="0.2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34"/>
      <c r="R246" s="78"/>
      <c r="S246" s="78"/>
      <c r="T246" s="78"/>
      <c r="U246" s="78"/>
      <c r="V246" s="78"/>
      <c r="W246" s="78"/>
      <c r="X246" s="78"/>
    </row>
    <row r="247" spans="1:24" s="80" customFormat="1" hidden="1" x14ac:dyDescent="0.2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34"/>
      <c r="R247" s="78"/>
      <c r="S247" s="78"/>
      <c r="T247" s="78"/>
      <c r="U247" s="78"/>
      <c r="V247" s="78"/>
      <c r="W247" s="78"/>
      <c r="X247" s="78"/>
    </row>
    <row r="248" spans="1:24" s="80" customFormat="1" hidden="1" x14ac:dyDescent="0.2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34"/>
      <c r="R248" s="78"/>
      <c r="S248" s="78"/>
      <c r="T248" s="78"/>
      <c r="U248" s="78"/>
      <c r="V248" s="78"/>
      <c r="W248" s="78"/>
      <c r="X248" s="78"/>
    </row>
    <row r="249" spans="1:24" s="80" customFormat="1" hidden="1" x14ac:dyDescent="0.2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34"/>
      <c r="R249" s="78"/>
      <c r="S249" s="78"/>
      <c r="T249" s="78"/>
      <c r="U249" s="78"/>
      <c r="V249" s="78"/>
      <c r="W249" s="78"/>
      <c r="X249" s="78"/>
    </row>
    <row r="250" spans="1:24" s="80" customFormat="1" hidden="1" x14ac:dyDescent="0.2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34"/>
      <c r="R250" s="78"/>
      <c r="S250" s="78"/>
      <c r="T250" s="78"/>
      <c r="U250" s="78"/>
      <c r="V250" s="78"/>
      <c r="W250" s="78"/>
      <c r="X250" s="78"/>
    </row>
    <row r="251" spans="1:24" s="80" customFormat="1" hidden="1" x14ac:dyDescent="0.2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34"/>
      <c r="R251" s="78"/>
      <c r="S251" s="78"/>
      <c r="T251" s="78"/>
      <c r="U251" s="78"/>
      <c r="V251" s="78"/>
      <c r="W251" s="78"/>
      <c r="X251" s="78"/>
    </row>
    <row r="252" spans="1:24" s="80" customFormat="1" hidden="1" x14ac:dyDescent="0.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34"/>
      <c r="R252" s="78"/>
      <c r="S252" s="78"/>
      <c r="T252" s="78"/>
      <c r="U252" s="78"/>
      <c r="V252" s="78"/>
      <c r="W252" s="78"/>
      <c r="X252" s="78"/>
    </row>
    <row r="253" spans="1:24" s="80" customFormat="1" hidden="1" x14ac:dyDescent="0.2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34"/>
      <c r="R253" s="78"/>
      <c r="S253" s="78"/>
      <c r="T253" s="78"/>
      <c r="U253" s="78"/>
      <c r="V253" s="78"/>
      <c r="W253" s="78"/>
      <c r="X253" s="78"/>
    </row>
    <row r="254" spans="1:24" s="80" customFormat="1" hidden="1" x14ac:dyDescent="0.2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34"/>
      <c r="R254" s="78"/>
      <c r="S254" s="78"/>
      <c r="T254" s="78"/>
      <c r="U254" s="78"/>
      <c r="V254" s="78"/>
      <c r="W254" s="78"/>
      <c r="X254" s="78"/>
    </row>
    <row r="255" spans="1:24" s="80" customFormat="1" hidden="1" x14ac:dyDescent="0.2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34"/>
      <c r="R255" s="78"/>
      <c r="S255" s="78"/>
      <c r="T255" s="78"/>
      <c r="U255" s="78"/>
      <c r="V255" s="78"/>
      <c r="W255" s="78"/>
      <c r="X255" s="78"/>
    </row>
    <row r="256" spans="1:24" s="80" customFormat="1" hidden="1" x14ac:dyDescent="0.2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34"/>
      <c r="R256" s="78"/>
      <c r="S256" s="78"/>
      <c r="T256" s="78"/>
      <c r="U256" s="78"/>
      <c r="V256" s="78"/>
      <c r="W256" s="78"/>
      <c r="X256" s="78"/>
    </row>
    <row r="257" spans="1:24" s="80" customFormat="1" hidden="1" x14ac:dyDescent="0.2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34"/>
      <c r="R257" s="78"/>
      <c r="S257" s="78"/>
      <c r="T257" s="78"/>
      <c r="U257" s="78"/>
      <c r="V257" s="78"/>
      <c r="W257" s="78"/>
      <c r="X257" s="78"/>
    </row>
    <row r="258" spans="1:24" s="80" customFormat="1" hidden="1" x14ac:dyDescent="0.2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34"/>
      <c r="R258" s="78"/>
      <c r="S258" s="78"/>
      <c r="T258" s="78"/>
      <c r="U258" s="78"/>
      <c r="V258" s="78"/>
      <c r="W258" s="78"/>
      <c r="X258" s="78"/>
    </row>
    <row r="259" spans="1:24" s="80" customFormat="1" hidden="1" x14ac:dyDescent="0.2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34"/>
      <c r="R259" s="78"/>
      <c r="S259" s="78"/>
      <c r="T259" s="78"/>
      <c r="U259" s="78"/>
      <c r="V259" s="78"/>
      <c r="W259" s="78"/>
      <c r="X259" s="78"/>
    </row>
    <row r="260" spans="1:24" s="80" customFormat="1" hidden="1" x14ac:dyDescent="0.2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34"/>
      <c r="R260" s="78"/>
      <c r="S260" s="78"/>
      <c r="T260" s="78"/>
      <c r="U260" s="78"/>
      <c r="V260" s="78"/>
      <c r="W260" s="78"/>
      <c r="X260" s="78"/>
    </row>
    <row r="261" spans="1:24" s="80" customFormat="1" hidden="1" x14ac:dyDescent="0.2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34"/>
      <c r="R261" s="78"/>
      <c r="S261" s="78"/>
      <c r="T261" s="78"/>
      <c r="U261" s="78"/>
      <c r="V261" s="78"/>
      <c r="W261" s="78"/>
      <c r="X261" s="78"/>
    </row>
    <row r="262" spans="1:24" s="80" customFormat="1" hidden="1" x14ac:dyDescent="0.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34"/>
      <c r="R262" s="78"/>
      <c r="S262" s="78"/>
      <c r="T262" s="78"/>
      <c r="U262" s="78"/>
      <c r="V262" s="78"/>
      <c r="W262" s="78"/>
      <c r="X262" s="78"/>
    </row>
    <row r="263" spans="1:24" s="80" customFormat="1" hidden="1" x14ac:dyDescent="0.2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34"/>
      <c r="R263" s="78"/>
      <c r="S263" s="78"/>
      <c r="T263" s="78"/>
      <c r="U263" s="78"/>
      <c r="V263" s="78"/>
      <c r="W263" s="78"/>
      <c r="X263" s="78"/>
    </row>
    <row r="264" spans="1:24" s="80" customFormat="1" hidden="1" x14ac:dyDescent="0.2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34"/>
      <c r="R264" s="78"/>
      <c r="S264" s="78"/>
      <c r="T264" s="78"/>
      <c r="U264" s="78"/>
      <c r="V264" s="78"/>
      <c r="W264" s="78"/>
      <c r="X264" s="78"/>
    </row>
    <row r="265" spans="1:24" s="80" customFormat="1" hidden="1" x14ac:dyDescent="0.2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34"/>
      <c r="R265" s="78"/>
      <c r="S265" s="78"/>
      <c r="T265" s="78"/>
      <c r="U265" s="78"/>
      <c r="V265" s="78"/>
      <c r="W265" s="78"/>
      <c r="X265" s="78"/>
    </row>
    <row r="266" spans="1:24" s="80" customFormat="1" hidden="1" x14ac:dyDescent="0.2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34"/>
      <c r="R266" s="78"/>
      <c r="S266" s="78"/>
      <c r="T266" s="78"/>
      <c r="U266" s="78"/>
      <c r="V266" s="78"/>
      <c r="W266" s="78"/>
      <c r="X266" s="78"/>
    </row>
    <row r="267" spans="1:24" s="80" customFormat="1" hidden="1" x14ac:dyDescent="0.2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34"/>
      <c r="R267" s="78"/>
      <c r="S267" s="78"/>
      <c r="T267" s="78"/>
      <c r="U267" s="78"/>
      <c r="V267" s="78"/>
      <c r="W267" s="78"/>
      <c r="X267" s="78"/>
    </row>
    <row r="268" spans="1:24" s="80" customFormat="1" hidden="1" x14ac:dyDescent="0.2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34"/>
      <c r="R268" s="78"/>
      <c r="S268" s="78"/>
      <c r="T268" s="78"/>
      <c r="U268" s="78"/>
      <c r="V268" s="78"/>
      <c r="W268" s="78"/>
      <c r="X268" s="78"/>
    </row>
    <row r="269" spans="1:24" s="80" customFormat="1" hidden="1" x14ac:dyDescent="0.2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34"/>
      <c r="R269" s="78"/>
      <c r="S269" s="78"/>
      <c r="T269" s="78"/>
      <c r="U269" s="78"/>
      <c r="V269" s="78"/>
      <c r="W269" s="78"/>
      <c r="X269" s="78"/>
    </row>
    <row r="270" spans="1:24" s="80" customFormat="1" hidden="1" x14ac:dyDescent="0.2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34"/>
      <c r="R270" s="78"/>
      <c r="S270" s="78"/>
      <c r="T270" s="78"/>
      <c r="U270" s="78"/>
      <c r="V270" s="78"/>
      <c r="W270" s="78"/>
      <c r="X270" s="78"/>
    </row>
    <row r="271" spans="1:24" s="80" customFormat="1" hidden="1" x14ac:dyDescent="0.2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34"/>
      <c r="R271" s="78"/>
      <c r="S271" s="78"/>
      <c r="T271" s="78"/>
      <c r="U271" s="78"/>
      <c r="V271" s="78"/>
      <c r="W271" s="78"/>
      <c r="X271" s="78"/>
    </row>
    <row r="272" spans="1:24" s="80" customFormat="1" hidden="1" x14ac:dyDescent="0.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34"/>
      <c r="R272" s="78"/>
      <c r="S272" s="78"/>
      <c r="T272" s="78"/>
      <c r="U272" s="78"/>
      <c r="V272" s="78"/>
      <c r="W272" s="78"/>
      <c r="X272" s="78"/>
    </row>
    <row r="273" spans="1:24" s="80" customFormat="1" hidden="1" x14ac:dyDescent="0.2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34"/>
      <c r="R273" s="78"/>
      <c r="S273" s="78"/>
      <c r="T273" s="78"/>
      <c r="U273" s="78"/>
      <c r="V273" s="78"/>
      <c r="W273" s="78"/>
      <c r="X273" s="78"/>
    </row>
    <row r="274" spans="1:24" s="80" customFormat="1" hidden="1" x14ac:dyDescent="0.2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34"/>
      <c r="R274" s="78"/>
      <c r="S274" s="78"/>
      <c r="T274" s="78"/>
      <c r="U274" s="78"/>
      <c r="V274" s="78"/>
      <c r="W274" s="78"/>
      <c r="X274" s="78"/>
    </row>
    <row r="275" spans="1:24" s="80" customFormat="1" hidden="1" x14ac:dyDescent="0.2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34"/>
      <c r="R275" s="78"/>
      <c r="S275" s="78"/>
      <c r="T275" s="78"/>
      <c r="U275" s="78"/>
      <c r="V275" s="78"/>
      <c r="W275" s="78"/>
      <c r="X275" s="78"/>
    </row>
    <row r="276" spans="1:24" s="80" customFormat="1" hidden="1" x14ac:dyDescent="0.2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34"/>
      <c r="R276" s="78"/>
      <c r="S276" s="78"/>
      <c r="T276" s="78"/>
      <c r="U276" s="78"/>
      <c r="V276" s="78"/>
      <c r="W276" s="78"/>
      <c r="X276" s="78"/>
    </row>
    <row r="277" spans="1:24" s="80" customFormat="1" hidden="1" x14ac:dyDescent="0.2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34"/>
      <c r="R277" s="78"/>
      <c r="S277" s="78"/>
      <c r="T277" s="78"/>
      <c r="U277" s="78"/>
      <c r="V277" s="78"/>
      <c r="W277" s="78"/>
      <c r="X277" s="78"/>
    </row>
    <row r="278" spans="1:24" s="80" customFormat="1" hidden="1" x14ac:dyDescent="0.2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34"/>
      <c r="R278" s="78"/>
      <c r="S278" s="78"/>
      <c r="T278" s="78"/>
      <c r="U278" s="78"/>
      <c r="V278" s="78"/>
      <c r="W278" s="78"/>
      <c r="X278" s="78"/>
    </row>
    <row r="279" spans="1:24" s="80" customFormat="1" hidden="1" x14ac:dyDescent="0.2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34"/>
      <c r="R279" s="78"/>
      <c r="S279" s="78"/>
      <c r="T279" s="78"/>
      <c r="U279" s="78"/>
      <c r="V279" s="78"/>
      <c r="W279" s="78"/>
      <c r="X279" s="78"/>
    </row>
    <row r="280" spans="1:24" s="80" customFormat="1" hidden="1" x14ac:dyDescent="0.2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34"/>
      <c r="R280" s="78"/>
      <c r="S280" s="78"/>
      <c r="T280" s="78"/>
      <c r="U280" s="78"/>
      <c r="V280" s="78"/>
      <c r="W280" s="78"/>
      <c r="X280" s="78"/>
    </row>
    <row r="281" spans="1:24" s="80" customFormat="1" hidden="1" x14ac:dyDescent="0.2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34"/>
      <c r="R281" s="78"/>
      <c r="S281" s="78"/>
      <c r="T281" s="78"/>
      <c r="U281" s="78"/>
      <c r="V281" s="78"/>
      <c r="W281" s="78"/>
      <c r="X281" s="78"/>
    </row>
    <row r="282" spans="1:24" s="80" customFormat="1" hidden="1" x14ac:dyDescent="0.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34"/>
      <c r="R282" s="78"/>
      <c r="S282" s="78"/>
      <c r="T282" s="78"/>
      <c r="U282" s="78"/>
      <c r="V282" s="78"/>
      <c r="W282" s="78"/>
      <c r="X282" s="78"/>
    </row>
    <row r="283" spans="1:24" s="80" customFormat="1" hidden="1" x14ac:dyDescent="0.2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34"/>
      <c r="R283" s="78"/>
      <c r="S283" s="78"/>
      <c r="T283" s="78"/>
      <c r="U283" s="78"/>
      <c r="V283" s="78"/>
      <c r="W283" s="78"/>
      <c r="X283" s="78"/>
    </row>
    <row r="284" spans="1:24" s="80" customFormat="1" hidden="1" x14ac:dyDescent="0.2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34"/>
      <c r="R284" s="78"/>
      <c r="S284" s="78"/>
      <c r="T284" s="78"/>
      <c r="U284" s="78"/>
      <c r="V284" s="78"/>
      <c r="W284" s="78"/>
      <c r="X284" s="78"/>
    </row>
    <row r="285" spans="1:24" s="80" customFormat="1" hidden="1" x14ac:dyDescent="0.2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34"/>
      <c r="R285" s="78"/>
      <c r="S285" s="78"/>
      <c r="T285" s="78"/>
      <c r="U285" s="78"/>
      <c r="V285" s="78"/>
      <c r="W285" s="78"/>
      <c r="X285" s="78"/>
    </row>
    <row r="286" spans="1:24" s="80" customFormat="1" hidden="1" x14ac:dyDescent="0.2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34"/>
      <c r="R286" s="78"/>
      <c r="S286" s="78"/>
      <c r="T286" s="78"/>
      <c r="U286" s="78"/>
      <c r="V286" s="78"/>
      <c r="W286" s="78"/>
      <c r="X286" s="78"/>
    </row>
    <row r="287" spans="1:24" s="80" customFormat="1" hidden="1" x14ac:dyDescent="0.2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34"/>
      <c r="R287" s="78"/>
      <c r="S287" s="78"/>
      <c r="T287" s="78"/>
      <c r="U287" s="78"/>
      <c r="V287" s="78"/>
      <c r="W287" s="78"/>
      <c r="X287" s="78"/>
    </row>
    <row r="288" spans="1:24" s="80" customFormat="1" hidden="1" x14ac:dyDescent="0.2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34"/>
      <c r="R288" s="78"/>
      <c r="S288" s="78"/>
      <c r="T288" s="78"/>
      <c r="U288" s="78"/>
      <c r="V288" s="78"/>
      <c r="W288" s="78"/>
      <c r="X288" s="78"/>
    </row>
    <row r="289" spans="1:43" s="80" customFormat="1" hidden="1" x14ac:dyDescent="0.2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34"/>
      <c r="R289" s="78"/>
      <c r="S289" s="78"/>
      <c r="T289" s="78"/>
      <c r="U289" s="78"/>
      <c r="V289" s="78"/>
      <c r="W289" s="78"/>
      <c r="X289" s="78"/>
    </row>
    <row r="290" spans="1:43" s="80" customFormat="1" hidden="1" x14ac:dyDescent="0.2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34"/>
      <c r="R290" s="78"/>
      <c r="S290" s="78"/>
      <c r="T290" s="78"/>
      <c r="U290" s="78"/>
      <c r="V290" s="78"/>
      <c r="W290" s="78"/>
      <c r="X290" s="78"/>
    </row>
    <row r="291" spans="1:43" s="80" customFormat="1" hidden="1" x14ac:dyDescent="0.2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34"/>
      <c r="R291" s="78"/>
      <c r="S291" s="78"/>
      <c r="T291" s="78"/>
      <c r="U291" s="78"/>
      <c r="V291" s="78"/>
      <c r="W291" s="78"/>
      <c r="X291" s="78"/>
    </row>
    <row r="292" spans="1:43" s="80" customFormat="1" hidden="1" x14ac:dyDescent="0.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34"/>
      <c r="R292" s="78"/>
      <c r="S292" s="78"/>
      <c r="T292" s="78"/>
      <c r="U292" s="78"/>
      <c r="V292" s="78"/>
      <c r="W292" s="78"/>
      <c r="X292" s="78"/>
    </row>
    <row r="293" spans="1:43" s="80" customFormat="1" hidden="1" x14ac:dyDescent="0.2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34"/>
      <c r="R293" s="78"/>
      <c r="S293" s="78"/>
      <c r="T293" s="78"/>
      <c r="U293" s="78"/>
      <c r="V293" s="78"/>
      <c r="W293" s="78"/>
      <c r="X293" s="78"/>
    </row>
    <row r="294" spans="1:43" s="80" customFormat="1" hidden="1" x14ac:dyDescent="0.2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34"/>
      <c r="R294" s="78"/>
      <c r="S294" s="78"/>
      <c r="T294" s="78"/>
      <c r="U294" s="78"/>
      <c r="V294" s="78"/>
      <c r="W294" s="78"/>
      <c r="X294" s="78"/>
    </row>
    <row r="295" spans="1:43" s="80" customFormat="1" hidden="1" x14ac:dyDescent="0.2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34"/>
      <c r="R295" s="78"/>
      <c r="S295" s="78"/>
      <c r="T295" s="78"/>
      <c r="U295" s="78"/>
      <c r="V295" s="78"/>
      <c r="W295" s="78"/>
      <c r="X295" s="78"/>
    </row>
    <row r="296" spans="1:43" s="80" customFormat="1" hidden="1" x14ac:dyDescent="0.2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34"/>
      <c r="R296" s="78"/>
      <c r="S296" s="78"/>
      <c r="T296" s="78"/>
      <c r="U296" s="78"/>
      <c r="V296" s="78"/>
      <c r="W296" s="78"/>
      <c r="X296" s="78"/>
    </row>
    <row r="297" spans="1:43" s="80" customFormat="1" hidden="1" x14ac:dyDescent="0.2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34"/>
      <c r="R297" s="78"/>
      <c r="S297" s="78"/>
      <c r="T297" s="78"/>
      <c r="U297" s="78"/>
      <c r="V297" s="78"/>
      <c r="W297" s="78"/>
      <c r="X297" s="78"/>
    </row>
    <row r="298" spans="1:43" s="80" customFormat="1" hidden="1" x14ac:dyDescent="0.2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34"/>
      <c r="R298" s="78"/>
      <c r="S298" s="78"/>
      <c r="T298" s="78"/>
      <c r="U298" s="78"/>
      <c r="V298" s="78"/>
      <c r="W298" s="78"/>
      <c r="X298" s="78"/>
    </row>
    <row r="299" spans="1:43" s="80" customFormat="1" x14ac:dyDescent="0.2">
      <c r="A299" s="292" t="s">
        <v>52</v>
      </c>
      <c r="B299" s="103" t="s">
        <v>63</v>
      </c>
      <c r="C299" s="81" t="s">
        <v>34</v>
      </c>
      <c r="D299" s="81" t="s">
        <v>64</v>
      </c>
      <c r="E299" s="78"/>
      <c r="F299" s="78"/>
      <c r="G299" s="78"/>
      <c r="H299" s="78"/>
      <c r="I299" s="78"/>
      <c r="J299" s="78"/>
      <c r="K299" s="78"/>
      <c r="L299" s="78"/>
      <c r="M299" s="78"/>
      <c r="N299" s="31"/>
      <c r="R299" s="78"/>
      <c r="S299" s="78"/>
      <c r="T299" s="78"/>
      <c r="U299" s="78"/>
      <c r="V299" s="78"/>
      <c r="W299" s="78"/>
      <c r="X299" s="78"/>
      <c r="Y299" s="56" t="s">
        <v>62</v>
      </c>
      <c r="Z299" s="44">
        <v>3.0000000000000001E-3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3" s="80" customFormat="1" x14ac:dyDescent="0.2">
      <c r="A300" s="292">
        <v>1</v>
      </c>
      <c r="B300" s="293" t="str">
        <f>IFERROR(INDEX(H$100:H$300,MATCH(A300&amp;". koht",H$101:H$301,0)),"")</f>
        <v>Enn Lehtpuu (Järva)</v>
      </c>
      <c r="C300" s="294">
        <f>IFERROR(INDEX(Sünd.!C:C,MATCH(B:B,Sünd.!B:B,0)),"")</f>
        <v>1962</v>
      </c>
      <c r="D300" s="295">
        <f>IF(Võistkondlik!BK$1+1-A300&gt;0,Võistkondlik!BK$1+1-A300,0)</f>
        <v>20</v>
      </c>
      <c r="E300" s="78"/>
      <c r="F300" s="78"/>
      <c r="G300" s="78"/>
      <c r="H300" s="78"/>
      <c r="I300" s="78"/>
      <c r="J300" s="78"/>
      <c r="K300" s="78"/>
      <c r="L300" s="78"/>
      <c r="M300" s="78"/>
      <c r="N300" s="31"/>
      <c r="R300" s="78"/>
      <c r="S300" s="78"/>
      <c r="T300" s="78"/>
      <c r="U300" s="78"/>
      <c r="V300" s="78"/>
      <c r="W300" s="78"/>
      <c r="X300" s="78"/>
      <c r="Y300" s="2" t="str">
        <f>IFERROR(MID(B300,FIND("(",B300)+1,FIND(")",B300)-FIND("(",B300)-1),"")</f>
        <v>Järva</v>
      </c>
      <c r="Z300" s="55">
        <f t="shared" ref="Z300:Z306" si="8">D300+Z$299</f>
        <v>20.003</v>
      </c>
      <c r="AA300" s="55" t="str">
        <f t="shared" ref="AA300:AP315" si="9">IF($Y300=AA$299,$Z300,"")</f>
        <v/>
      </c>
      <c r="AB300" s="55" t="str">
        <f t="shared" si="9"/>
        <v/>
      </c>
      <c r="AC300" s="55" t="str">
        <f t="shared" si="9"/>
        <v/>
      </c>
      <c r="AD300" s="55" t="str">
        <f t="shared" si="9"/>
        <v/>
      </c>
      <c r="AE300" s="55">
        <f t="shared" si="9"/>
        <v>20.003</v>
      </c>
      <c r="AF300" s="55" t="str">
        <f t="shared" si="9"/>
        <v/>
      </c>
      <c r="AG300" s="55" t="str">
        <f t="shared" si="9"/>
        <v/>
      </c>
      <c r="AH300" s="55" t="str">
        <f t="shared" si="9"/>
        <v/>
      </c>
      <c r="AI300" s="55" t="str">
        <f t="shared" si="9"/>
        <v/>
      </c>
      <c r="AJ300" s="55" t="str">
        <f t="shared" si="9"/>
        <v/>
      </c>
      <c r="AK300" s="55" t="str">
        <f t="shared" si="9"/>
        <v/>
      </c>
      <c r="AL300" s="55" t="str">
        <f t="shared" si="9"/>
        <v/>
      </c>
      <c r="AM300" s="55" t="str">
        <f t="shared" si="9"/>
        <v/>
      </c>
      <c r="AN300" s="55" t="str">
        <f t="shared" si="9"/>
        <v/>
      </c>
      <c r="AO300" s="55" t="str">
        <f t="shared" si="9"/>
        <v/>
      </c>
      <c r="AP300" s="55" t="str">
        <f t="shared" si="9"/>
        <v/>
      </c>
      <c r="AQ300" s="36"/>
    </row>
    <row r="301" spans="1:43" s="80" customFormat="1" x14ac:dyDescent="0.2">
      <c r="A301" s="309">
        <v>2</v>
      </c>
      <c r="B301" s="92" t="str">
        <f t="shared" ref="B301:B315" si="10">IFERROR(INDEX(H$100:H$300,MATCH(A301&amp;". koht",H$101:H$301,0)),"")</f>
        <v>Kalju Olmre (Harju)</v>
      </c>
      <c r="C301" s="294">
        <f>IFERROR(INDEX(Sünd.!C:C,MATCH(B:B,Sünd.!B:B,0)),"")</f>
        <v>1959</v>
      </c>
      <c r="D301" s="295">
        <f>IF(Võistkondlik!BK$1+1-A301&gt;0,Võistkondlik!BK$1+1-A301,0)</f>
        <v>19</v>
      </c>
      <c r="E301" s="78"/>
      <c r="F301" s="78"/>
      <c r="G301" s="78"/>
      <c r="H301" s="78"/>
      <c r="I301" s="78"/>
      <c r="J301" s="78"/>
      <c r="K301" s="78"/>
      <c r="L301" s="78"/>
      <c r="M301" s="78"/>
      <c r="N301" s="31"/>
      <c r="R301" s="78"/>
      <c r="S301" s="78"/>
      <c r="T301" s="78"/>
      <c r="U301" s="78"/>
      <c r="V301" s="78"/>
      <c r="W301" s="78"/>
      <c r="X301" s="78"/>
      <c r="Y301" s="2" t="str">
        <f t="shared" ref="Y301:Y306" si="11">IFERROR(MID(B301,FIND("(",B301)+1,FIND(")",B301)-FIND("(",B301)-1),"")</f>
        <v>Harju</v>
      </c>
      <c r="Z301" s="55">
        <f t="shared" si="8"/>
        <v>19.003</v>
      </c>
      <c r="AA301" s="55">
        <f t="shared" si="9"/>
        <v>19.003</v>
      </c>
      <c r="AB301" s="55" t="str">
        <f t="shared" si="9"/>
        <v/>
      </c>
      <c r="AC301" s="55" t="str">
        <f t="shared" si="9"/>
        <v/>
      </c>
      <c r="AD301" s="55" t="str">
        <f t="shared" si="9"/>
        <v/>
      </c>
      <c r="AE301" s="55" t="str">
        <f t="shared" si="9"/>
        <v/>
      </c>
      <c r="AF301" s="55" t="str">
        <f t="shared" si="9"/>
        <v/>
      </c>
      <c r="AG301" s="55" t="str">
        <f t="shared" si="9"/>
        <v/>
      </c>
      <c r="AH301" s="55" t="str">
        <f t="shared" si="9"/>
        <v/>
      </c>
      <c r="AI301" s="55" t="str">
        <f t="shared" si="9"/>
        <v/>
      </c>
      <c r="AJ301" s="55" t="str">
        <f t="shared" si="9"/>
        <v/>
      </c>
      <c r="AK301" s="55" t="str">
        <f t="shared" si="9"/>
        <v/>
      </c>
      <c r="AL301" s="55" t="str">
        <f t="shared" si="9"/>
        <v/>
      </c>
      <c r="AM301" s="55" t="str">
        <f t="shared" si="9"/>
        <v/>
      </c>
      <c r="AN301" s="55" t="str">
        <f t="shared" si="9"/>
        <v/>
      </c>
      <c r="AO301" s="55" t="str">
        <f t="shared" si="9"/>
        <v/>
      </c>
      <c r="AP301" s="55" t="str">
        <f t="shared" si="9"/>
        <v/>
      </c>
      <c r="AQ301" s="36"/>
    </row>
    <row r="302" spans="1:43" s="80" customFormat="1" x14ac:dyDescent="0.2">
      <c r="A302" s="309">
        <v>3</v>
      </c>
      <c r="B302" s="296" t="str">
        <f t="shared" si="10"/>
        <v>Andres Veski (I-Viru)</v>
      </c>
      <c r="C302" s="294">
        <f>IFERROR(INDEX(Sünd.!C:C,MATCH(B:B,Sünd.!B:B,0)),"")</f>
        <v>1961</v>
      </c>
      <c r="D302" s="295">
        <f>IF(Võistkondlik!BK$1+1-A302&gt;0,Võistkondlik!BK$1+1-A302,0)</f>
        <v>18</v>
      </c>
      <c r="E302" s="78"/>
      <c r="F302" s="78"/>
      <c r="G302" s="78"/>
      <c r="H302" s="78"/>
      <c r="I302" s="78"/>
      <c r="J302" s="78"/>
      <c r="N302" s="31"/>
      <c r="R302" s="78"/>
      <c r="S302" s="78"/>
      <c r="T302" s="78"/>
      <c r="U302" s="78"/>
      <c r="V302" s="78"/>
      <c r="W302" s="78"/>
      <c r="X302" s="78"/>
      <c r="Y302" s="2" t="str">
        <f t="shared" si="11"/>
        <v>I-Viru</v>
      </c>
      <c r="Z302" s="55">
        <f t="shared" si="8"/>
        <v>18.003</v>
      </c>
      <c r="AA302" s="55" t="str">
        <f t="shared" si="9"/>
        <v/>
      </c>
      <c r="AB302" s="55" t="str">
        <f t="shared" si="9"/>
        <v/>
      </c>
      <c r="AC302" s="55">
        <f t="shared" si="9"/>
        <v>18.003</v>
      </c>
      <c r="AD302" s="55" t="str">
        <f t="shared" si="9"/>
        <v/>
      </c>
      <c r="AE302" s="55" t="str">
        <f t="shared" si="9"/>
        <v/>
      </c>
      <c r="AF302" s="55" t="str">
        <f t="shared" si="9"/>
        <v/>
      </c>
      <c r="AG302" s="55" t="str">
        <f t="shared" si="9"/>
        <v/>
      </c>
      <c r="AH302" s="55" t="str">
        <f t="shared" si="9"/>
        <v/>
      </c>
      <c r="AI302" s="55" t="str">
        <f t="shared" si="9"/>
        <v/>
      </c>
      <c r="AJ302" s="55" t="str">
        <f t="shared" si="9"/>
        <v/>
      </c>
      <c r="AK302" s="55" t="str">
        <f t="shared" si="9"/>
        <v/>
      </c>
      <c r="AL302" s="55" t="str">
        <f t="shared" si="9"/>
        <v/>
      </c>
      <c r="AM302" s="55" t="str">
        <f t="shared" si="9"/>
        <v/>
      </c>
      <c r="AN302" s="55" t="str">
        <f t="shared" si="9"/>
        <v/>
      </c>
      <c r="AO302" s="55" t="str">
        <f t="shared" si="9"/>
        <v/>
      </c>
      <c r="AP302" s="55" t="str">
        <f t="shared" si="9"/>
        <v/>
      </c>
      <c r="AQ302" s="36"/>
    </row>
    <row r="303" spans="1:43" s="80" customFormat="1" x14ac:dyDescent="0.2">
      <c r="A303" s="309">
        <v>4</v>
      </c>
      <c r="B303" s="91" t="str">
        <f t="shared" si="10"/>
        <v>Mati Tapo (Järva)</v>
      </c>
      <c r="C303" s="294">
        <f>IFERROR(INDEX(Sünd.!C:C,MATCH(B:B,Sünd.!B:B,0)),"")</f>
        <v>1959</v>
      </c>
      <c r="D303" s="295">
        <f>IF(Võistkondlik!BK$1+1-A303&gt;0,Võistkondlik!BK$1+1-A303,0)</f>
        <v>17</v>
      </c>
      <c r="E303" s="78"/>
      <c r="F303" s="78"/>
      <c r="G303" s="78"/>
      <c r="H303" s="78"/>
      <c r="I303" s="78"/>
      <c r="J303" s="78"/>
      <c r="N303" s="31"/>
      <c r="R303" s="78"/>
      <c r="S303" s="78"/>
      <c r="T303" s="78"/>
      <c r="U303" s="78"/>
      <c r="V303" s="78"/>
      <c r="W303" s="78"/>
      <c r="X303" s="78"/>
      <c r="Y303" s="2" t="str">
        <f t="shared" si="11"/>
        <v>Järva</v>
      </c>
      <c r="Z303" s="55">
        <f t="shared" si="8"/>
        <v>17.003</v>
      </c>
      <c r="AA303" s="55" t="str">
        <f t="shared" si="9"/>
        <v/>
      </c>
      <c r="AB303" s="55" t="str">
        <f t="shared" si="9"/>
        <v/>
      </c>
      <c r="AC303" s="55" t="str">
        <f t="shared" si="9"/>
        <v/>
      </c>
      <c r="AD303" s="55" t="str">
        <f t="shared" si="9"/>
        <v/>
      </c>
      <c r="AE303" s="55">
        <f t="shared" si="9"/>
        <v>17.003</v>
      </c>
      <c r="AF303" s="55" t="str">
        <f t="shared" si="9"/>
        <v/>
      </c>
      <c r="AG303" s="55" t="str">
        <f t="shared" si="9"/>
        <v/>
      </c>
      <c r="AH303" s="55" t="str">
        <f t="shared" si="9"/>
        <v/>
      </c>
      <c r="AI303" s="55" t="str">
        <f t="shared" si="9"/>
        <v/>
      </c>
      <c r="AJ303" s="55" t="str">
        <f t="shared" si="9"/>
        <v/>
      </c>
      <c r="AK303" s="55" t="str">
        <f t="shared" si="9"/>
        <v/>
      </c>
      <c r="AL303" s="55" t="str">
        <f t="shared" si="9"/>
        <v/>
      </c>
      <c r="AM303" s="55" t="str">
        <f t="shared" si="9"/>
        <v/>
      </c>
      <c r="AN303" s="55" t="str">
        <f t="shared" si="9"/>
        <v/>
      </c>
      <c r="AO303" s="55" t="str">
        <f t="shared" si="9"/>
        <v/>
      </c>
      <c r="AP303" s="55" t="str">
        <f t="shared" si="9"/>
        <v/>
      </c>
      <c r="AQ303" s="36"/>
    </row>
    <row r="304" spans="1:43" s="80" customFormat="1" x14ac:dyDescent="0.2">
      <c r="A304" s="309">
        <v>5</v>
      </c>
      <c r="B304" s="91" t="str">
        <f t="shared" si="10"/>
        <v>Gennadi Prohhorov (Järva)</v>
      </c>
      <c r="C304" s="294">
        <f>IFERROR(INDEX(Sünd.!C:C,MATCH(B:B,Sünd.!B:B,0)),"")</f>
        <v>1955</v>
      </c>
      <c r="D304" s="295">
        <f>IF(Võistkondlik!BK$1+1-A304&gt;0,Võistkondlik!BK$1+1-A304,0)</f>
        <v>16</v>
      </c>
      <c r="E304" s="78"/>
      <c r="F304" s="78"/>
      <c r="G304" s="78"/>
      <c r="H304" s="78"/>
      <c r="I304" s="78"/>
      <c r="J304" s="78"/>
      <c r="N304" s="31"/>
      <c r="R304" s="78"/>
      <c r="S304" s="78"/>
      <c r="T304" s="78"/>
      <c r="U304" s="78"/>
      <c r="V304" s="78"/>
      <c r="W304" s="78"/>
      <c r="X304" s="78"/>
      <c r="Y304" s="2" t="str">
        <f t="shared" si="11"/>
        <v>Järva</v>
      </c>
      <c r="Z304" s="55">
        <f t="shared" si="8"/>
        <v>16.003</v>
      </c>
      <c r="AA304" s="55" t="str">
        <f t="shared" si="9"/>
        <v/>
      </c>
      <c r="AB304" s="55" t="str">
        <f t="shared" si="9"/>
        <v/>
      </c>
      <c r="AC304" s="55" t="str">
        <f t="shared" si="9"/>
        <v/>
      </c>
      <c r="AD304" s="55" t="str">
        <f t="shared" si="9"/>
        <v/>
      </c>
      <c r="AE304" s="55">
        <f t="shared" si="9"/>
        <v>16.003</v>
      </c>
      <c r="AF304" s="55" t="str">
        <f t="shared" si="9"/>
        <v/>
      </c>
      <c r="AG304" s="55" t="str">
        <f t="shared" si="9"/>
        <v/>
      </c>
      <c r="AH304" s="55" t="str">
        <f t="shared" si="9"/>
        <v/>
      </c>
      <c r="AI304" s="55" t="str">
        <f t="shared" si="9"/>
        <v/>
      </c>
      <c r="AJ304" s="55" t="str">
        <f t="shared" si="9"/>
        <v/>
      </c>
      <c r="AK304" s="55" t="str">
        <f t="shared" si="9"/>
        <v/>
      </c>
      <c r="AL304" s="55" t="str">
        <f t="shared" si="9"/>
        <v/>
      </c>
      <c r="AM304" s="55" t="str">
        <f t="shared" si="9"/>
        <v/>
      </c>
      <c r="AN304" s="55" t="str">
        <f t="shared" si="9"/>
        <v/>
      </c>
      <c r="AO304" s="55" t="str">
        <f t="shared" si="9"/>
        <v/>
      </c>
      <c r="AP304" s="55" t="str">
        <f t="shared" si="9"/>
        <v/>
      </c>
      <c r="AQ304" s="36"/>
    </row>
    <row r="305" spans="1:43" s="80" customFormat="1" x14ac:dyDescent="0.2">
      <c r="A305" s="309">
        <v>6</v>
      </c>
      <c r="B305" s="91" t="str">
        <f t="shared" si="10"/>
        <v>Ivan Ignatov (Viljandi)</v>
      </c>
      <c r="C305" s="294">
        <f>IFERROR(INDEX(Sünd.!C:C,MATCH(B:B,Sünd.!B:B,0)),"")</f>
        <v>1958</v>
      </c>
      <c r="D305" s="294">
        <f>IF(Võistkondlik!BK$1+1-A305&gt;0,Võistkondlik!BK$1+1-A305,0)</f>
        <v>15</v>
      </c>
      <c r="E305" s="78"/>
      <c r="F305" s="78"/>
      <c r="G305" s="78"/>
      <c r="H305" s="78"/>
      <c r="I305" s="78"/>
      <c r="J305" s="78"/>
      <c r="N305" s="31"/>
      <c r="R305" s="78"/>
      <c r="S305" s="78"/>
      <c r="T305" s="78"/>
      <c r="U305" s="78"/>
      <c r="V305" s="78"/>
      <c r="W305" s="78"/>
      <c r="X305" s="78"/>
      <c r="Y305" s="2" t="str">
        <f t="shared" si="11"/>
        <v>Viljandi</v>
      </c>
      <c r="Z305" s="55">
        <f t="shared" si="8"/>
        <v>15.003</v>
      </c>
      <c r="AA305" s="55" t="str">
        <f t="shared" si="9"/>
        <v/>
      </c>
      <c r="AB305" s="55" t="str">
        <f t="shared" si="9"/>
        <v/>
      </c>
      <c r="AC305" s="55" t="str">
        <f t="shared" si="9"/>
        <v/>
      </c>
      <c r="AD305" s="55" t="str">
        <f t="shared" si="9"/>
        <v/>
      </c>
      <c r="AE305" s="55" t="str">
        <f t="shared" si="9"/>
        <v/>
      </c>
      <c r="AF305" s="55" t="str">
        <f t="shared" si="9"/>
        <v/>
      </c>
      <c r="AG305" s="55" t="str">
        <f t="shared" si="9"/>
        <v/>
      </c>
      <c r="AH305" s="55" t="str">
        <f t="shared" si="9"/>
        <v/>
      </c>
      <c r="AI305" s="55" t="str">
        <f t="shared" si="9"/>
        <v/>
      </c>
      <c r="AJ305" s="55" t="str">
        <f t="shared" si="9"/>
        <v/>
      </c>
      <c r="AK305" s="55" t="str">
        <f t="shared" si="9"/>
        <v/>
      </c>
      <c r="AL305" s="55" t="str">
        <f t="shared" si="9"/>
        <v/>
      </c>
      <c r="AM305" s="55" t="str">
        <f t="shared" si="9"/>
        <v/>
      </c>
      <c r="AN305" s="55">
        <f t="shared" si="9"/>
        <v>15.003</v>
      </c>
      <c r="AO305" s="55" t="str">
        <f t="shared" si="9"/>
        <v/>
      </c>
      <c r="AP305" s="55" t="str">
        <f t="shared" si="9"/>
        <v/>
      </c>
      <c r="AQ305" s="36"/>
    </row>
    <row r="306" spans="1:43" s="80" customFormat="1" x14ac:dyDescent="0.2">
      <c r="A306" s="309">
        <v>7</v>
      </c>
      <c r="B306" s="91" t="str">
        <f t="shared" si="10"/>
        <v>Viktor Švarõgin (I-Viru)</v>
      </c>
      <c r="C306" s="294">
        <f>IFERROR(INDEX(Sünd.!C:C,MATCH(B:B,Sünd.!B:B,0)),"")</f>
        <v>1960</v>
      </c>
      <c r="D306" s="294">
        <f>IF(Võistkondlik!BK$1+1-A306&gt;0,Võistkondlik!BK$1+1-A306,0)</f>
        <v>14</v>
      </c>
      <c r="E306" s="78"/>
      <c r="F306" s="78"/>
      <c r="G306" s="78"/>
      <c r="H306" s="78"/>
      <c r="I306" s="78"/>
      <c r="J306" s="78"/>
      <c r="N306" s="31"/>
      <c r="R306" s="78"/>
      <c r="S306" s="78"/>
      <c r="T306" s="78"/>
      <c r="U306" s="78"/>
      <c r="V306" s="78"/>
      <c r="W306" s="78"/>
      <c r="X306" s="78"/>
      <c r="Y306" s="2" t="str">
        <f t="shared" si="11"/>
        <v>I-Viru</v>
      </c>
      <c r="Z306" s="55">
        <f t="shared" si="8"/>
        <v>14.003</v>
      </c>
      <c r="AA306" s="55" t="str">
        <f t="shared" si="9"/>
        <v/>
      </c>
      <c r="AB306" s="55" t="str">
        <f t="shared" si="9"/>
        <v/>
      </c>
      <c r="AC306" s="55">
        <f t="shared" si="9"/>
        <v>14.003</v>
      </c>
      <c r="AD306" s="55" t="str">
        <f t="shared" si="9"/>
        <v/>
      </c>
      <c r="AE306" s="55" t="str">
        <f t="shared" si="9"/>
        <v/>
      </c>
      <c r="AF306" s="55" t="str">
        <f t="shared" si="9"/>
        <v/>
      </c>
      <c r="AG306" s="55" t="str">
        <f t="shared" si="9"/>
        <v/>
      </c>
      <c r="AH306" s="55" t="str">
        <f t="shared" si="9"/>
        <v/>
      </c>
      <c r="AI306" s="55" t="str">
        <f t="shared" si="9"/>
        <v/>
      </c>
      <c r="AJ306" s="55" t="str">
        <f t="shared" si="9"/>
        <v/>
      </c>
      <c r="AK306" s="55" t="str">
        <f t="shared" si="9"/>
        <v/>
      </c>
      <c r="AL306" s="55" t="str">
        <f t="shared" si="9"/>
        <v/>
      </c>
      <c r="AM306" s="55" t="str">
        <f t="shared" si="9"/>
        <v/>
      </c>
      <c r="AN306" s="55" t="str">
        <f t="shared" si="9"/>
        <v/>
      </c>
      <c r="AO306" s="55" t="str">
        <f t="shared" si="9"/>
        <v/>
      </c>
      <c r="AP306" s="55" t="str">
        <f t="shared" si="9"/>
        <v/>
      </c>
      <c r="AQ306" s="36"/>
    </row>
    <row r="307" spans="1:43" x14ac:dyDescent="0.2">
      <c r="A307" s="309">
        <v>8</v>
      </c>
      <c r="B307" s="91" t="str">
        <f t="shared" si="10"/>
        <v>Vallo Sillamaa (Järva)</v>
      </c>
      <c r="C307" s="294">
        <f>IFERROR(INDEX(Sünd.!C:C,MATCH(B:B,Sünd.!B:B,0)),"")</f>
        <v>1962</v>
      </c>
      <c r="D307" s="294">
        <f>IF(Võistkondlik!BK$1+1-A307&gt;0,Võistkondlik!BK$1+1-A307,0)</f>
        <v>13</v>
      </c>
      <c r="E307" s="78"/>
      <c r="F307" s="78"/>
      <c r="G307" s="78"/>
      <c r="H307" s="78"/>
      <c r="I307" s="78"/>
      <c r="J307" s="78"/>
      <c r="Y307" s="2" t="str">
        <f t="shared" ref="Y307:Y312" si="12">IFERROR(MID(B307,FIND("(",B307)+1,FIND(")",B307)-FIND("(",B307)-1),"")</f>
        <v>Järva</v>
      </c>
      <c r="Z307" s="55">
        <f t="shared" ref="Z307:Z312" si="13">D307+Z$299</f>
        <v>13.003</v>
      </c>
      <c r="AA307" s="55" t="str">
        <f t="shared" si="9"/>
        <v/>
      </c>
      <c r="AB307" s="55" t="str">
        <f t="shared" si="9"/>
        <v/>
      </c>
      <c r="AC307" s="55" t="str">
        <f t="shared" si="9"/>
        <v/>
      </c>
      <c r="AD307" s="55" t="str">
        <f t="shared" si="9"/>
        <v/>
      </c>
      <c r="AE307" s="55">
        <f t="shared" si="9"/>
        <v>13.003</v>
      </c>
      <c r="AF307" s="55" t="str">
        <f t="shared" si="9"/>
        <v/>
      </c>
      <c r="AG307" s="55" t="str">
        <f t="shared" si="9"/>
        <v/>
      </c>
      <c r="AH307" s="55" t="str">
        <f t="shared" si="9"/>
        <v/>
      </c>
      <c r="AI307" s="55" t="str">
        <f t="shared" si="9"/>
        <v/>
      </c>
      <c r="AJ307" s="55" t="str">
        <f t="shared" si="9"/>
        <v/>
      </c>
      <c r="AK307" s="55" t="str">
        <f t="shared" si="9"/>
        <v/>
      </c>
      <c r="AL307" s="55" t="str">
        <f t="shared" si="9"/>
        <v/>
      </c>
      <c r="AM307" s="55" t="str">
        <f t="shared" si="9"/>
        <v/>
      </c>
      <c r="AN307" s="55" t="str">
        <f t="shared" si="9"/>
        <v/>
      </c>
      <c r="AO307" s="55" t="str">
        <f t="shared" si="9"/>
        <v/>
      </c>
      <c r="AP307" s="55" t="str">
        <f t="shared" si="9"/>
        <v/>
      </c>
    </row>
    <row r="308" spans="1:43" x14ac:dyDescent="0.2">
      <c r="A308" s="309">
        <v>9</v>
      </c>
      <c r="B308" s="91" t="str">
        <f t="shared" si="10"/>
        <v>Aivar Sein (Lääne)</v>
      </c>
      <c r="C308" s="294">
        <f>IFERROR(INDEX(Sünd.!C:C,MATCH(B:B,Sünd.!B:B,0)),"")</f>
        <v>1962</v>
      </c>
      <c r="D308" s="294">
        <f>IF(Võistkondlik!BK$1+1-A308&gt;0,Võistkondlik!BK$1+1-A308,0)</f>
        <v>12</v>
      </c>
      <c r="E308" s="78"/>
      <c r="F308" s="78"/>
      <c r="G308" s="78"/>
      <c r="H308" s="78"/>
      <c r="I308" s="78"/>
      <c r="J308" s="78"/>
      <c r="Y308" s="2" t="str">
        <f t="shared" si="12"/>
        <v>Lääne</v>
      </c>
      <c r="Z308" s="55">
        <f t="shared" si="13"/>
        <v>12.003</v>
      </c>
      <c r="AA308" s="55" t="str">
        <f t="shared" si="9"/>
        <v/>
      </c>
      <c r="AB308" s="55" t="str">
        <f t="shared" si="9"/>
        <v/>
      </c>
      <c r="AC308" s="55" t="str">
        <f t="shared" si="9"/>
        <v/>
      </c>
      <c r="AD308" s="55" t="str">
        <f t="shared" si="9"/>
        <v/>
      </c>
      <c r="AE308" s="55" t="str">
        <f t="shared" si="9"/>
        <v/>
      </c>
      <c r="AF308" s="55" t="str">
        <f t="shared" si="9"/>
        <v/>
      </c>
      <c r="AG308" s="55">
        <f t="shared" si="9"/>
        <v>12.003</v>
      </c>
      <c r="AH308" s="55" t="str">
        <f t="shared" si="9"/>
        <v/>
      </c>
      <c r="AI308" s="55" t="str">
        <f t="shared" si="9"/>
        <v/>
      </c>
      <c r="AJ308" s="55" t="str">
        <f t="shared" si="9"/>
        <v/>
      </c>
      <c r="AK308" s="55" t="str">
        <f t="shared" si="9"/>
        <v/>
      </c>
      <c r="AL308" s="55" t="str">
        <f t="shared" si="9"/>
        <v/>
      </c>
      <c r="AM308" s="55" t="str">
        <f t="shared" si="9"/>
        <v/>
      </c>
      <c r="AN308" s="55" t="str">
        <f t="shared" si="9"/>
        <v/>
      </c>
      <c r="AO308" s="55" t="str">
        <f t="shared" si="9"/>
        <v/>
      </c>
      <c r="AP308" s="55" t="str">
        <f t="shared" si="9"/>
        <v/>
      </c>
    </row>
    <row r="309" spans="1:43" x14ac:dyDescent="0.2">
      <c r="A309" s="309">
        <v>10</v>
      </c>
      <c r="B309" s="91" t="str">
        <f t="shared" si="10"/>
        <v>Jaan Saar (I-Viru)</v>
      </c>
      <c r="C309" s="294">
        <f>IFERROR(INDEX(Sünd.!C:C,MATCH(B:B,Sünd.!B:B,0)),"")</f>
        <v>1958</v>
      </c>
      <c r="D309" s="294">
        <f>IF(Võistkondlik!BK$1+1-A309&gt;0,Võistkondlik!BK$1+1-A309,0)</f>
        <v>11</v>
      </c>
      <c r="E309" s="78"/>
      <c r="F309" s="78"/>
      <c r="G309" s="78"/>
      <c r="H309" s="78"/>
      <c r="I309" s="78"/>
      <c r="J309" s="78"/>
      <c r="Y309" s="2" t="str">
        <f t="shared" si="12"/>
        <v>I-Viru</v>
      </c>
      <c r="Z309" s="55">
        <f t="shared" si="13"/>
        <v>11.003</v>
      </c>
      <c r="AA309" s="55" t="str">
        <f t="shared" si="9"/>
        <v/>
      </c>
      <c r="AB309" s="55" t="str">
        <f t="shared" si="9"/>
        <v/>
      </c>
      <c r="AC309" s="55">
        <f t="shared" si="9"/>
        <v>11.003</v>
      </c>
      <c r="AD309" s="55" t="str">
        <f t="shared" si="9"/>
        <v/>
      </c>
      <c r="AE309" s="55" t="str">
        <f t="shared" si="9"/>
        <v/>
      </c>
      <c r="AF309" s="55" t="str">
        <f t="shared" si="9"/>
        <v/>
      </c>
      <c r="AG309" s="55" t="str">
        <f t="shared" si="9"/>
        <v/>
      </c>
      <c r="AH309" s="55" t="str">
        <f t="shared" si="9"/>
        <v/>
      </c>
      <c r="AI309" s="55" t="str">
        <f t="shared" si="9"/>
        <v/>
      </c>
      <c r="AJ309" s="55" t="str">
        <f t="shared" si="9"/>
        <v/>
      </c>
      <c r="AK309" s="55" t="str">
        <f t="shared" si="9"/>
        <v/>
      </c>
      <c r="AL309" s="55" t="str">
        <f t="shared" si="9"/>
        <v/>
      </c>
      <c r="AM309" s="55" t="str">
        <f t="shared" si="9"/>
        <v/>
      </c>
      <c r="AN309" s="55" t="str">
        <f t="shared" si="9"/>
        <v/>
      </c>
      <c r="AO309" s="55" t="str">
        <f t="shared" si="9"/>
        <v/>
      </c>
      <c r="AP309" s="55" t="str">
        <f t="shared" si="9"/>
        <v/>
      </c>
    </row>
    <row r="310" spans="1:43" x14ac:dyDescent="0.2">
      <c r="A310" s="309">
        <v>11</v>
      </c>
      <c r="B310" s="291" t="str">
        <f t="shared" si="10"/>
        <v>Tiit Palk (Lääne)</v>
      </c>
      <c r="C310" s="294">
        <f>IFERROR(INDEX(Sünd.!C:C,MATCH(B:B,Sünd.!B:B,0)),"")</f>
        <v>1960</v>
      </c>
      <c r="D310" s="294">
        <f>IF(Võistkondlik!BK$1+1-A310&gt;0,Võistkondlik!BK$1+1-A310,0)</f>
        <v>10</v>
      </c>
      <c r="E310" s="78"/>
      <c r="F310" s="78"/>
      <c r="G310" s="78"/>
      <c r="H310" s="78"/>
      <c r="I310" s="78"/>
      <c r="J310" s="78"/>
      <c r="Y310" s="2" t="str">
        <f t="shared" si="12"/>
        <v>Lääne</v>
      </c>
      <c r="Z310" s="55">
        <f t="shared" si="13"/>
        <v>10.003</v>
      </c>
      <c r="AA310" s="55" t="str">
        <f t="shared" si="9"/>
        <v/>
      </c>
      <c r="AB310" s="55" t="str">
        <f t="shared" si="9"/>
        <v/>
      </c>
      <c r="AC310" s="55" t="str">
        <f t="shared" si="9"/>
        <v/>
      </c>
      <c r="AD310" s="55" t="str">
        <f t="shared" si="9"/>
        <v/>
      </c>
      <c r="AE310" s="55" t="str">
        <f t="shared" si="9"/>
        <v/>
      </c>
      <c r="AF310" s="55" t="str">
        <f t="shared" si="9"/>
        <v/>
      </c>
      <c r="AG310" s="55">
        <f t="shared" si="9"/>
        <v>10.003</v>
      </c>
      <c r="AH310" s="55" t="str">
        <f t="shared" si="9"/>
        <v/>
      </c>
      <c r="AI310" s="55" t="str">
        <f t="shared" si="9"/>
        <v/>
      </c>
      <c r="AJ310" s="55" t="str">
        <f t="shared" si="9"/>
        <v/>
      </c>
      <c r="AK310" s="55" t="str">
        <f t="shared" si="9"/>
        <v/>
      </c>
      <c r="AL310" s="55" t="str">
        <f t="shared" si="9"/>
        <v/>
      </c>
      <c r="AM310" s="55" t="str">
        <f t="shared" si="9"/>
        <v/>
      </c>
      <c r="AN310" s="55" t="str">
        <f t="shared" si="9"/>
        <v/>
      </c>
      <c r="AO310" s="55" t="str">
        <f t="shared" si="9"/>
        <v/>
      </c>
      <c r="AP310" s="55" t="str">
        <f t="shared" si="9"/>
        <v/>
      </c>
    </row>
    <row r="311" spans="1:43" x14ac:dyDescent="0.2">
      <c r="A311" s="309">
        <v>12</v>
      </c>
      <c r="B311" s="291" t="str">
        <f t="shared" si="10"/>
        <v>Enn Tokman (I-Viru)</v>
      </c>
      <c r="C311" s="294">
        <f>IFERROR(INDEX(Sünd.!C:C,MATCH(B:B,Sünd.!B:B,0)),"")</f>
        <v>1962</v>
      </c>
      <c r="D311" s="294">
        <f>IF(Võistkondlik!BK$1+1-A311&gt;0,Võistkondlik!BK$1+1-A311,0)</f>
        <v>9</v>
      </c>
      <c r="E311" s="78"/>
      <c r="F311" s="78"/>
      <c r="G311" s="78"/>
      <c r="H311" s="78"/>
      <c r="I311" s="78"/>
      <c r="J311" s="78"/>
      <c r="Y311" s="2" t="str">
        <f t="shared" si="12"/>
        <v>I-Viru</v>
      </c>
      <c r="Z311" s="55">
        <f t="shared" si="13"/>
        <v>9.0030000000000001</v>
      </c>
      <c r="AA311" s="55" t="str">
        <f t="shared" si="9"/>
        <v/>
      </c>
      <c r="AB311" s="55" t="str">
        <f t="shared" si="9"/>
        <v/>
      </c>
      <c r="AC311" s="55">
        <f t="shared" si="9"/>
        <v>9.0030000000000001</v>
      </c>
      <c r="AD311" s="55" t="str">
        <f t="shared" si="9"/>
        <v/>
      </c>
      <c r="AE311" s="55" t="str">
        <f t="shared" si="9"/>
        <v/>
      </c>
      <c r="AF311" s="55" t="str">
        <f t="shared" si="9"/>
        <v/>
      </c>
      <c r="AG311" s="55" t="str">
        <f t="shared" si="9"/>
        <v/>
      </c>
      <c r="AH311" s="55" t="str">
        <f t="shared" si="9"/>
        <v/>
      </c>
      <c r="AI311" s="55" t="str">
        <f t="shared" si="9"/>
        <v/>
      </c>
      <c r="AJ311" s="55" t="str">
        <f t="shared" si="9"/>
        <v/>
      </c>
      <c r="AK311" s="55" t="str">
        <f t="shared" si="9"/>
        <v/>
      </c>
      <c r="AL311" s="55" t="str">
        <f t="shared" si="9"/>
        <v/>
      </c>
      <c r="AM311" s="55" t="str">
        <f t="shared" si="9"/>
        <v/>
      </c>
      <c r="AN311" s="55" t="str">
        <f t="shared" si="9"/>
        <v/>
      </c>
      <c r="AO311" s="55" t="str">
        <f t="shared" si="9"/>
        <v/>
      </c>
      <c r="AP311" s="55" t="str">
        <f t="shared" si="9"/>
        <v/>
      </c>
    </row>
    <row r="312" spans="1:43" x14ac:dyDescent="0.2">
      <c r="A312" s="309">
        <v>13</v>
      </c>
      <c r="B312" s="291" t="str">
        <f t="shared" si="10"/>
        <v>Uno Valdmets (Jõgeva)</v>
      </c>
      <c r="C312" s="294">
        <f>IFERROR(INDEX(Sünd.!C:C,MATCH(B:B,Sünd.!B:B,0)),"")</f>
        <v>1954</v>
      </c>
      <c r="D312" s="294">
        <f>IF(Võistkondlik!BK$1+1-A312&gt;0,Võistkondlik!BK$1+1-A312,0)</f>
        <v>8</v>
      </c>
      <c r="E312" s="78"/>
      <c r="F312" s="78"/>
      <c r="G312" s="78"/>
      <c r="H312" s="78"/>
      <c r="I312" s="78"/>
      <c r="J312" s="78"/>
      <c r="Y312" s="2" t="str">
        <f t="shared" si="12"/>
        <v>Jõgeva</v>
      </c>
      <c r="Z312" s="55">
        <f t="shared" si="13"/>
        <v>8.0030000000000001</v>
      </c>
      <c r="AA312" s="55" t="str">
        <f t="shared" si="9"/>
        <v/>
      </c>
      <c r="AB312" s="55" t="str">
        <f t="shared" si="9"/>
        <v/>
      </c>
      <c r="AC312" s="55" t="str">
        <f t="shared" si="9"/>
        <v/>
      </c>
      <c r="AD312" s="55">
        <f t="shared" si="9"/>
        <v>8.0030000000000001</v>
      </c>
      <c r="AE312" s="55" t="str">
        <f t="shared" si="9"/>
        <v/>
      </c>
      <c r="AF312" s="55" t="str">
        <f t="shared" si="9"/>
        <v/>
      </c>
      <c r="AG312" s="55" t="str">
        <f t="shared" si="9"/>
        <v/>
      </c>
      <c r="AH312" s="55" t="str">
        <f t="shared" si="9"/>
        <v/>
      </c>
      <c r="AI312" s="55" t="str">
        <f t="shared" si="9"/>
        <v/>
      </c>
      <c r="AJ312" s="55" t="str">
        <f t="shared" si="9"/>
        <v/>
      </c>
      <c r="AK312" s="55" t="str">
        <f t="shared" si="9"/>
        <v/>
      </c>
      <c r="AL312" s="55" t="str">
        <f t="shared" si="9"/>
        <v/>
      </c>
      <c r="AM312" s="55" t="str">
        <f t="shared" si="9"/>
        <v/>
      </c>
      <c r="AN312" s="55" t="str">
        <f t="shared" si="9"/>
        <v/>
      </c>
      <c r="AO312" s="55" t="str">
        <f t="shared" si="9"/>
        <v/>
      </c>
      <c r="AP312" s="55" t="str">
        <f t="shared" si="9"/>
        <v/>
      </c>
    </row>
    <row r="313" spans="1:43" x14ac:dyDescent="0.2">
      <c r="A313" s="309">
        <v>14</v>
      </c>
      <c r="B313" s="291" t="str">
        <f t="shared" si="10"/>
        <v>Kalju Kallasmaa (Lääne)</v>
      </c>
      <c r="C313" s="294">
        <f>IFERROR(INDEX(Sünd.!C:C,MATCH(B:B,Sünd.!B:B,0)),"")</f>
        <v>1959</v>
      </c>
      <c r="D313" s="294">
        <f>IF(Võistkondlik!BK$1+1-A313&gt;0,Võistkondlik!BK$1+1-A313,0)</f>
        <v>7</v>
      </c>
      <c r="E313" s="78"/>
      <c r="F313" s="78"/>
      <c r="G313" s="78"/>
      <c r="H313" s="78"/>
      <c r="I313" s="78"/>
      <c r="J313" s="78"/>
      <c r="Y313" s="2" t="str">
        <f t="shared" ref="Y313:Y315" si="14">IFERROR(MID(B313,FIND("(",B313)+1,FIND(")",B313)-FIND("(",B313)-1),"")</f>
        <v>Lääne</v>
      </c>
      <c r="Z313" s="55">
        <f t="shared" ref="Z313:Z315" si="15">D313+Z$299</f>
        <v>7.0030000000000001</v>
      </c>
      <c r="AA313" s="55" t="str">
        <f t="shared" si="9"/>
        <v/>
      </c>
      <c r="AB313" s="55" t="str">
        <f t="shared" si="9"/>
        <v/>
      </c>
      <c r="AC313" s="55" t="str">
        <f t="shared" si="9"/>
        <v/>
      </c>
      <c r="AD313" s="55" t="str">
        <f t="shared" si="9"/>
        <v/>
      </c>
      <c r="AE313" s="55" t="str">
        <f t="shared" si="9"/>
        <v/>
      </c>
      <c r="AF313" s="55" t="str">
        <f t="shared" si="9"/>
        <v/>
      </c>
      <c r="AG313" s="55">
        <f t="shared" si="9"/>
        <v>7.0030000000000001</v>
      </c>
      <c r="AH313" s="55" t="str">
        <f t="shared" si="9"/>
        <v/>
      </c>
      <c r="AI313" s="55" t="str">
        <f t="shared" si="9"/>
        <v/>
      </c>
      <c r="AJ313" s="55" t="str">
        <f t="shared" si="9"/>
        <v/>
      </c>
      <c r="AK313" s="55" t="str">
        <f t="shared" si="9"/>
        <v/>
      </c>
      <c r="AL313" s="55" t="str">
        <f t="shared" si="9"/>
        <v/>
      </c>
      <c r="AM313" s="55" t="str">
        <f t="shared" si="9"/>
        <v/>
      </c>
      <c r="AN313" s="55" t="str">
        <f t="shared" si="9"/>
        <v/>
      </c>
      <c r="AO313" s="55" t="str">
        <f t="shared" si="9"/>
        <v/>
      </c>
      <c r="AP313" s="55" t="str">
        <f t="shared" si="9"/>
        <v/>
      </c>
    </row>
    <row r="314" spans="1:43" x14ac:dyDescent="0.2">
      <c r="A314" s="309">
        <v>15</v>
      </c>
      <c r="B314" s="291" t="str">
        <f t="shared" si="10"/>
        <v>Väino Nurms (Lääne)</v>
      </c>
      <c r="C314" s="294">
        <f>IFERROR(INDEX(Sünd.!C:C,MATCH(B:B,Sünd.!B:B,0)),"")</f>
        <v>1956</v>
      </c>
      <c r="D314" s="294">
        <f>IF(Võistkondlik!BK$1+1-A314&gt;0,Võistkondlik!BK$1+1-A314,0)</f>
        <v>6</v>
      </c>
      <c r="E314" s="78"/>
      <c r="F314" s="78"/>
      <c r="G314" s="78"/>
      <c r="H314" s="78"/>
      <c r="I314" s="78"/>
      <c r="J314" s="78"/>
      <c r="Y314" s="2" t="str">
        <f t="shared" si="14"/>
        <v>Lääne</v>
      </c>
      <c r="Z314" s="55">
        <f t="shared" si="15"/>
        <v>6.0030000000000001</v>
      </c>
      <c r="AA314" s="55" t="str">
        <f t="shared" si="9"/>
        <v/>
      </c>
      <c r="AB314" s="55" t="str">
        <f t="shared" si="9"/>
        <v/>
      </c>
      <c r="AC314" s="55" t="str">
        <f t="shared" si="9"/>
        <v/>
      </c>
      <c r="AD314" s="55" t="str">
        <f t="shared" si="9"/>
        <v/>
      </c>
      <c r="AE314" s="55" t="str">
        <f t="shared" si="9"/>
        <v/>
      </c>
      <c r="AF314" s="55" t="str">
        <f t="shared" si="9"/>
        <v/>
      </c>
      <c r="AG314" s="55">
        <f t="shared" si="9"/>
        <v>6.0030000000000001</v>
      </c>
      <c r="AH314" s="55" t="str">
        <f t="shared" si="9"/>
        <v/>
      </c>
      <c r="AI314" s="55" t="str">
        <f t="shared" si="9"/>
        <v/>
      </c>
      <c r="AJ314" s="55" t="str">
        <f t="shared" si="9"/>
        <v/>
      </c>
      <c r="AK314" s="55" t="str">
        <f t="shared" si="9"/>
        <v/>
      </c>
      <c r="AL314" s="55" t="str">
        <f t="shared" si="9"/>
        <v/>
      </c>
      <c r="AM314" s="55" t="str">
        <f t="shared" si="9"/>
        <v/>
      </c>
      <c r="AN314" s="55" t="str">
        <f t="shared" si="9"/>
        <v/>
      </c>
      <c r="AO314" s="55" t="str">
        <f t="shared" si="9"/>
        <v/>
      </c>
      <c r="AP314" s="55" t="str">
        <f t="shared" si="9"/>
        <v/>
      </c>
    </row>
    <row r="315" spans="1:43" x14ac:dyDescent="0.2">
      <c r="A315" s="309">
        <v>16</v>
      </c>
      <c r="B315" s="291" t="str">
        <f t="shared" si="10"/>
        <v>Tõnu Sõrmus (Valga)</v>
      </c>
      <c r="C315" s="294">
        <f>IFERROR(INDEX(Sünd.!C:C,MATCH(B:B,Sünd.!B:B,0)),"")</f>
        <v>1956</v>
      </c>
      <c r="D315" s="294">
        <f>IF(Võistkondlik!BK$1+1-A315&gt;0,Võistkondlik!BK$1+1-A315,0)</f>
        <v>5</v>
      </c>
      <c r="E315" s="78"/>
      <c r="F315" s="78"/>
      <c r="G315" s="78"/>
      <c r="H315" s="78"/>
      <c r="I315" s="78"/>
      <c r="J315" s="78"/>
      <c r="Y315" s="2" t="str">
        <f t="shared" si="14"/>
        <v>Valga</v>
      </c>
      <c r="Z315" s="55">
        <f t="shared" si="15"/>
        <v>5.0030000000000001</v>
      </c>
      <c r="AA315" s="55" t="str">
        <f t="shared" si="9"/>
        <v/>
      </c>
      <c r="AB315" s="55" t="str">
        <f t="shared" si="9"/>
        <v/>
      </c>
      <c r="AC315" s="55" t="str">
        <f t="shared" si="9"/>
        <v/>
      </c>
      <c r="AD315" s="55" t="str">
        <f t="shared" si="9"/>
        <v/>
      </c>
      <c r="AE315" s="55" t="str">
        <f t="shared" si="9"/>
        <v/>
      </c>
      <c r="AF315" s="55" t="str">
        <f t="shared" si="9"/>
        <v/>
      </c>
      <c r="AG315" s="55" t="str">
        <f t="shared" si="9"/>
        <v/>
      </c>
      <c r="AH315" s="55" t="str">
        <f t="shared" si="9"/>
        <v/>
      </c>
      <c r="AI315" s="55" t="str">
        <f t="shared" si="9"/>
        <v/>
      </c>
      <c r="AJ315" s="55" t="str">
        <f t="shared" si="9"/>
        <v/>
      </c>
      <c r="AK315" s="55" t="str">
        <f t="shared" si="9"/>
        <v/>
      </c>
      <c r="AL315" s="55" t="str">
        <f t="shared" si="9"/>
        <v/>
      </c>
      <c r="AM315" s="55">
        <f t="shared" si="9"/>
        <v>5.0030000000000001</v>
      </c>
      <c r="AN315" s="55" t="str">
        <f t="shared" si="9"/>
        <v/>
      </c>
      <c r="AO315" s="55" t="str">
        <f t="shared" si="9"/>
        <v/>
      </c>
      <c r="AP315" s="55" t="str">
        <f t="shared" ref="AP315" si="16">IF($Y315=AP$299,$Z315,"")</f>
        <v/>
      </c>
    </row>
  </sheetData>
  <sortState ref="H300:H310">
    <sortCondition ref="H300"/>
  </sortState>
  <conditionalFormatting sqref="B1:L3 B5:L5 L4 B4:H4 J4 K307:L315 B316:L1048576">
    <cfRule type="containsText" dxfId="2190" priority="455" operator="containsText" text="I-Viru">
      <formula>NOT(ISERROR(SEARCH("I-Viru",B1)))</formula>
    </cfRule>
  </conditionalFormatting>
  <conditionalFormatting sqref="B6:L99 K100:L306">
    <cfRule type="containsText" dxfId="2189" priority="449" operator="containsText" text="I-Viru">
      <formula>NOT(ISERROR(SEARCH("I-Viru",B6)))</formula>
    </cfRule>
  </conditionalFormatting>
  <conditionalFormatting sqref="I56:I60">
    <cfRule type="expression" dxfId="2188" priority="343">
      <formula>FIND(2,I56,1)</formula>
    </cfRule>
    <cfRule type="expression" dxfId="2187" priority="344">
      <formula>FIND(1,I56,1)</formula>
    </cfRule>
  </conditionalFormatting>
  <conditionalFormatting sqref="D7 C8">
    <cfRule type="aboveAverage" dxfId="2186" priority="432"/>
  </conditionalFormatting>
  <conditionalFormatting sqref="E7 C9">
    <cfRule type="aboveAverage" dxfId="2185" priority="431"/>
  </conditionalFormatting>
  <conditionalFormatting sqref="F7 C10">
    <cfRule type="aboveAverage" dxfId="2184" priority="430"/>
  </conditionalFormatting>
  <conditionalFormatting sqref="E8 D9">
    <cfRule type="aboveAverage" dxfId="2183" priority="429"/>
  </conditionalFormatting>
  <conditionalFormatting sqref="G7 C11">
    <cfRule type="aboveAverage" dxfId="2182" priority="428"/>
  </conditionalFormatting>
  <conditionalFormatting sqref="F8 D10">
    <cfRule type="aboveAverage" dxfId="2181" priority="427"/>
  </conditionalFormatting>
  <conditionalFormatting sqref="G8 D11">
    <cfRule type="aboveAverage" dxfId="2180" priority="426"/>
  </conditionalFormatting>
  <conditionalFormatting sqref="F9 E10">
    <cfRule type="aboveAverage" dxfId="2179" priority="425"/>
  </conditionalFormatting>
  <conditionalFormatting sqref="G9 E11">
    <cfRule type="aboveAverage" dxfId="2178" priority="424"/>
  </conditionalFormatting>
  <conditionalFormatting sqref="F11 G10">
    <cfRule type="aboveAverage" dxfId="2177" priority="423"/>
  </conditionalFormatting>
  <conditionalFormatting sqref="D14 C15">
    <cfRule type="aboveAverage" dxfId="2176" priority="422"/>
  </conditionalFormatting>
  <conditionalFormatting sqref="E14 C16">
    <cfRule type="aboveAverage" dxfId="2175" priority="421"/>
  </conditionalFormatting>
  <conditionalFormatting sqref="F14 C17">
    <cfRule type="aboveAverage" dxfId="2174" priority="420"/>
  </conditionalFormatting>
  <conditionalFormatting sqref="E15 D16">
    <cfRule type="aboveAverage" dxfId="2173" priority="419"/>
  </conditionalFormatting>
  <conditionalFormatting sqref="G14 C18">
    <cfRule type="aboveAverage" dxfId="2172" priority="418"/>
  </conditionalFormatting>
  <conditionalFormatting sqref="F15 D17">
    <cfRule type="aboveAverage" dxfId="2171" priority="417"/>
  </conditionalFormatting>
  <conditionalFormatting sqref="G15 D18">
    <cfRule type="aboveAverage" dxfId="2170" priority="416"/>
  </conditionalFormatting>
  <conditionalFormatting sqref="F16 E17">
    <cfRule type="aboveAverage" dxfId="2169" priority="415"/>
  </conditionalFormatting>
  <conditionalFormatting sqref="G16 E18">
    <cfRule type="aboveAverage" dxfId="2168" priority="414"/>
  </conditionalFormatting>
  <conditionalFormatting sqref="F18 G17">
    <cfRule type="aboveAverage" dxfId="2167" priority="413"/>
  </conditionalFormatting>
  <conditionalFormatting sqref="D21 C22">
    <cfRule type="aboveAverage" dxfId="2166" priority="412"/>
  </conditionalFormatting>
  <conditionalFormatting sqref="E21 C23">
    <cfRule type="aboveAverage" dxfId="2165" priority="411"/>
  </conditionalFormatting>
  <conditionalFormatting sqref="F21 C24">
    <cfRule type="aboveAverage" dxfId="2164" priority="410"/>
  </conditionalFormatting>
  <conditionalFormatting sqref="E22 D23">
    <cfRule type="aboveAverage" dxfId="2163" priority="409"/>
  </conditionalFormatting>
  <conditionalFormatting sqref="G21 C25">
    <cfRule type="aboveAverage" dxfId="2162" priority="408"/>
  </conditionalFormatting>
  <conditionalFormatting sqref="F22 D24">
    <cfRule type="aboveAverage" dxfId="2161" priority="407"/>
  </conditionalFormatting>
  <conditionalFormatting sqref="G22 D25">
    <cfRule type="aboveAverage" dxfId="2160" priority="406"/>
  </conditionalFormatting>
  <conditionalFormatting sqref="F23 E24">
    <cfRule type="aboveAverage" dxfId="2159" priority="405"/>
  </conditionalFormatting>
  <conditionalFormatting sqref="G23 E25">
    <cfRule type="aboveAverage" dxfId="2158" priority="404"/>
  </conditionalFormatting>
  <conditionalFormatting sqref="F25 G24">
    <cfRule type="aboveAverage" dxfId="2157" priority="403"/>
  </conditionalFormatting>
  <conditionalFormatting sqref="D28 C29">
    <cfRule type="aboveAverage" dxfId="2156" priority="402"/>
  </conditionalFormatting>
  <conditionalFormatting sqref="E28 C30">
    <cfRule type="aboveAverage" dxfId="2155" priority="401"/>
  </conditionalFormatting>
  <conditionalFormatting sqref="F28 C31">
    <cfRule type="aboveAverage" dxfId="2154" priority="400"/>
  </conditionalFormatting>
  <conditionalFormatting sqref="E29 D30">
    <cfRule type="aboveAverage" dxfId="2153" priority="399"/>
  </conditionalFormatting>
  <conditionalFormatting sqref="G28 C32">
    <cfRule type="aboveAverage" dxfId="2152" priority="398"/>
  </conditionalFormatting>
  <conditionalFormatting sqref="F29 D31">
    <cfRule type="aboveAverage" dxfId="2151" priority="397"/>
  </conditionalFormatting>
  <conditionalFormatting sqref="G29 D32">
    <cfRule type="aboveAverage" dxfId="2150" priority="396"/>
  </conditionalFormatting>
  <conditionalFormatting sqref="F30 E31">
    <cfRule type="aboveAverage" dxfId="2149" priority="395"/>
  </conditionalFormatting>
  <conditionalFormatting sqref="G30 E32">
    <cfRule type="aboveAverage" dxfId="2148" priority="394"/>
  </conditionalFormatting>
  <conditionalFormatting sqref="F32 G31">
    <cfRule type="aboveAverage" dxfId="2147" priority="393"/>
  </conditionalFormatting>
  <conditionalFormatting sqref="D35 C36">
    <cfRule type="aboveAverage" dxfId="2146" priority="392"/>
  </conditionalFormatting>
  <conditionalFormatting sqref="E35 C37">
    <cfRule type="aboveAverage" dxfId="2145" priority="391"/>
  </conditionalFormatting>
  <conditionalFormatting sqref="F35 C38">
    <cfRule type="aboveAverage" dxfId="2144" priority="390"/>
  </conditionalFormatting>
  <conditionalFormatting sqref="E36 D37">
    <cfRule type="aboveAverage" dxfId="2143" priority="389"/>
  </conditionalFormatting>
  <conditionalFormatting sqref="G35 C39">
    <cfRule type="aboveAverage" dxfId="2142" priority="388"/>
  </conditionalFormatting>
  <conditionalFormatting sqref="F36 D38">
    <cfRule type="aboveAverage" dxfId="2141" priority="387"/>
  </conditionalFormatting>
  <conditionalFormatting sqref="G36 D39">
    <cfRule type="aboveAverage" dxfId="2140" priority="386"/>
  </conditionalFormatting>
  <conditionalFormatting sqref="F37 E38">
    <cfRule type="aboveAverage" dxfId="2139" priority="385"/>
  </conditionalFormatting>
  <conditionalFormatting sqref="G37 E39">
    <cfRule type="aboveAverage" dxfId="2138" priority="384"/>
  </conditionalFormatting>
  <conditionalFormatting sqref="F39 G38">
    <cfRule type="aboveAverage" dxfId="2137" priority="383"/>
  </conditionalFormatting>
  <conditionalFormatting sqref="D42 C43">
    <cfRule type="aboveAverage" dxfId="2136" priority="382"/>
  </conditionalFormatting>
  <conditionalFormatting sqref="E42 C44">
    <cfRule type="aboveAverage" dxfId="2135" priority="381"/>
  </conditionalFormatting>
  <conditionalFormatting sqref="F42 C45">
    <cfRule type="aboveAverage" dxfId="2134" priority="380"/>
  </conditionalFormatting>
  <conditionalFormatting sqref="E43 D44">
    <cfRule type="aboveAverage" dxfId="2133" priority="379"/>
  </conditionalFormatting>
  <conditionalFormatting sqref="G42 C46">
    <cfRule type="aboveAverage" dxfId="2132" priority="378"/>
  </conditionalFormatting>
  <conditionalFormatting sqref="F43 D45">
    <cfRule type="aboveAverage" dxfId="2131" priority="377"/>
  </conditionalFormatting>
  <conditionalFormatting sqref="G43 D46">
    <cfRule type="aboveAverage" dxfId="2130" priority="376"/>
  </conditionalFormatting>
  <conditionalFormatting sqref="F44 E45">
    <cfRule type="aboveAverage" dxfId="2129" priority="375"/>
  </conditionalFormatting>
  <conditionalFormatting sqref="G44 E46">
    <cfRule type="aboveAverage" dxfId="2128" priority="374"/>
  </conditionalFormatting>
  <conditionalFormatting sqref="F46 G45">
    <cfRule type="aboveAverage" dxfId="2127" priority="373"/>
  </conditionalFormatting>
  <conditionalFormatting sqref="D49 C50">
    <cfRule type="aboveAverage" dxfId="2126" priority="372"/>
  </conditionalFormatting>
  <conditionalFormatting sqref="E49 C51">
    <cfRule type="aboveAverage" dxfId="2125" priority="371"/>
  </conditionalFormatting>
  <conditionalFormatting sqref="F49 C52">
    <cfRule type="aboveAverage" dxfId="2124" priority="370"/>
  </conditionalFormatting>
  <conditionalFormatting sqref="E50 D51">
    <cfRule type="aboveAverage" dxfId="2123" priority="369"/>
  </conditionalFormatting>
  <conditionalFormatting sqref="G49 C53">
    <cfRule type="aboveAverage" dxfId="2122" priority="368"/>
  </conditionalFormatting>
  <conditionalFormatting sqref="F50 D52">
    <cfRule type="aboveAverage" dxfId="2121" priority="367"/>
  </conditionalFormatting>
  <conditionalFormatting sqref="G50 D53">
    <cfRule type="aboveAverage" dxfId="2120" priority="366"/>
  </conditionalFormatting>
  <conditionalFormatting sqref="F51 E52">
    <cfRule type="aboveAverage" dxfId="2119" priority="365"/>
  </conditionalFormatting>
  <conditionalFormatting sqref="G51 E53">
    <cfRule type="aboveAverage" dxfId="2118" priority="364"/>
  </conditionalFormatting>
  <conditionalFormatting sqref="F53 G52">
    <cfRule type="aboveAverage" dxfId="2117" priority="363"/>
  </conditionalFormatting>
  <conditionalFormatting sqref="D56 C57">
    <cfRule type="aboveAverage" dxfId="2116" priority="362"/>
  </conditionalFormatting>
  <conditionalFormatting sqref="E56 C58">
    <cfRule type="aboveAverage" dxfId="2115" priority="361"/>
  </conditionalFormatting>
  <conditionalFormatting sqref="F56 C59">
    <cfRule type="aboveAverage" dxfId="2114" priority="360"/>
  </conditionalFormatting>
  <conditionalFormatting sqref="E57 D58">
    <cfRule type="aboveAverage" dxfId="2113" priority="359"/>
  </conditionalFormatting>
  <conditionalFormatting sqref="G56 C60">
    <cfRule type="aboveAverage" dxfId="2112" priority="358"/>
  </conditionalFormatting>
  <conditionalFormatting sqref="F57 D59">
    <cfRule type="aboveAverage" dxfId="2111" priority="357"/>
  </conditionalFormatting>
  <conditionalFormatting sqref="G57 D60">
    <cfRule type="aboveAverage" dxfId="2110" priority="356"/>
  </conditionalFormatting>
  <conditionalFormatting sqref="F58 E59">
    <cfRule type="aboveAverage" dxfId="2109" priority="355"/>
  </conditionalFormatting>
  <conditionalFormatting sqref="G58 E60">
    <cfRule type="aboveAverage" dxfId="2108" priority="354"/>
  </conditionalFormatting>
  <conditionalFormatting sqref="F60 G59">
    <cfRule type="aboveAverage" dxfId="2107" priority="353"/>
  </conditionalFormatting>
  <conditionalFormatting sqref="I28:I32">
    <cfRule type="expression" dxfId="2106" priority="347">
      <formula>FIND(2,I28,1)</formula>
    </cfRule>
    <cfRule type="expression" dxfId="2105" priority="348">
      <formula>FIND(1,I28,1)</formula>
    </cfRule>
  </conditionalFormatting>
  <conditionalFormatting sqref="I21:I25">
    <cfRule type="expression" dxfId="2104" priority="349">
      <formula>FIND(2,I21,1)</formula>
    </cfRule>
    <cfRule type="expression" dxfId="2103" priority="350">
      <formula>FIND(1,I21,1)</formula>
    </cfRule>
  </conditionalFormatting>
  <conditionalFormatting sqref="I49:I53">
    <cfRule type="expression" dxfId="2102" priority="345">
      <formula>FIND(2,I49,1)</formula>
    </cfRule>
    <cfRule type="expression" dxfId="2101" priority="346">
      <formula>FIND(1,I49,1)</formula>
    </cfRule>
  </conditionalFormatting>
  <conditionalFormatting sqref="I7:I11">
    <cfRule type="expression" dxfId="2100" priority="351">
      <formula>FIND(2,I7,1)</formula>
    </cfRule>
    <cfRule type="expression" dxfId="2099" priority="352">
      <formula>FIND(1,I7,1)</formula>
    </cfRule>
  </conditionalFormatting>
  <conditionalFormatting sqref="I35:I39">
    <cfRule type="expression" dxfId="2098" priority="341">
      <formula>FIND(2,I35,1)</formula>
    </cfRule>
    <cfRule type="expression" dxfId="2097" priority="342">
      <formula>FIND(1,I35,1)</formula>
    </cfRule>
  </conditionalFormatting>
  <conditionalFormatting sqref="I42:I46">
    <cfRule type="expression" dxfId="2096" priority="339">
      <formula>FIND(2,I42,1)</formula>
    </cfRule>
    <cfRule type="expression" dxfId="2095" priority="340">
      <formula>FIND(1,I42,1)</formula>
    </cfRule>
  </conditionalFormatting>
  <conditionalFormatting sqref="H14:H18">
    <cfRule type="expression" dxfId="2094" priority="283">
      <formula>AND(Q14=4,IF(COUNTIF(Q$14:Q$18,"=4")&gt;=2,TRUE))</formula>
    </cfRule>
    <cfRule type="expression" dxfId="2093" priority="433">
      <formula>AND(Q14=3,IF(COUNTIF(Q$14:Q$18,"=3")&gt;=2,TRUE))</formula>
    </cfRule>
    <cfRule type="expression" dxfId="2092" priority="434">
      <formula>AND(Q14=2,IF(COUNTIF(Q$14:Q$18,"=2")&gt;=2,TRUE))</formula>
    </cfRule>
    <cfRule type="expression" dxfId="2091" priority="435">
      <formula>AND(Q14=1,IF(COUNTIF(Q$14:Q$18,"=1")&gt;=2,TRUE))</formula>
    </cfRule>
  </conditionalFormatting>
  <conditionalFormatting sqref="B7:B60">
    <cfRule type="duplicateValues" dxfId="2090" priority="338"/>
  </conditionalFormatting>
  <conditionalFormatting sqref="L7:L11">
    <cfRule type="expression" dxfId="2089" priority="321">
      <formula>K7=0</formula>
    </cfRule>
    <cfRule type="expression" dxfId="2088" priority="330">
      <formula>IF(COUNTIF(J$7:J$11,"=2")=2,TRUE)</formula>
    </cfRule>
    <cfRule type="expression" dxfId="2087" priority="331">
      <formula>IF(COUNTIF(J$7:J$11,"=1")=2,TRUE)</formula>
    </cfRule>
    <cfRule type="expression" dxfId="2086" priority="332">
      <formula>AND(IF(COUNTIF(Q$7:Q$11,"=1")=2,TRUE),IF(COUNTIF(Q$7:Q$11,"=2")=2,TRUE))</formula>
    </cfRule>
    <cfRule type="expression" dxfId="2085" priority="333">
      <formula>AND(Q7=4,IF(COUNTIF(Q$7:Q$11,"=4")=1,TRUE))</formula>
    </cfRule>
    <cfRule type="expression" dxfId="2084" priority="334">
      <formula>AND(Q7=3,IF(COUNTIF(Q$7:Q$11,"=3")=1,TRUE))</formula>
    </cfRule>
    <cfRule type="expression" dxfId="2083" priority="335">
      <formula>AND(Q7=2,IF(COUNTIF(Q$7:Q$11,"=2")=1,TRUE))</formula>
    </cfRule>
    <cfRule type="expression" dxfId="2082" priority="336">
      <formula>AND(Q7=1,IF(COUNTIF(Q$7:Q$11,"=1")=1,TRUE))</formula>
    </cfRule>
    <cfRule type="expression" dxfId="2081" priority="337">
      <formula>OR(Q7=0,Q7=5)</formula>
    </cfRule>
  </conditionalFormatting>
  <conditionalFormatting sqref="O7:O11">
    <cfRule type="expression" dxfId="2080" priority="329">
      <formula>OR(AND(J7=1,K7=1,L7=0,M7=1),AND(J7=2,K7=2,L7=0,M7=2))</formula>
    </cfRule>
  </conditionalFormatting>
  <conditionalFormatting sqref="M7:M11">
    <cfRule type="expression" dxfId="2079" priority="322">
      <formula>AND(L7&gt;0,IF(COUNTIF(L$7:L$11,L7)&gt;1,TRUE,FALSE))</formula>
    </cfRule>
    <cfRule type="expression" dxfId="2078" priority="323">
      <formula>AND(IF(COUNTIF(R$7:R$11,"=1")=2,TRUE),IF(COUNTIF(R$7:R$11,"=2")=2,TRUE))</formula>
    </cfRule>
    <cfRule type="expression" dxfId="2077" priority="324">
      <formula>AND(R7=4,IF(COUNTIF(R$7:R$11,"=4")=1,TRUE))</formula>
    </cfRule>
    <cfRule type="expression" dxfId="2076" priority="325">
      <formula>AND(R7=3,IF(COUNTIF(R$7:R$11,"=3")=1,TRUE))</formula>
    </cfRule>
    <cfRule type="expression" dxfId="2075" priority="326">
      <formula>AND(R7=2,IF(COUNTIF(R$7:R$11,"=2")=1,TRUE))</formula>
    </cfRule>
    <cfRule type="expression" dxfId="2074" priority="327">
      <formula>AND(R7=1,IF(COUNTIF(R$7:R$11,"=1")=1,TRUE))</formula>
    </cfRule>
    <cfRule type="expression" dxfId="2073" priority="328">
      <formula>OR(R7=0,R7=5)</formula>
    </cfRule>
  </conditionalFormatting>
  <conditionalFormatting sqref="J7:J11">
    <cfRule type="expression" dxfId="2072" priority="317">
      <formula>AND(Q7=4,IF(COUNTIF(Q$7:Q$11,"=4")&gt;=2,TRUE))</formula>
    </cfRule>
    <cfRule type="expression" dxfId="2071" priority="318">
      <formula>AND(Q7=3,IF(COUNTIF(Q$7:Q$11,"=3")&gt;=2,TRUE))</formula>
    </cfRule>
    <cfRule type="expression" dxfId="2070" priority="319">
      <formula>AND(Q7=2,IF(COUNTIF(Q$7:Q$11,"=2")&gt;=2,TRUE))</formula>
    </cfRule>
    <cfRule type="expression" dxfId="2069" priority="320">
      <formula>AND(Q7=1,IF(COUNTIF(Q$7:Q$11,"=1")&gt;=2,TRUE))</formula>
    </cfRule>
  </conditionalFormatting>
  <conditionalFormatting sqref="H7:H11">
    <cfRule type="expression" dxfId="2068" priority="284">
      <formula>AND(Q7=4,IF(COUNTIF(Q$7:Q$11,"=4")&gt;=2,TRUE))</formula>
    </cfRule>
    <cfRule type="expression" dxfId="2067" priority="436">
      <formula>AND(Q7=3,IF(COUNTIF(Q$7:Q$11,"=3")&gt;=2,TRUE))</formula>
    </cfRule>
    <cfRule type="expression" dxfId="2066" priority="437">
      <formula>AND(Q7=2,IF(COUNTIF(Q$7:Q$11,"=2")&gt;=2,TRUE))</formula>
    </cfRule>
    <cfRule type="expression" dxfId="2065" priority="438">
      <formula>AND(Q7=1,IF(COUNTIF(Q$7:Q$11,"=1")&gt;=2,TRUE))</formula>
    </cfRule>
  </conditionalFormatting>
  <conditionalFormatting sqref="K7:K11">
    <cfRule type="expression" dxfId="2064" priority="439">
      <formula>AND(J7&gt;0,IF(COUNTIF(J$7:J$11,"=1")=2,TRUE),IF(COUNTIF(J$7:J$11,"=2")=2,TRUE))</formula>
    </cfRule>
    <cfRule type="expression" dxfId="2063" priority="440">
      <formula>IF(COUNTIF(L$7:L$11,"=2")=2,TRUE)</formula>
    </cfRule>
    <cfRule type="expression" dxfId="2062" priority="441">
      <formula>IF(COUNTIF(L$7:L$11,"=1")=2,TRUE)</formula>
    </cfRule>
    <cfRule type="expression" dxfId="2061" priority="442">
      <formula>AND(IF(COUNTIF(R$7:R$11,"=1")=2,TRUE),IF(COUNTIF(S$7:S$11,"=2")=2,TRUE))</formula>
    </cfRule>
    <cfRule type="expression" dxfId="2060" priority="443">
      <formula>AND(R7=4,IF(COUNTIF(R$7:R$11,"=4")=1,TRUE))</formula>
    </cfRule>
    <cfRule type="expression" dxfId="2059" priority="444">
      <formula>AND(R7=3,IF(COUNTIF(R$7:R$11,"=3")=1,TRUE))</formula>
    </cfRule>
    <cfRule type="expression" dxfId="2058" priority="445">
      <formula>AND(R7=2,IF(COUNTIF(R$7:R$11,"=2")=1,TRUE))</formula>
    </cfRule>
    <cfRule type="expression" dxfId="2057" priority="446">
      <formula>AND(R7=1,IF(COUNTIF(R$7:R$11,"=1")=1,TRUE))</formula>
    </cfRule>
    <cfRule type="expression" dxfId="2056" priority="447">
      <formula>OR(R7=0,R7=5)</formula>
    </cfRule>
  </conditionalFormatting>
  <conditionalFormatting sqref="I14:I18">
    <cfRule type="expression" dxfId="2055" priority="306">
      <formula>FIND(2,I14,1)</formula>
    </cfRule>
    <cfRule type="expression" dxfId="2054" priority="307">
      <formula>FIND(1,I14,1)</formula>
    </cfRule>
  </conditionalFormatting>
  <conditionalFormatting sqref="L14:L18">
    <cfRule type="expression" dxfId="2053" priority="289">
      <formula>K14=0</formula>
    </cfRule>
    <cfRule type="expression" dxfId="2052" priority="298">
      <formula>IF(COUNTIF(J$14:J$18,"=2")=2,TRUE)</formula>
    </cfRule>
    <cfRule type="expression" dxfId="2051" priority="299">
      <formula>IF(COUNTIF(J$14:J$18,"=1")=2,TRUE)</formula>
    </cfRule>
    <cfRule type="expression" dxfId="2050" priority="300">
      <formula>AND(IF(COUNTIF(Q$14:Q$18,"=1")=2,TRUE),IF(COUNTIF(Q$14:Q$18,"=2")=2,TRUE))</formula>
    </cfRule>
    <cfRule type="expression" dxfId="2049" priority="301">
      <formula>AND(Q14=4,IF(COUNTIF(Q$14:Q$18,"=4")=1,TRUE))</formula>
    </cfRule>
    <cfRule type="expression" dxfId="2048" priority="302">
      <formula>AND(Q14=3,IF(COUNTIF(Q$14:Q$18,"=3")=1,TRUE))</formula>
    </cfRule>
    <cfRule type="expression" dxfId="2047" priority="303">
      <formula>AND(Q14=2,IF(COUNTIF(Q$14:Q$18,"=2")=1,TRUE))</formula>
    </cfRule>
    <cfRule type="expression" dxfId="2046" priority="304">
      <formula>AND(Q14=1,IF(COUNTIF(Q$14:Q$18,"=1")=1,TRUE))</formula>
    </cfRule>
    <cfRule type="expression" dxfId="2045" priority="305">
      <formula>OR(Q14=0,Q14=5)</formula>
    </cfRule>
  </conditionalFormatting>
  <conditionalFormatting sqref="O14:O18">
    <cfRule type="expression" dxfId="2044" priority="297">
      <formula>OR(AND(J14=1,K14=1,L14=0,M14=1),AND(J14=2,K14=2,L14=0,M14=2))</formula>
    </cfRule>
  </conditionalFormatting>
  <conditionalFormatting sqref="M14:M18">
    <cfRule type="expression" dxfId="2043" priority="290">
      <formula>AND(L14&gt;0,IF(COUNTIF(L$14:L$18,L14)&gt;1,TRUE,FALSE))</formula>
    </cfRule>
    <cfRule type="expression" dxfId="2042" priority="291">
      <formula>AND(IF(COUNTIF(R$14:R$18,"=1")=2,TRUE),IF(COUNTIF(R$14:R$18,"=2")=2,TRUE))</formula>
    </cfRule>
    <cfRule type="expression" dxfId="2041" priority="292">
      <formula>AND(R14=4,IF(COUNTIF(R$14:R$18,"=4")=1,TRUE))</formula>
    </cfRule>
    <cfRule type="expression" dxfId="2040" priority="293">
      <formula>AND(R14=3,IF(COUNTIF(R$14:R$18,"=3")=1,TRUE))</formula>
    </cfRule>
    <cfRule type="expression" dxfId="2039" priority="294">
      <formula>AND(R14=2,IF(COUNTIF(R$14:R$18,"=2")=1,TRUE))</formula>
    </cfRule>
    <cfRule type="expression" dxfId="2038" priority="295">
      <formula>AND(R14=1,IF(COUNTIF(R$14:R$18,"=1")=1,TRUE))</formula>
    </cfRule>
    <cfRule type="expression" dxfId="2037" priority="296">
      <formula>OR(R14=0,R14=5)</formula>
    </cfRule>
  </conditionalFormatting>
  <conditionalFormatting sqref="J14:J18">
    <cfRule type="expression" dxfId="2036" priority="285">
      <formula>AND(Q14=4,IF(COUNTIF(Q$14:Q$18,"=4")&gt;=2,TRUE))</formula>
    </cfRule>
    <cfRule type="expression" dxfId="2035" priority="286">
      <formula>AND(Q14=3,IF(COUNTIF(Q$14:Q$18,"=3")&gt;=2,TRUE))</formula>
    </cfRule>
    <cfRule type="expression" dxfId="2034" priority="287">
      <formula>AND(Q14=2,IF(COUNTIF(Q$14:Q$18,"=2")&gt;=2,TRUE))</formula>
    </cfRule>
    <cfRule type="expression" dxfId="2033" priority="288">
      <formula>AND(Q14=1,IF(COUNTIF(Q$14:Q$18,"=1")&gt;=2,TRUE))</formula>
    </cfRule>
  </conditionalFormatting>
  <conditionalFormatting sqref="K14:K18">
    <cfRule type="expression" dxfId="2032" priority="308">
      <formula>AND(J14&gt;0,IF(COUNTIF(J$14:J$18,"=1")=2,TRUE),IF(COUNTIF(J$14:J$18,"=2")=2,TRUE))</formula>
    </cfRule>
    <cfRule type="expression" dxfId="2031" priority="309">
      <formula>IF(COUNTIF(L$14:L$18,"=2")=2,TRUE)</formula>
    </cfRule>
    <cfRule type="expression" dxfId="2030" priority="310">
      <formula>IF(COUNTIF(L$14:L$18,"=1")=2,TRUE)</formula>
    </cfRule>
    <cfRule type="expression" dxfId="2029" priority="311">
      <formula>AND(IF(COUNTIF(R$14:R$18,"=1")=2,TRUE),IF(COUNTIF(S$14:S$18,"=2")=2,TRUE))</formula>
    </cfRule>
    <cfRule type="expression" dxfId="2028" priority="312">
      <formula>AND(R14=4,IF(COUNTIF(R$14:R$18,"=4")=1,TRUE))</formula>
    </cfRule>
    <cfRule type="expression" dxfId="2027" priority="313">
      <formula>AND(R14=3,IF(COUNTIF(R$14:R$18,"=3")=1,TRUE))</formula>
    </cfRule>
    <cfRule type="expression" dxfId="2026" priority="314">
      <formula>AND(R14=2,IF(COUNTIF(R$14:R$18,"=2")=1,TRUE))</formula>
    </cfRule>
    <cfRule type="expression" dxfId="2025" priority="315">
      <formula>AND(R14=1,IF(COUNTIF(R$14:R$18,"=1")=1,TRUE))</formula>
    </cfRule>
    <cfRule type="expression" dxfId="2024" priority="316">
      <formula>OR(R14=0,R14=5)</formula>
    </cfRule>
  </conditionalFormatting>
  <conditionalFormatting sqref="L21:L25">
    <cfRule type="expression" dxfId="2023" priority="257">
      <formula>K21=0</formula>
    </cfRule>
    <cfRule type="expression" dxfId="2022" priority="266">
      <formula>IF(COUNTIF(J$21:J$25,"=2")=2,TRUE)</formula>
    </cfRule>
    <cfRule type="expression" dxfId="2021" priority="267">
      <formula>IF(COUNTIF(J$21:J$25,"=1")=2,TRUE)</formula>
    </cfRule>
    <cfRule type="expression" dxfId="2020" priority="268">
      <formula>AND(IF(COUNTIF(Q$21:Q$25,"=1")=2,TRUE),IF(COUNTIF(Q$21:Q$25,"=2")=2,TRUE))</formula>
    </cfRule>
    <cfRule type="expression" dxfId="2019" priority="269">
      <formula>AND(Q21=4,IF(COUNTIF(Q$21:Q$25,"=4")=1,TRUE))</formula>
    </cfRule>
    <cfRule type="expression" dxfId="2018" priority="270">
      <formula>AND(Q21=3,IF(COUNTIF(Q$21:Q$25,"=3")=1,TRUE))</formula>
    </cfRule>
    <cfRule type="expression" dxfId="2017" priority="271">
      <formula>AND(Q21=2,IF(COUNTIF(Q$21:Q$25,"=2")=1,TRUE))</formula>
    </cfRule>
    <cfRule type="expression" dxfId="2016" priority="272">
      <formula>AND(Q21=1,IF(COUNTIF(Q$21:Q$25,"=1")=1,TRUE))</formula>
    </cfRule>
    <cfRule type="expression" dxfId="2015" priority="273">
      <formula>OR(Q21=0,Q21=5)</formula>
    </cfRule>
  </conditionalFormatting>
  <conditionalFormatting sqref="O21:O25">
    <cfRule type="expression" dxfId="2014" priority="265">
      <formula>OR(AND(J21=1,K21=1,L21=0,M21=1),AND(J21=2,K21=2,L21=0,M21=2))</formula>
    </cfRule>
  </conditionalFormatting>
  <conditionalFormatting sqref="M21:M25">
    <cfRule type="expression" dxfId="2013" priority="258">
      <formula>AND(L21&gt;0,IF(COUNTIF(L$21:L$25,L21)&gt;1,TRUE,FALSE))</formula>
    </cfRule>
    <cfRule type="expression" dxfId="2012" priority="259">
      <formula>AND(IF(COUNTIF(R$21:R$25,"=1")=2,TRUE),IF(COUNTIF(R$21:R$25,"=2")=2,TRUE))</formula>
    </cfRule>
    <cfRule type="expression" dxfId="2011" priority="260">
      <formula>AND(R21=4,IF(COUNTIF(R$21:R$25,"=4")=1,TRUE))</formula>
    </cfRule>
    <cfRule type="expression" dxfId="2010" priority="261">
      <formula>AND(R21=3,IF(COUNTIF(R$21:R$25,"=3")=1,TRUE))</formula>
    </cfRule>
    <cfRule type="expression" dxfId="2009" priority="262">
      <formula>AND(R21=2,IF(COUNTIF(R$21:R$25,"=2")=1,TRUE))</formula>
    </cfRule>
    <cfRule type="expression" dxfId="2008" priority="263">
      <formula>AND(R21=1,IF(COUNTIF(R$21:R$25,"=1")=1,TRUE))</formula>
    </cfRule>
    <cfRule type="expression" dxfId="2007" priority="264">
      <formula>OR(R21=0,R21=5)</formula>
    </cfRule>
  </conditionalFormatting>
  <conditionalFormatting sqref="J21:J25">
    <cfRule type="expression" dxfId="2006" priority="253">
      <formula>AND(Q21=4,IF(COUNTIF(Q$21:Q$25,"=4")&gt;=2,TRUE))</formula>
    </cfRule>
    <cfRule type="expression" dxfId="2005" priority="254">
      <formula>AND(Q21=3,IF(COUNTIF(Q$21:Q$25,"=3")&gt;=2,TRUE))</formula>
    </cfRule>
    <cfRule type="expression" dxfId="2004" priority="255">
      <formula>AND(Q21=2,IF(COUNTIF(Q$21:Q$25,"=2")&gt;=2,TRUE))</formula>
    </cfRule>
    <cfRule type="expression" dxfId="2003" priority="256">
      <formula>AND(Q21=1,IF(COUNTIF(Q$21:Q$25,"=1")&gt;=2,TRUE))</formula>
    </cfRule>
  </conditionalFormatting>
  <conditionalFormatting sqref="K21:K25">
    <cfRule type="expression" dxfId="2002" priority="274">
      <formula>AND(J21&gt;0,IF(COUNTIF(J$21:J$25,"=1")=2,TRUE),IF(COUNTIF(J$21:J$25,"=2")=2,TRUE))</formula>
    </cfRule>
    <cfRule type="expression" dxfId="2001" priority="275">
      <formula>IF(COUNTIF(L$21:L$25,"=2")=2,TRUE)</formula>
    </cfRule>
    <cfRule type="expression" dxfId="2000" priority="276">
      <formula>IF(COUNTIF(L$21:L$25,"=1")=2,TRUE)</formula>
    </cfRule>
    <cfRule type="expression" dxfId="1999" priority="277">
      <formula>AND(IF(COUNTIF(R$21:R$25,"=1")=2,TRUE),IF(COUNTIF(S$21:S$25,"=2")=2,TRUE))</formula>
    </cfRule>
    <cfRule type="expression" dxfId="1998" priority="278">
      <formula>AND(R21=4,IF(COUNTIF(R$21:R$25,"=4")=1,TRUE))</formula>
    </cfRule>
    <cfRule type="expression" dxfId="1997" priority="279">
      <formula>AND(R21=3,IF(COUNTIF(R$21:R$25,"=3")=1,TRUE))</formula>
    </cfRule>
    <cfRule type="expression" dxfId="1996" priority="280">
      <formula>AND(R21=2,IF(COUNTIF(R$21:R$25,"=2")=1,TRUE))</formula>
    </cfRule>
    <cfRule type="expression" dxfId="1995" priority="281">
      <formula>AND(R21=1,IF(COUNTIF(R$21:R$25,"=1")=1,TRUE))</formula>
    </cfRule>
    <cfRule type="expression" dxfId="1994" priority="282">
      <formula>OR(R21=0,R21=5)</formula>
    </cfRule>
  </conditionalFormatting>
  <conditionalFormatting sqref="H21:H25">
    <cfRule type="expression" dxfId="1993" priority="249">
      <formula>AND(Q21=4,IF(COUNTIF(Q$21:Q$25,"=4")&gt;=2,TRUE))</formula>
    </cfRule>
    <cfRule type="expression" dxfId="1992" priority="250">
      <formula>AND(Q21=3,IF(COUNTIF(Q$21:Q$25,"=3")&gt;=2,TRUE))</formula>
    </cfRule>
    <cfRule type="expression" dxfId="1991" priority="251">
      <formula>AND(Q21=2,IF(COUNTIF(Q$21:Q$25,"=2")&gt;=2,TRUE))</formula>
    </cfRule>
    <cfRule type="expression" dxfId="1990" priority="252">
      <formula>AND(Q21=1,IF(COUNTIF(Q$21:Q$25,"=1")&gt;=2,TRUE))</formula>
    </cfRule>
  </conditionalFormatting>
  <conditionalFormatting sqref="L28:L32">
    <cfRule type="expression" dxfId="1989" priority="223">
      <formula>K28=0</formula>
    </cfRule>
    <cfRule type="expression" dxfId="1988" priority="232">
      <formula>IF(COUNTIF(J$28:J$32,"=2")=2,TRUE)</formula>
    </cfRule>
    <cfRule type="expression" dxfId="1987" priority="233">
      <formula>IF(COUNTIF(J$28:J$32,"=1")=2,TRUE)</formula>
    </cfRule>
    <cfRule type="expression" dxfId="1986" priority="234">
      <formula>AND(IF(COUNTIF(Q$28:Q$32,"=1")=2,TRUE),IF(COUNTIF(Q$28:Q$32,"=2")=2,TRUE))</formula>
    </cfRule>
    <cfRule type="expression" dxfId="1985" priority="235">
      <formula>AND(Q28=4,IF(COUNTIF(Q$28:Q$32,"=4")=1,TRUE))</formula>
    </cfRule>
    <cfRule type="expression" dxfId="1984" priority="236">
      <formula>AND(Q28=3,IF(COUNTIF(Q$28:Q$32,"=3")=1,TRUE))</formula>
    </cfRule>
    <cfRule type="expression" dxfId="1983" priority="237">
      <formula>AND(Q28=2,IF(COUNTIF(Q$28:Q$32,"=2")=1,TRUE))</formula>
    </cfRule>
    <cfRule type="expression" dxfId="1982" priority="238">
      <formula>AND(Q28=1,IF(COUNTIF(Q$28:Q$32,"=1")=1,TRUE))</formula>
    </cfRule>
    <cfRule type="expression" dxfId="1981" priority="239">
      <formula>OR(Q28=0,Q28=5)</formula>
    </cfRule>
  </conditionalFormatting>
  <conditionalFormatting sqref="O28:O32">
    <cfRule type="expression" dxfId="1980" priority="231">
      <formula>OR(AND(J28=1,K28=1,L28=0,M28=1),AND(J28=2,K28=2,L28=0,M28=2))</formula>
    </cfRule>
  </conditionalFormatting>
  <conditionalFormatting sqref="M28:M32">
    <cfRule type="expression" dxfId="1979" priority="224">
      <formula>AND(L28&gt;0,IF(COUNTIF(L$28:L$32,L28)&gt;1,TRUE,FALSE))</formula>
    </cfRule>
    <cfRule type="expression" dxfId="1978" priority="225">
      <formula>AND(IF(COUNTIF(R$28:R$32,"=1")=2,TRUE),IF(COUNTIF(R$28:R$32,"=2")=2,TRUE))</formula>
    </cfRule>
    <cfRule type="expression" dxfId="1977" priority="226">
      <formula>AND(R28=4,IF(COUNTIF(R$28:R$32,"=4")=1,TRUE))</formula>
    </cfRule>
    <cfRule type="expression" dxfId="1976" priority="227">
      <formula>AND(R28=3,IF(COUNTIF(R$28:R$32,"=3")=1,TRUE))</formula>
    </cfRule>
    <cfRule type="expression" dxfId="1975" priority="228">
      <formula>AND(R28=2,IF(COUNTIF(R$28:R$32,"=2")=1,TRUE))</formula>
    </cfRule>
    <cfRule type="expression" dxfId="1974" priority="229">
      <formula>AND(R28=1,IF(COUNTIF(R$28:R$32,"=1")=1,TRUE))</formula>
    </cfRule>
    <cfRule type="expression" dxfId="1973" priority="230">
      <formula>OR(R28=0,R28=5)</formula>
    </cfRule>
  </conditionalFormatting>
  <conditionalFormatting sqref="J28:J32">
    <cfRule type="expression" dxfId="1972" priority="219">
      <formula>AND(Q28=4,IF(COUNTIF(Q$28:Q$32,"=4")&gt;=2,TRUE))</formula>
    </cfRule>
    <cfRule type="expression" dxfId="1971" priority="220">
      <formula>AND(Q28=3,IF(COUNTIF(Q$28:Q$32,"=3")&gt;=2,TRUE))</formula>
    </cfRule>
    <cfRule type="expression" dxfId="1970" priority="221">
      <formula>AND(Q28=2,IF(COUNTIF(Q$28:Q$32,"=2")&gt;=2,TRUE))</formula>
    </cfRule>
    <cfRule type="expression" dxfId="1969" priority="222">
      <formula>AND(Q28=1,IF(COUNTIF(Q$28:Q$32,"=1")&gt;=2,TRUE))</formula>
    </cfRule>
  </conditionalFormatting>
  <conditionalFormatting sqref="K28:K32">
    <cfRule type="expression" dxfId="1968" priority="240">
      <formula>AND(J28&gt;0,IF(COUNTIF(J$28:J$32,"=1")=2,TRUE),IF(COUNTIF(J$28:J$32,"=2")=2,TRUE))</formula>
    </cfRule>
    <cfRule type="expression" dxfId="1967" priority="241">
      <formula>IF(COUNTIF(L$28:L$32,"=2")=2,TRUE)</formula>
    </cfRule>
    <cfRule type="expression" dxfId="1966" priority="242">
      <formula>IF(COUNTIF(L$28:L$32,"=1")=2,TRUE)</formula>
    </cfRule>
    <cfRule type="expression" dxfId="1965" priority="243">
      <formula>AND(IF(COUNTIF(R$28:R$32,"=1")=2,TRUE),IF(COUNTIF(S$28:S$32,"=2")=2,TRUE))</formula>
    </cfRule>
    <cfRule type="expression" dxfId="1964" priority="244">
      <formula>AND(R28=4,IF(COUNTIF(R$28:R$32,"=4")=1,TRUE))</formula>
    </cfRule>
    <cfRule type="expression" dxfId="1963" priority="245">
      <formula>AND(R28=3,IF(COUNTIF(R$28:R$32,"=3")=1,TRUE))</formula>
    </cfRule>
    <cfRule type="expression" dxfId="1962" priority="246">
      <formula>AND(R28=2,IF(COUNTIF(R$28:R$32,"=2")=1,TRUE))</formula>
    </cfRule>
    <cfRule type="expression" dxfId="1961" priority="247">
      <formula>AND(R28=1,IF(COUNTIF(R$28:R$32,"=1")=1,TRUE))</formula>
    </cfRule>
    <cfRule type="expression" dxfId="1960" priority="248">
      <formula>OR(R28=0,R28=5)</formula>
    </cfRule>
  </conditionalFormatting>
  <conditionalFormatting sqref="H28:H32">
    <cfRule type="expression" dxfId="1959" priority="215">
      <formula>AND(Q28=4,IF(COUNTIF(Q$28:Q$32,"=4")&gt;=2,TRUE))</formula>
    </cfRule>
    <cfRule type="expression" dxfId="1958" priority="216">
      <formula>AND(Q28=3,IF(COUNTIF(Q$28:Q$32,"=3")&gt;=2,TRUE))</formula>
    </cfRule>
    <cfRule type="expression" dxfId="1957" priority="217">
      <formula>AND(Q28=2,IF(COUNTIF(Q$28:Q$32,"=2")&gt;=2,TRUE))</formula>
    </cfRule>
    <cfRule type="expression" dxfId="1956" priority="218">
      <formula>AND(Q28=1,IF(COUNTIF(Q$28:Q$32,"=1")&gt;=2,TRUE))</formula>
    </cfRule>
  </conditionalFormatting>
  <conditionalFormatting sqref="L35:L39">
    <cfRule type="expression" dxfId="1955" priority="189">
      <formula>K35=0</formula>
    </cfRule>
    <cfRule type="expression" dxfId="1954" priority="198">
      <formula>IF(COUNTIF(J$35:J$39,"=2")=2,TRUE)</formula>
    </cfRule>
    <cfRule type="expression" dxfId="1953" priority="199">
      <formula>IF(COUNTIF(J$35:J$39,"=1")=2,TRUE)</formula>
    </cfRule>
    <cfRule type="expression" dxfId="1952" priority="200">
      <formula>AND(IF(COUNTIF(Q$35:Q$39,"=1")=2,TRUE),IF(COUNTIF(Q$35:Q$39,"=2")=2,TRUE))</formula>
    </cfRule>
    <cfRule type="expression" dxfId="1951" priority="201">
      <formula>AND(Q35=4,IF(COUNTIF(Q$35:Q$39,"=4")=1,TRUE))</formula>
    </cfRule>
    <cfRule type="expression" dxfId="1950" priority="202">
      <formula>AND(Q35=3,IF(COUNTIF(Q$35:Q$39,"=3")=1,TRUE))</formula>
    </cfRule>
    <cfRule type="expression" dxfId="1949" priority="203">
      <formula>AND(Q35=2,IF(COUNTIF(Q$35:Q$39,"=2")=1,TRUE))</formula>
    </cfRule>
    <cfRule type="expression" dxfId="1948" priority="204">
      <formula>AND(Q35=1,IF(COUNTIF(Q$35:Q$39,"=1")=1,TRUE))</formula>
    </cfRule>
    <cfRule type="expression" dxfId="1947" priority="205">
      <formula>OR(Q35=0,Q35=5)</formula>
    </cfRule>
  </conditionalFormatting>
  <conditionalFormatting sqref="O35:O39">
    <cfRule type="expression" dxfId="1946" priority="197">
      <formula>OR(AND(J35=1,K35=1,L35=0,M35=1),AND(J35=2,K35=2,L35=0,M35=2))</formula>
    </cfRule>
  </conditionalFormatting>
  <conditionalFormatting sqref="M35:M39">
    <cfRule type="expression" dxfId="1945" priority="190">
      <formula>AND(L35&gt;0,IF(COUNTIF(L$35:L$39,L35)&gt;1,TRUE,FALSE))</formula>
    </cfRule>
    <cfRule type="expression" dxfId="1944" priority="191">
      <formula>AND(IF(COUNTIF(R$35:R$39,"=1")=2,TRUE),IF(COUNTIF(R$35:R$39,"=2")=2,TRUE))</formula>
    </cfRule>
    <cfRule type="expression" dxfId="1943" priority="192">
      <formula>AND(R35=4,IF(COUNTIF(R$35:R$39,"=4")=1,TRUE))</formula>
    </cfRule>
    <cfRule type="expression" dxfId="1942" priority="193">
      <formula>AND(R35=3,IF(COUNTIF(R$35:R$39,"=3")=1,TRUE))</formula>
    </cfRule>
    <cfRule type="expression" dxfId="1941" priority="194">
      <formula>AND(R35=2,IF(COUNTIF(R$35:R$39,"=2")=1,TRUE))</formula>
    </cfRule>
    <cfRule type="expression" dxfId="1940" priority="195">
      <formula>AND(R35=1,IF(COUNTIF(R$35:R$39,"=1")=1,TRUE))</formula>
    </cfRule>
    <cfRule type="expression" dxfId="1939" priority="196">
      <formula>OR(R35=0,R35=5)</formula>
    </cfRule>
  </conditionalFormatting>
  <conditionalFormatting sqref="J35:J39">
    <cfRule type="expression" dxfId="1938" priority="185">
      <formula>AND(Q35=4,IF(COUNTIF(Q$35:Q$39,"=4")&gt;=2,TRUE))</formula>
    </cfRule>
    <cfRule type="expression" dxfId="1937" priority="186">
      <formula>AND(Q35=3,IF(COUNTIF(Q$35:Q$39,"=3")&gt;=2,TRUE))</formula>
    </cfRule>
    <cfRule type="expression" dxfId="1936" priority="187">
      <formula>AND(Q35=2,IF(COUNTIF(Q$35:Q$39,"=2")&gt;=2,TRUE))</formula>
    </cfRule>
    <cfRule type="expression" dxfId="1935" priority="188">
      <formula>AND(Q35=1,IF(COUNTIF(Q$35:Q$39,"=1")&gt;=2,TRUE))</formula>
    </cfRule>
  </conditionalFormatting>
  <conditionalFormatting sqref="K35:K39">
    <cfRule type="expression" dxfId="1934" priority="206">
      <formula>AND(J35&gt;0,IF(COUNTIF(J$35:J$39,"=1")=2,TRUE),IF(COUNTIF(J$35:J$39,"=2")=2,TRUE))</formula>
    </cfRule>
    <cfRule type="expression" dxfId="1933" priority="207">
      <formula>IF(COUNTIF(L$35:L$39,"=2")=2,TRUE)</formula>
    </cfRule>
    <cfRule type="expression" dxfId="1932" priority="208">
      <formula>IF(COUNTIF(L$35:L$39,"=1")=2,TRUE)</formula>
    </cfRule>
    <cfRule type="expression" dxfId="1931" priority="209">
      <formula>AND(IF(COUNTIF(R$35:R$39,"=1")=2,TRUE),IF(COUNTIF(S$35:S$39,"=2")=2,TRUE))</formula>
    </cfRule>
    <cfRule type="expression" dxfId="1930" priority="210">
      <formula>AND(R35=4,IF(COUNTIF(R$35:R$39,"=4")=1,TRUE))</formula>
    </cfRule>
    <cfRule type="expression" dxfId="1929" priority="211">
      <formula>AND(R35=3,IF(COUNTIF(R$35:R$39,"=3")=1,TRUE))</formula>
    </cfRule>
    <cfRule type="expression" dxfId="1928" priority="212">
      <formula>AND(R35=2,IF(COUNTIF(R$35:R$39,"=2")=1,TRUE))</formula>
    </cfRule>
    <cfRule type="expression" dxfId="1927" priority="213">
      <formula>AND(R35=1,IF(COUNTIF(R$35:R$39,"=1")=1,TRUE))</formula>
    </cfRule>
    <cfRule type="expression" dxfId="1926" priority="214">
      <formula>OR(R35=0,R35=5)</formula>
    </cfRule>
  </conditionalFormatting>
  <conditionalFormatting sqref="H35:H39">
    <cfRule type="expression" dxfId="1925" priority="181">
      <formula>AND(Q35=4,IF(COUNTIF(Q$35:Q$39,"=4")&gt;=2,TRUE))</formula>
    </cfRule>
    <cfRule type="expression" dxfId="1924" priority="182">
      <formula>AND(Q35=3,IF(COUNTIF(Q$35:Q$39,"=3")&gt;=2,TRUE))</formula>
    </cfRule>
    <cfRule type="expression" dxfId="1923" priority="183">
      <formula>AND(Q35=2,IF(COUNTIF(Q$35:Q$39,"=2")&gt;=2,TRUE))</formula>
    </cfRule>
    <cfRule type="expression" dxfId="1922" priority="184">
      <formula>AND(Q35=1,IF(COUNTIF(Q$35:Q$39,"=1")&gt;=2,TRUE))</formula>
    </cfRule>
  </conditionalFormatting>
  <conditionalFormatting sqref="L42:L46">
    <cfRule type="expression" dxfId="1921" priority="155">
      <formula>K42=0</formula>
    </cfRule>
    <cfRule type="expression" dxfId="1920" priority="164">
      <formula>IF(COUNTIF(J$42:J$46,"=2")=2,TRUE)</formula>
    </cfRule>
    <cfRule type="expression" dxfId="1919" priority="165">
      <formula>IF(COUNTIF(J$42:J$46,"=1")=2,TRUE)</formula>
    </cfRule>
    <cfRule type="expression" dxfId="1918" priority="166">
      <formula>AND(IF(COUNTIF(Q$42:Q$46,"=1")=2,TRUE),IF(COUNTIF(Q$42:Q$46,"=2")=2,TRUE))</formula>
    </cfRule>
    <cfRule type="expression" dxfId="1917" priority="167">
      <formula>AND(Q42=4,IF(COUNTIF(Q$42:Q$46,"=4")=1,TRUE))</formula>
    </cfRule>
    <cfRule type="expression" dxfId="1916" priority="168">
      <formula>AND(Q42=3,IF(COUNTIF(Q$42:Q$46,"=3")=1,TRUE))</formula>
    </cfRule>
    <cfRule type="expression" dxfId="1915" priority="169">
      <formula>AND(Q42=2,IF(COUNTIF(Q$42:Q$46,"=2")=1,TRUE))</formula>
    </cfRule>
    <cfRule type="expression" dxfId="1914" priority="170">
      <formula>AND(Q42=1,IF(COUNTIF(Q$42:Q$46,"=1")=1,TRUE))</formula>
    </cfRule>
    <cfRule type="expression" dxfId="1913" priority="171">
      <formula>OR(Q42=0,Q42=5)</formula>
    </cfRule>
  </conditionalFormatting>
  <conditionalFormatting sqref="O42:O46">
    <cfRule type="expression" dxfId="1912" priority="163">
      <formula>OR(AND(J42=1,K42=1,L42=0,M42=1),AND(J42=2,K42=2,L42=0,M42=2))</formula>
    </cfRule>
  </conditionalFormatting>
  <conditionalFormatting sqref="M42:M46">
    <cfRule type="expression" dxfId="1911" priority="156">
      <formula>AND(L42&gt;0,IF(COUNTIF(L$42:L$46,L42)&gt;1,TRUE,FALSE))</formula>
    </cfRule>
    <cfRule type="expression" dxfId="1910" priority="157">
      <formula>AND(IF(COUNTIF(R$42:R$46,"=1")=2,TRUE),IF(COUNTIF(R$42:R$46,"=2")=2,TRUE))</formula>
    </cfRule>
    <cfRule type="expression" dxfId="1909" priority="158">
      <formula>AND(R42=4,IF(COUNTIF(R$42:R$46,"=4")=1,TRUE))</formula>
    </cfRule>
    <cfRule type="expression" dxfId="1908" priority="159">
      <formula>AND(R42=3,IF(COUNTIF(R$42:R$46,"=3")=1,TRUE))</formula>
    </cfRule>
    <cfRule type="expression" dxfId="1907" priority="160">
      <formula>AND(R42=2,IF(COUNTIF(R$42:R$46,"=2")=1,TRUE))</formula>
    </cfRule>
    <cfRule type="expression" dxfId="1906" priority="161">
      <formula>AND(R42=1,IF(COUNTIF(R$42:R$46,"=1")=1,TRUE))</formula>
    </cfRule>
    <cfRule type="expression" dxfId="1905" priority="162">
      <formula>OR(R42=0,R42=5)</formula>
    </cfRule>
  </conditionalFormatting>
  <conditionalFormatting sqref="J42:J46">
    <cfRule type="expression" dxfId="1904" priority="151">
      <formula>AND(Q42=4,IF(COUNTIF(Q$42:Q$46,"=4")&gt;=2,TRUE))</formula>
    </cfRule>
    <cfRule type="expression" dxfId="1903" priority="152">
      <formula>AND(Q42=3,IF(COUNTIF(Q$42:Q$46,"=3")&gt;=2,TRUE))</formula>
    </cfRule>
    <cfRule type="expression" dxfId="1902" priority="153">
      <formula>AND(Q42=2,IF(COUNTIF(Q$42:Q$46,"=2")&gt;=2,TRUE))</formula>
    </cfRule>
    <cfRule type="expression" dxfId="1901" priority="154">
      <formula>AND(Q42=1,IF(COUNTIF(Q$42:Q$46,"=1")&gt;=2,TRUE))</formula>
    </cfRule>
  </conditionalFormatting>
  <conditionalFormatting sqref="K42:K46">
    <cfRule type="expression" dxfId="1900" priority="172">
      <formula>AND(J42&gt;0,IF(COUNTIF(J$42:J$46,"=1")=2,TRUE),IF(COUNTIF(J$42:J$46,"=2")=2,TRUE))</formula>
    </cfRule>
    <cfRule type="expression" dxfId="1899" priority="173">
      <formula>IF(COUNTIF(L$42:L$46,"=2")=2,TRUE)</formula>
    </cfRule>
    <cfRule type="expression" dxfId="1898" priority="174">
      <formula>IF(COUNTIF(L$42:L$46,"=1")=2,TRUE)</formula>
    </cfRule>
    <cfRule type="expression" dxfId="1897" priority="175">
      <formula>AND(IF(COUNTIF(R$42:R$46,"=1")=2,TRUE),IF(COUNTIF(S$42:S$46,"=2")=2,TRUE))</formula>
    </cfRule>
    <cfRule type="expression" dxfId="1896" priority="176">
      <formula>AND(R42=4,IF(COUNTIF(R$42:R$46,"=4")=1,TRUE))</formula>
    </cfRule>
    <cfRule type="expression" dxfId="1895" priority="177">
      <formula>AND(R42=3,IF(COUNTIF(R$42:R$46,"=3")=1,TRUE))</formula>
    </cfRule>
    <cfRule type="expression" dxfId="1894" priority="178">
      <formula>AND(R42=2,IF(COUNTIF(R$42:R$46,"=2")=1,TRUE))</formula>
    </cfRule>
    <cfRule type="expression" dxfId="1893" priority="179">
      <formula>AND(R42=1,IF(COUNTIF(R$42:R$46,"=1")=1,TRUE))</formula>
    </cfRule>
    <cfRule type="expression" dxfId="1892" priority="180">
      <formula>OR(R42=0,R42=5)</formula>
    </cfRule>
  </conditionalFormatting>
  <conditionalFormatting sqref="H42:H46">
    <cfRule type="expression" dxfId="1891" priority="147">
      <formula>AND(Q42=4,IF(COUNTIF(Q$42:Q$46,"=4")&gt;=2,TRUE))</formula>
    </cfRule>
    <cfRule type="expression" dxfId="1890" priority="148">
      <formula>AND(Q42=3,IF(COUNTIF(Q$42:Q$46,"=3")&gt;=2,TRUE))</formula>
    </cfRule>
    <cfRule type="expression" dxfId="1889" priority="149">
      <formula>AND(Q42=2,IF(COUNTIF(Q$42:Q$46,"=2")&gt;=2,TRUE))</formula>
    </cfRule>
    <cfRule type="expression" dxfId="1888" priority="150">
      <formula>AND(Q42=1,IF(COUNTIF(Q$42:Q$46,"=1")&gt;=2,TRUE))</formula>
    </cfRule>
  </conditionalFormatting>
  <conditionalFormatting sqref="L49:L53">
    <cfRule type="expression" dxfId="1887" priority="121">
      <formula>K49=0</formula>
    </cfRule>
    <cfRule type="expression" dxfId="1886" priority="130">
      <formula>IF(COUNTIF(J$49:J$53,"=2")=2,TRUE)</formula>
    </cfRule>
    <cfRule type="expression" dxfId="1885" priority="131">
      <formula>IF(COUNTIF(J$49:J$53,"=1")=2,TRUE)</formula>
    </cfRule>
    <cfRule type="expression" dxfId="1884" priority="132">
      <formula>AND(IF(COUNTIF(Q$49:Q$53,"=1")=2,TRUE),IF(COUNTIF(Q$49:Q$53,"=2")=2,TRUE))</formula>
    </cfRule>
    <cfRule type="expression" dxfId="1883" priority="133">
      <formula>AND(Q49=4,IF(COUNTIF(Q$49:Q$53,"=4")=1,TRUE))</formula>
    </cfRule>
    <cfRule type="expression" dxfId="1882" priority="134">
      <formula>AND(Q49=3,IF(COUNTIF(Q$49:Q$53,"=3")=1,TRUE))</formula>
    </cfRule>
    <cfRule type="expression" dxfId="1881" priority="135">
      <formula>AND(Q49=2,IF(COUNTIF(Q$49:Q$53,"=2")=1,TRUE))</formula>
    </cfRule>
    <cfRule type="expression" dxfId="1880" priority="136">
      <formula>AND(Q49=1,IF(COUNTIF(Q$49:Q$53,"=1")=1,TRUE))</formula>
    </cfRule>
    <cfRule type="expression" dxfId="1879" priority="137">
      <formula>OR(Q49=0,Q49=5)</formula>
    </cfRule>
  </conditionalFormatting>
  <conditionalFormatting sqref="O49:O53">
    <cfRule type="expression" dxfId="1878" priority="129">
      <formula>OR(AND(J49=1,K49=1,L49=0,M49=1),AND(J49=2,K49=2,L49=0,M49=2))</formula>
    </cfRule>
  </conditionalFormatting>
  <conditionalFormatting sqref="M49:M53">
    <cfRule type="expression" dxfId="1877" priority="122">
      <formula>AND(L49&gt;0,IF(COUNTIF(L$49:L$53,L49)&gt;1,TRUE,FALSE))</formula>
    </cfRule>
    <cfRule type="expression" dxfId="1876" priority="123">
      <formula>AND(IF(COUNTIF(R$49:R$53,"=1")=2,TRUE),IF(COUNTIF(R$49:R$53,"=2")=2,TRUE))</formula>
    </cfRule>
    <cfRule type="expression" dxfId="1875" priority="124">
      <formula>AND(R49=4,IF(COUNTIF(R$49:R$53,"=4")=1,TRUE))</formula>
    </cfRule>
    <cfRule type="expression" dxfId="1874" priority="125">
      <formula>AND(R49=3,IF(COUNTIF(R$49:R$53,"=3")=1,TRUE))</formula>
    </cfRule>
    <cfRule type="expression" dxfId="1873" priority="126">
      <formula>AND(R49=2,IF(COUNTIF(R$49:R$53,"=2")=1,TRUE))</formula>
    </cfRule>
    <cfRule type="expression" dxfId="1872" priority="127">
      <formula>AND(R49=1,IF(COUNTIF(R$49:R$53,"=1")=1,TRUE))</formula>
    </cfRule>
    <cfRule type="expression" dxfId="1871" priority="128">
      <formula>OR(R49=0,R49=5)</formula>
    </cfRule>
  </conditionalFormatting>
  <conditionalFormatting sqref="J49:J53">
    <cfRule type="expression" dxfId="1870" priority="117">
      <formula>AND(Q49=4,IF(COUNTIF(Q$49:Q$53,"=4")&gt;=2,TRUE))</formula>
    </cfRule>
    <cfRule type="expression" dxfId="1869" priority="118">
      <formula>AND(Q49=3,IF(COUNTIF(Q$49:Q$53,"=3")&gt;=2,TRUE))</formula>
    </cfRule>
    <cfRule type="expression" dxfId="1868" priority="119">
      <formula>AND(Q49=2,IF(COUNTIF(Q$49:Q$53,"=2")&gt;=2,TRUE))</formula>
    </cfRule>
    <cfRule type="expression" dxfId="1867" priority="120">
      <formula>AND(Q49=1,IF(COUNTIF(Q$49:Q$53,"=1")&gt;=2,TRUE))</formula>
    </cfRule>
  </conditionalFormatting>
  <conditionalFormatting sqref="K49:K53">
    <cfRule type="expression" dxfId="1866" priority="138">
      <formula>AND(J49&gt;0,IF(COUNTIF(J$49:J$53,"=1")=2,TRUE),IF(COUNTIF(J$49:J$53,"=2")=2,TRUE))</formula>
    </cfRule>
    <cfRule type="expression" dxfId="1865" priority="139">
      <formula>IF(COUNTIF(L$49:L$53,"=2")=2,TRUE)</formula>
    </cfRule>
    <cfRule type="expression" dxfId="1864" priority="140">
      <formula>IF(COUNTIF(L$49:L$53,"=1")=2,TRUE)</formula>
    </cfRule>
    <cfRule type="expression" dxfId="1863" priority="141">
      <formula>AND(IF(COUNTIF(R$49:R$53,"=1")=2,TRUE),IF(COUNTIF(S$49:S$53,"=2")=2,TRUE))</formula>
    </cfRule>
    <cfRule type="expression" dxfId="1862" priority="142">
      <formula>AND(R49=4,IF(COUNTIF(R$49:R$53,"=4")=1,TRUE))</formula>
    </cfRule>
    <cfRule type="expression" dxfId="1861" priority="143">
      <formula>AND(R49=3,IF(COUNTIF(R$49:R$53,"=3")=1,TRUE))</formula>
    </cfRule>
    <cfRule type="expression" dxfId="1860" priority="144">
      <formula>AND(R49=2,IF(COUNTIF(R$49:R$53,"=2")=1,TRUE))</formula>
    </cfRule>
    <cfRule type="expression" dxfId="1859" priority="145">
      <formula>AND(R49=1,IF(COUNTIF(R$49:R$53,"=1")=1,TRUE))</formula>
    </cfRule>
    <cfRule type="expression" dxfId="1858" priority="146">
      <formula>OR(R49=0,R49=5)</formula>
    </cfRule>
  </conditionalFormatting>
  <conditionalFormatting sqref="H49:H53">
    <cfRule type="expression" dxfId="1857" priority="113">
      <formula>AND(Q49=4,IF(COUNTIF(Q$49:Q$53,"=4")&gt;=2,TRUE))</formula>
    </cfRule>
    <cfRule type="expression" dxfId="1856" priority="114">
      <formula>AND(Q49=3,IF(COUNTIF(Q$49:Q$53,"=3")&gt;=2,TRUE))</formula>
    </cfRule>
    <cfRule type="expression" dxfId="1855" priority="115">
      <formula>AND(Q49=2,IF(COUNTIF(Q$49:Q$53,"=2")&gt;=2,TRUE))</formula>
    </cfRule>
    <cfRule type="expression" dxfId="1854" priority="116">
      <formula>AND(Q49=1,IF(COUNTIF(Q$49:Q$53,"=1")&gt;=2,TRUE))</formula>
    </cfRule>
  </conditionalFormatting>
  <conditionalFormatting sqref="L56:L60">
    <cfRule type="expression" dxfId="1853" priority="87">
      <formula>K56=0</formula>
    </cfRule>
    <cfRule type="expression" dxfId="1852" priority="96">
      <formula>IF(COUNTIF(J$56:J$60,"=2")=2,TRUE)</formula>
    </cfRule>
    <cfRule type="expression" dxfId="1851" priority="97">
      <formula>IF(COUNTIF(J$56:J$60,"=1")=2,TRUE)</formula>
    </cfRule>
    <cfRule type="expression" dxfId="1850" priority="98">
      <formula>AND(IF(COUNTIF(Q$56:Q$60,"=1")=2,TRUE),IF(COUNTIF(Q$56:Q$60,"=2")=2,TRUE))</formula>
    </cfRule>
    <cfRule type="expression" dxfId="1849" priority="99">
      <formula>AND(Q56=4,IF(COUNTIF(Q$56:Q$60,"=4")=1,TRUE))</formula>
    </cfRule>
    <cfRule type="expression" dxfId="1848" priority="100">
      <formula>AND(Q56=3,IF(COUNTIF(Q$56:Q$60,"=3")=1,TRUE))</formula>
    </cfRule>
    <cfRule type="expression" dxfId="1847" priority="101">
      <formula>AND(Q56=2,IF(COUNTIF(Q$56:Q$60,"=2")=1,TRUE))</formula>
    </cfRule>
    <cfRule type="expression" dxfId="1846" priority="102">
      <formula>AND(Q56=1,IF(COUNTIF(Q$56:Q$60,"=1")=1,TRUE))</formula>
    </cfRule>
    <cfRule type="expression" dxfId="1845" priority="103">
      <formula>OR(Q56=0,Q56=5)</formula>
    </cfRule>
  </conditionalFormatting>
  <conditionalFormatting sqref="O56:O60">
    <cfRule type="expression" dxfId="1844" priority="95">
      <formula>OR(AND(J56=1,K56=1,L56=0,M56=1),AND(J56=2,K56=2,L56=0,M56=2))</formula>
    </cfRule>
  </conditionalFormatting>
  <conditionalFormatting sqref="M56:M60">
    <cfRule type="expression" dxfId="1843" priority="88">
      <formula>AND(L56&gt;0,IF(COUNTIF(L$56:L$60,L56)&gt;1,TRUE,FALSE))</formula>
    </cfRule>
    <cfRule type="expression" dxfId="1842" priority="89">
      <formula>AND(IF(COUNTIF(R$56:R$60,"=1")=2,TRUE),IF(COUNTIF(R$56:R$60,"=2")=2,TRUE))</formula>
    </cfRule>
    <cfRule type="expression" dxfId="1841" priority="90">
      <formula>AND(R56=4,IF(COUNTIF(R$56:R$60,"=4")=1,TRUE))</formula>
    </cfRule>
    <cfRule type="expression" dxfId="1840" priority="91">
      <formula>AND(R56=3,IF(COUNTIF(R$56:R$60,"=3")=1,TRUE))</formula>
    </cfRule>
    <cfRule type="expression" dxfId="1839" priority="92">
      <formula>AND(R56=2,IF(COUNTIF(R$56:R$60,"=2")=1,TRUE))</formula>
    </cfRule>
    <cfRule type="expression" dxfId="1838" priority="93">
      <formula>AND(R56=1,IF(COUNTIF(R$56:R$60,"=1")=1,TRUE))</formula>
    </cfRule>
    <cfRule type="expression" dxfId="1837" priority="94">
      <formula>OR(R56=0,R56=5)</formula>
    </cfRule>
  </conditionalFormatting>
  <conditionalFormatting sqref="J56:J60">
    <cfRule type="expression" dxfId="1836" priority="83">
      <formula>AND(Q56=4,IF(COUNTIF(Q$56:Q$60,"=4")&gt;=2,TRUE))</formula>
    </cfRule>
    <cfRule type="expression" dxfId="1835" priority="84">
      <formula>AND(Q56=3,IF(COUNTIF(Q$56:Q$60,"=3")&gt;=2,TRUE))</formula>
    </cfRule>
    <cfRule type="expression" dxfId="1834" priority="85">
      <formula>AND(Q56=2,IF(COUNTIF(Q$56:Q$60,"=2")&gt;=2,TRUE))</formula>
    </cfRule>
    <cfRule type="expression" dxfId="1833" priority="86">
      <formula>AND(Q56=1,IF(COUNTIF(Q$56:Q$60,"=1")&gt;=2,TRUE))</formula>
    </cfRule>
  </conditionalFormatting>
  <conditionalFormatting sqref="K56:K60">
    <cfRule type="expression" dxfId="1832" priority="104">
      <formula>AND(J56&gt;0,IF(COUNTIF(J$56:J$60,"=1")=2,TRUE),IF(COUNTIF(J$56:J$60,"=2")=2,TRUE))</formula>
    </cfRule>
    <cfRule type="expression" dxfId="1831" priority="105">
      <formula>IF(COUNTIF(L$56:L$60,"=2")=2,TRUE)</formula>
    </cfRule>
    <cfRule type="expression" dxfId="1830" priority="106">
      <formula>IF(COUNTIF(L$56:L$60,"=1")=2,TRUE)</formula>
    </cfRule>
    <cfRule type="expression" dxfId="1829" priority="107">
      <formula>AND(IF(COUNTIF(R$56:R$60,"=1")=2,TRUE),IF(COUNTIF(S$56:S$60,"=2")=2,TRUE))</formula>
    </cfRule>
    <cfRule type="expression" dxfId="1828" priority="108">
      <formula>AND(R56=4,IF(COUNTIF(R$56:R$60,"=4")=1,TRUE))</formula>
    </cfRule>
    <cfRule type="expression" dxfId="1827" priority="109">
      <formula>AND(R56=3,IF(COUNTIF(R$56:R$60,"=3")=1,TRUE))</formula>
    </cfRule>
    <cfRule type="expression" dxfId="1826" priority="110">
      <formula>AND(R56=2,IF(COUNTIF(R$56:R$60,"=2")=1,TRUE))</formula>
    </cfRule>
    <cfRule type="expression" dxfId="1825" priority="111">
      <formula>AND(R56=1,IF(COUNTIF(R$56:R$60,"=1")=1,TRUE))</formula>
    </cfRule>
    <cfRule type="expression" dxfId="1824" priority="112">
      <formula>OR(R56=0,R56=5)</formula>
    </cfRule>
  </conditionalFormatting>
  <conditionalFormatting sqref="H56:H60">
    <cfRule type="expression" dxfId="1823" priority="79">
      <formula>AND(Q56=4,IF(COUNTIF(Q$56:Q$60,"=4")&gt;=2,TRUE))</formula>
    </cfRule>
    <cfRule type="expression" dxfId="1822" priority="80">
      <formula>AND(Q56=3,IF(COUNTIF(Q$56:Q$60,"=3")&gt;=2,TRUE))</formula>
    </cfRule>
    <cfRule type="expression" dxfId="1821" priority="81">
      <formula>AND(Q56=2,IF(COUNTIF(Q$50:Q$56,"=2")&gt;=2,TRUE))</formula>
    </cfRule>
    <cfRule type="expression" dxfId="1820" priority="82">
      <formula>AND(Q56=1,IF(COUNTIF(Q$56:Q$60,"=1")&gt;=2,TRUE))</formula>
    </cfRule>
  </conditionalFormatting>
  <conditionalFormatting sqref="H7:H61">
    <cfRule type="containsText" dxfId="1819" priority="78" operator="containsText" text="0-0">
      <formula>NOT(ISERROR(SEARCH("0-0",H7)))</formula>
    </cfRule>
  </conditionalFormatting>
  <conditionalFormatting sqref="H307:J309 C299:J300 D301:J306 D307:F309 D310:J315 C301:C315 B100:J175 B185:J298 B176:G184 J176:J184">
    <cfRule type="containsText" dxfId="1818" priority="57" operator="containsText" text="I-Viru">
      <formula>NOT(ISERROR(SEARCH("I-Viru",B100)))</formula>
    </cfRule>
  </conditionalFormatting>
  <conditionalFormatting sqref="D299:D315">
    <cfRule type="containsText" dxfId="1817" priority="56" operator="containsText" text="I-Viru">
      <formula>NOT(ISERROR(SEARCH("I-Viru",D299)))</formula>
    </cfRule>
  </conditionalFormatting>
  <conditionalFormatting sqref="C102 C104">
    <cfRule type="aboveAverage" dxfId="1816" priority="55"/>
  </conditionalFormatting>
  <conditionalFormatting sqref="C102 C104">
    <cfRule type="containsBlanks" dxfId="1815" priority="54">
      <formula>LEN(TRIM(C102))=0</formula>
    </cfRule>
  </conditionalFormatting>
  <conditionalFormatting sqref="E103 E107">
    <cfRule type="containsBlanks" dxfId="1814" priority="52">
      <formula>LEN(TRIM(E103))=0</formula>
    </cfRule>
    <cfRule type="aboveAverage" dxfId="1813" priority="53"/>
  </conditionalFormatting>
  <conditionalFormatting sqref="E111 E115">
    <cfRule type="containsBlanks" dxfId="1812" priority="50">
      <formula>LEN(TRIM(E111))=0</formula>
    </cfRule>
    <cfRule type="aboveAverage" dxfId="1811" priority="51"/>
  </conditionalFormatting>
  <conditionalFormatting sqref="C106 C108">
    <cfRule type="aboveAverage" dxfId="1810" priority="49"/>
  </conditionalFormatting>
  <conditionalFormatting sqref="C106 C108">
    <cfRule type="containsBlanks" dxfId="1809" priority="48">
      <formula>LEN(TRIM(C106))=0</formula>
    </cfRule>
  </conditionalFormatting>
  <conditionalFormatting sqref="C110 C112">
    <cfRule type="aboveAverage" dxfId="1808" priority="47"/>
  </conditionalFormatting>
  <conditionalFormatting sqref="C110 C112">
    <cfRule type="containsBlanks" dxfId="1807" priority="46">
      <formula>LEN(TRIM(C110))=0</formula>
    </cfRule>
  </conditionalFormatting>
  <conditionalFormatting sqref="C114 C116">
    <cfRule type="aboveAverage" dxfId="1806" priority="45"/>
  </conditionalFormatting>
  <conditionalFormatting sqref="C114 C116">
    <cfRule type="containsBlanks" dxfId="1805" priority="44">
      <formula>LEN(TRIM(C114))=0</formula>
    </cfRule>
  </conditionalFormatting>
  <conditionalFormatting sqref="G117 G119">
    <cfRule type="aboveAverage" dxfId="1804" priority="43"/>
  </conditionalFormatting>
  <conditionalFormatting sqref="G117 G119">
    <cfRule type="containsBlanks" dxfId="1803" priority="42">
      <formula>LEN(TRIM(G117))=0</formula>
    </cfRule>
  </conditionalFormatting>
  <conditionalFormatting sqref="G105 G113">
    <cfRule type="containsBlanks" dxfId="1802" priority="40">
      <formula>LEN(TRIM(G105))=0</formula>
    </cfRule>
    <cfRule type="aboveAverage" dxfId="1801" priority="41"/>
  </conditionalFormatting>
  <conditionalFormatting sqref="G124 G128">
    <cfRule type="containsBlanks" dxfId="1800" priority="38">
      <formula>LEN(TRIM(G124))=0</formula>
    </cfRule>
    <cfRule type="aboveAverage" dxfId="1799" priority="39"/>
  </conditionalFormatting>
  <conditionalFormatting sqref="E123 E125">
    <cfRule type="aboveAverage" dxfId="1798" priority="37"/>
  </conditionalFormatting>
  <conditionalFormatting sqref="E123 E125">
    <cfRule type="containsBlanks" dxfId="1797" priority="36">
      <formula>LEN(TRIM(E123))=0</formula>
    </cfRule>
  </conditionalFormatting>
  <conditionalFormatting sqref="E127 E129">
    <cfRule type="aboveAverage" dxfId="1796" priority="35"/>
  </conditionalFormatting>
  <conditionalFormatting sqref="E127 E129">
    <cfRule type="containsBlanks" dxfId="1795" priority="34">
      <formula>LEN(TRIM(E127))=0</formula>
    </cfRule>
  </conditionalFormatting>
  <conditionalFormatting sqref="G131 G133">
    <cfRule type="aboveAverage" dxfId="1794" priority="33"/>
  </conditionalFormatting>
  <conditionalFormatting sqref="G131 G133">
    <cfRule type="containsBlanks" dxfId="1793" priority="32">
      <formula>LEN(TRIM(G131))=0</formula>
    </cfRule>
  </conditionalFormatting>
  <conditionalFormatting sqref="C140 C142">
    <cfRule type="aboveAverage" dxfId="1792" priority="31"/>
  </conditionalFormatting>
  <conditionalFormatting sqref="C140 C142">
    <cfRule type="containsBlanks" dxfId="1791" priority="30">
      <formula>LEN(TRIM(C140))=0</formula>
    </cfRule>
  </conditionalFormatting>
  <conditionalFormatting sqref="E141 E145">
    <cfRule type="containsBlanks" dxfId="1790" priority="28">
      <formula>LEN(TRIM(E141))=0</formula>
    </cfRule>
    <cfRule type="aboveAverage" dxfId="1789" priority="29"/>
  </conditionalFormatting>
  <conditionalFormatting sqref="E149 E153">
    <cfRule type="containsBlanks" dxfId="1788" priority="26">
      <formula>LEN(TRIM(E149))=0</formula>
    </cfRule>
    <cfRule type="aboveAverage" dxfId="1787" priority="27"/>
  </conditionalFormatting>
  <conditionalFormatting sqref="C144 C146">
    <cfRule type="aboveAverage" dxfId="1786" priority="25"/>
  </conditionalFormatting>
  <conditionalFormatting sqref="C144 C146">
    <cfRule type="containsBlanks" dxfId="1785" priority="24">
      <formula>LEN(TRIM(C144))=0</formula>
    </cfRule>
  </conditionalFormatting>
  <conditionalFormatting sqref="C148 C150">
    <cfRule type="aboveAverage" dxfId="1784" priority="23"/>
  </conditionalFormatting>
  <conditionalFormatting sqref="C148 C150">
    <cfRule type="containsBlanks" dxfId="1783" priority="22">
      <formula>LEN(TRIM(C148))=0</formula>
    </cfRule>
  </conditionalFormatting>
  <conditionalFormatting sqref="C152 C154">
    <cfRule type="aboveAverage" dxfId="1782" priority="21"/>
  </conditionalFormatting>
  <conditionalFormatting sqref="C152 C154">
    <cfRule type="containsBlanks" dxfId="1781" priority="20">
      <formula>LEN(TRIM(C152))=0</formula>
    </cfRule>
  </conditionalFormatting>
  <conditionalFormatting sqref="G155 G157">
    <cfRule type="aboveAverage" dxfId="1780" priority="19"/>
  </conditionalFormatting>
  <conditionalFormatting sqref="G155 G157">
    <cfRule type="containsBlanks" dxfId="1779" priority="18">
      <formula>LEN(TRIM(G155))=0</formula>
    </cfRule>
  </conditionalFormatting>
  <conditionalFormatting sqref="G143 G151">
    <cfRule type="containsBlanks" dxfId="1778" priority="16">
      <formula>LEN(TRIM(G143))=0</formula>
    </cfRule>
    <cfRule type="aboveAverage" dxfId="1777" priority="17"/>
  </conditionalFormatting>
  <conditionalFormatting sqref="G162 G166">
    <cfRule type="containsBlanks" dxfId="1776" priority="14">
      <formula>LEN(TRIM(G162))=0</formula>
    </cfRule>
    <cfRule type="aboveAverage" dxfId="1775" priority="15"/>
  </conditionalFormatting>
  <conditionalFormatting sqref="E161 E163">
    <cfRule type="aboveAverage" dxfId="1774" priority="13"/>
  </conditionalFormatting>
  <conditionalFormatting sqref="E161 E163">
    <cfRule type="containsBlanks" dxfId="1773" priority="12">
      <formula>LEN(TRIM(E161))=0</formula>
    </cfRule>
  </conditionalFormatting>
  <conditionalFormatting sqref="E165 E167">
    <cfRule type="aboveAverage" dxfId="1772" priority="11"/>
  </conditionalFormatting>
  <conditionalFormatting sqref="E165 E167">
    <cfRule type="containsBlanks" dxfId="1771" priority="10">
      <formula>LEN(TRIM(E165))=0</formula>
    </cfRule>
  </conditionalFormatting>
  <conditionalFormatting sqref="G169 G171">
    <cfRule type="aboveAverage" dxfId="1770" priority="9"/>
  </conditionalFormatting>
  <conditionalFormatting sqref="G169 G171">
    <cfRule type="containsBlanks" dxfId="1769" priority="8">
      <formula>LEN(TRIM(G169))=0</formula>
    </cfRule>
  </conditionalFormatting>
  <conditionalFormatting sqref="A102:A116">
    <cfRule type="cellIs" dxfId="1768" priority="6" operator="equal">
      <formula>"-"</formula>
    </cfRule>
    <cfRule type="duplicateValues" dxfId="1767" priority="7"/>
  </conditionalFormatting>
  <conditionalFormatting sqref="A140:A154">
    <cfRule type="cellIs" dxfId="1766" priority="4" operator="equal">
      <formula>"-"</formula>
    </cfRule>
    <cfRule type="duplicateValues" dxfId="1765" priority="5"/>
  </conditionalFormatting>
  <conditionalFormatting sqref="B300:B315">
    <cfRule type="containsText" dxfId="1764" priority="2" operator="containsText" text="I-Viru">
      <formula>NOT(ISERROR(SEARCH("I-Viru",B300)))</formula>
    </cfRule>
  </conditionalFormatting>
  <conditionalFormatting sqref="B299">
    <cfRule type="containsText" dxfId="1763" priority="3" operator="containsText" text="I-Viru">
      <formula>NOT(ISERROR(SEARCH("I-Viru",B299)))</formula>
    </cfRule>
  </conditionalFormatting>
  <conditionalFormatting sqref="H176:I184">
    <cfRule type="containsText" dxfId="1762" priority="1" operator="containsText" text="I-Viru">
      <formula>NOT(ISERROR(SEARCH("I-Viru",H176)))</formula>
    </cfRule>
  </conditionalFormatting>
  <pageMargins left="0.78740157480314965" right="0.27559055118110237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3" manualBreakCount="3">
    <brk id="60" max="16383" man="1"/>
    <brk id="136" max="16383" man="1"/>
    <brk id="174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2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80" customWidth="1"/>
    <col min="2" max="2" width="26.7109375" style="80" customWidth="1"/>
    <col min="3" max="10" width="5.7109375" style="80" customWidth="1"/>
    <col min="11" max="11" width="3.28515625" style="80" hidden="1" customWidth="1"/>
    <col min="12" max="12" width="5" style="80" bestFit="1" customWidth="1"/>
    <col min="13" max="13" width="3.28515625" style="80" hidden="1" customWidth="1"/>
    <col min="14" max="14" width="5.5703125" style="80" hidden="1" customWidth="1"/>
    <col min="15" max="15" width="3.7109375" style="80" hidden="1" customWidth="1"/>
    <col min="16" max="16" width="7" style="80" hidden="1" customWidth="1"/>
    <col min="17" max="17" width="3.7109375" style="80" hidden="1" customWidth="1"/>
    <col min="18" max="18" width="11" hidden="1" customWidth="1"/>
    <col min="19" max="19" width="8.42578125" hidden="1" customWidth="1"/>
    <col min="20" max="20" width="5.28515625" hidden="1" customWidth="1"/>
    <col min="21" max="22" width="0" hidden="1" customWidth="1"/>
    <col min="25" max="41" width="9.7109375" style="80" hidden="1" customWidth="1"/>
    <col min="42" max="42" width="9.140625" style="80" hidden="1" customWidth="1"/>
    <col min="43" max="16384" width="9.140625" style="80"/>
  </cols>
  <sheetData>
    <row r="1" spans="1:42" x14ac:dyDescent="0.2">
      <c r="A1" s="84" t="str">
        <f>Võistkondlik!B1</f>
        <v>ESL INDIVIDUAAL-VÕISTKONDLIKUD MEISTRIVÕISTLUSED PETANGIS 2023</v>
      </c>
      <c r="B1" s="82"/>
      <c r="C1" s="82"/>
      <c r="E1" s="82"/>
      <c r="J1" s="195"/>
      <c r="K1" s="195"/>
      <c r="L1" s="195"/>
      <c r="M1" s="242"/>
      <c r="N1" s="242"/>
      <c r="O1" s="231"/>
      <c r="P1" s="242"/>
      <c r="Q1" s="243" t="s">
        <v>122</v>
      </c>
      <c r="R1" s="242"/>
      <c r="S1" s="242"/>
      <c r="T1" s="242"/>
      <c r="V1" s="12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2" s="78" customFormat="1" x14ac:dyDescent="0.2">
      <c r="A2" s="82" t="str">
        <f>Võistkondlik!B2</f>
        <v>Toimumisaeg: L, 27.05.2023 kell 10:00</v>
      </c>
      <c r="B2" s="85"/>
      <c r="C2" s="85"/>
      <c r="E2" s="82"/>
    </row>
    <row r="3" spans="1:42" s="78" customFormat="1" x14ac:dyDescent="0.2">
      <c r="A3" s="82" t="str">
        <f>Võistkondlik!B3</f>
        <v>Toimumiskoht: Järvamaa, Türi vald, Väätsa alevik, Järve tn</v>
      </c>
      <c r="B3" s="85"/>
      <c r="C3" s="85"/>
      <c r="E3" s="82"/>
    </row>
    <row r="4" spans="1:42" s="78" customFormat="1" x14ac:dyDescent="0.2">
      <c r="A4" s="87" t="s">
        <v>101</v>
      </c>
      <c r="B4" s="85"/>
      <c r="C4" s="85"/>
      <c r="E4" s="82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25"/>
      <c r="J5" s="244"/>
      <c r="K5" s="195"/>
      <c r="L5" s="195"/>
      <c r="M5" s="195"/>
      <c r="N5" s="195"/>
      <c r="O5" s="195"/>
      <c r="P5" s="195"/>
      <c r="Q5" s="195"/>
      <c r="R5" s="227"/>
      <c r="S5" s="211" t="s">
        <v>183</v>
      </c>
      <c r="T5" s="195"/>
      <c r="U5" s="195"/>
      <c r="V5" s="195"/>
    </row>
    <row r="6" spans="1:42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>
        <v>5</v>
      </c>
      <c r="H6" s="186">
        <v>6</v>
      </c>
      <c r="I6" s="186" t="s">
        <v>1</v>
      </c>
      <c r="J6" s="187" t="s">
        <v>51</v>
      </c>
      <c r="K6" s="188" t="s">
        <v>176</v>
      </c>
      <c r="L6" s="189" t="s">
        <v>177</v>
      </c>
      <c r="M6" s="190" t="s">
        <v>178</v>
      </c>
      <c r="N6" s="190" t="s">
        <v>179</v>
      </c>
      <c r="O6" s="277" t="s">
        <v>121</v>
      </c>
      <c r="P6" s="277" t="s">
        <v>121</v>
      </c>
      <c r="Q6" s="191" t="s">
        <v>180</v>
      </c>
      <c r="R6" s="192" t="s">
        <v>120</v>
      </c>
      <c r="S6" s="192" t="b">
        <f>OR(AND(COUNTA(B7:B12)=3,COUNTA(C7:H12)=6),AND(COUNTA(B7:B12)=4,COUNTA(C7:H12)=12),AND(COUNTA(B7:B12)=5,COUNTA(C7:H12)=20),AND(COUNTA(B7:B12)=6,COUNTA(C7:H12)=30))</f>
        <v>1</v>
      </c>
      <c r="T6" s="193" t="s">
        <v>181</v>
      </c>
      <c r="U6" s="194" t="s">
        <v>182</v>
      </c>
      <c r="V6" s="195"/>
      <c r="W6" s="80"/>
    </row>
    <row r="7" spans="1:42" s="78" customFormat="1" x14ac:dyDescent="0.2">
      <c r="A7" s="184">
        <v>1</v>
      </c>
      <c r="B7" s="196" t="s">
        <v>73</v>
      </c>
      <c r="C7" s="197"/>
      <c r="D7" s="198">
        <v>13</v>
      </c>
      <c r="E7" s="198">
        <v>11</v>
      </c>
      <c r="F7" s="198">
        <v>13</v>
      </c>
      <c r="G7" s="198">
        <v>13</v>
      </c>
      <c r="H7" s="198">
        <v>12</v>
      </c>
      <c r="I7" s="199" t="str">
        <f>(IF(D7-C8&gt;0,1)+IF(E7-C9&gt;0,1)+IF(F7-C10&gt;0,1)+IF(G7-C11&gt;0,1)+IF(H7-C12&gt;0,1))&amp;"-"&amp;(IF(D7-C8&lt;0,1)+IF(E7-C9&lt;0,1)+IF(F7-C10&lt;0,1)+IF(G7-C11&lt;0,1)+IF(H7-C12&lt;0,1))</f>
        <v>4-1</v>
      </c>
      <c r="J7" s="198" t="str">
        <f>IF(AND(B7&lt;&gt;"",S$6=TRUE),A$6&amp;RANK(T7,T$7:T$12,0)," ")</f>
        <v>A1</v>
      </c>
      <c r="K7" s="200">
        <f>IF(AND(R7=1,R8=1,D7&gt;C8),1)+IF(AND(R7=1,R9=1,E7&gt;C9),1)+IF(AND(R7=1,R10=1,F7&gt;C10),1)+IF(AND(R7=1,R11=1,G7&gt;C11),1)+IF(AND(R7=1,R12=1,H7&gt;C12),1)+IF(AND(R7=2,R8=2,D7&gt;C8),1)+IF(AND(R7=2,R9=2,E7&gt;C9),1)+IF(AND(R7=2,R10=2,F7&gt;C10),1)+IF(AND(R7=2,R11=2,G7&gt;C11),1)+IF(AND(R7=2,R12=2,H7&gt;C12),1)+IF(AND(R7=3,R8=3,D7&gt;C8),1)+IF(AND(R7=3,R9=3,E7&gt;C9),1)+IF(AND(R7=3,R10=3,F7&gt;C10),1)+IF(AND(R7=3,R11=3,G7&gt;C11),1)+IF(AND(R7=3,R12=3,H7&gt;C12),1)+IF(AND(R7=4,R8=4,D7&gt;C8),1)+IF(AND(R7=4,R9=4,E7&gt;C9),1)+IF(AND(R7=4,R10=4,F7&gt;C10),1)+IF(AND(R7=4,R11=4,G7&gt;C11),1)+IF(AND(R7=4,R12=4,H7&gt;C12),1)</f>
        <v>1</v>
      </c>
      <c r="L7" s="312">
        <f>SUM(AND(U7=U8,D7&gt;C8),AND(U7=U9,E7&gt;C9),AND(U7=U10,F7&gt;C10),AND(U7=U11,G7&gt;C11),AND(U7=U12,H7&gt;C12))</f>
        <v>0</v>
      </c>
      <c r="M7" s="313">
        <f>IF(AND(R7=1,R8=1),D7-C8)+IF(AND(R7=1,R9=1),E7-C9)+IF(AND(R7=1,R10=1),F7-C10)+IF(AND(R7=1,R11=1),G7-C11)+IF(AND(R7=1,R12=1),H7-C12)+IF(AND(R7=2,R8=2),D7-C8)+IF(AND(R7=2,R9=2),E7-C9)+IF(AND(R7=2,R10=2),F7-C10)+IF(AND(R7=2,R11=2),G7-C11)+IF(AND(R7=2,R12=2),H7-C12)+IF(AND(R7=3,R8=3),D7-C8)+IF(AND(R7=3,R9=3),E7-C9)+IF(AND(R7=3,R10=3),F7-C10)+IF(AND(R7=3,R11=3),G7-C11)+IF(AND(R7=3,R12=3),H7-C12)+IF(AND(R7=4,R8=4),D7-C8)+IF(AND(R7=4,R9=4),E7-C9)+IF(AND(R7=4,R10=4),F7-C10)+IF(AND(R7=4,R11=4),G7-C11)+IF(AND(R7=4,R12=4),H7-C12)</f>
        <v>7</v>
      </c>
      <c r="N7" s="314">
        <f>SUM(AND(S7=S8,D7&gt;C8),AND(S7=S9,E7&gt;C9),AND(S7=S10,F7&gt;C10),AND(S7=S11,G7&gt;C11),AND(S7=S12,H7&gt;C12))</f>
        <v>0</v>
      </c>
      <c r="O7" s="315" t="str">
        <f>SUM(C7:H7)&amp;"-"&amp;SUM(C7:C12)</f>
        <v>62-47</v>
      </c>
      <c r="P7" s="316">
        <f>D7+E7+F7+G7+H7-C8-C9-C10-C11-C12</f>
        <v>15</v>
      </c>
      <c r="Q7" s="201">
        <f>SUM(C7:H7,C7:C12)/SUM(C7:C12)</f>
        <v>2.3191489361702127</v>
      </c>
      <c r="R7" s="202">
        <f t="shared" ref="R7:R12" si="0">VALUE(LEFT(I7,1))</f>
        <v>4</v>
      </c>
      <c r="S7" s="203">
        <f>R7*100000+K7*10000+L7*1000+100+M7</f>
        <v>410107</v>
      </c>
      <c r="T7" s="204">
        <f>S7+N7*0.1+IF(ISNONTEXT(B7),0,0.01)+0.0001*P7</f>
        <v>410107.01150000002</v>
      </c>
      <c r="U7" s="205" t="str">
        <f t="shared" ref="U7:U12" si="1">R7&amp;K7</f>
        <v>41</v>
      </c>
      <c r="V7" s="195" t="b">
        <f>AND(M7&gt;0,IF(COUNTIF(M$7:M$12,M7)&gt;1,TRUE,FALSE))</f>
        <v>1</v>
      </c>
    </row>
    <row r="8" spans="1:42" s="78" customFormat="1" x14ac:dyDescent="0.2">
      <c r="A8" s="184">
        <v>2</v>
      </c>
      <c r="B8" s="206" t="s">
        <v>172</v>
      </c>
      <c r="C8" s="198">
        <v>9</v>
      </c>
      <c r="D8" s="197"/>
      <c r="E8" s="198">
        <v>13</v>
      </c>
      <c r="F8" s="198">
        <v>10</v>
      </c>
      <c r="G8" s="198">
        <v>13</v>
      </c>
      <c r="H8" s="198">
        <v>8</v>
      </c>
      <c r="I8" s="199" t="str">
        <f>(IF(C8-D7&gt;0,1)+IF(E8-D9&gt;0,1)+IF(F8-D10&gt;0,1)+IF(G8-D11&gt;0,1)+IF(H8-D12&gt;0,1))&amp;"-"&amp;(IF(C8-D7&lt;0,1)+IF(E8-D9&lt;0,1)+IF(F8-D10&lt;0,1)+IF(G8-D11&lt;0,1)+IF(H8-D12&lt;0,1))</f>
        <v>2-3</v>
      </c>
      <c r="J8" s="198" t="str">
        <f t="shared" ref="J8:J12" si="2">IF(AND(B8&lt;&gt;"",S$6=TRUE),A$6&amp;RANK(T8,T$7:T$12,0)," ")</f>
        <v>A4</v>
      </c>
      <c r="K8" s="98">
        <f>IF(AND(R8=1,R7=1,C8&gt;D7),1)+IF(AND(R8=1,R9=1,E8&gt;D9),1)+IF(AND(R8=1,R10=1,F8&gt;D10),1)+IF(AND(R8=1,R11=1,G8&gt;D11),1)+IF(AND(R8=1,R12=1,H8&gt;D12),1)+IF(AND(R8=2,R7=2,C8&gt;D7),1)+IF(AND(R8=2,R9=2,E8&gt;D9),1)+IF(AND(R8=2,R10=2,F8&gt;D10),1)+IF(AND(R8=2,R11=2,G8&gt;D11),1)+IF(AND(R8=2,R12=2,H8&gt;D12),1)+IF(AND(R8=3,R7=3,C8&gt;D7),1)+IF(AND(R8=3,R9=3,E8&gt;D9),1)+IF(AND(R8=3,R10=3,F8&gt;D10),1)+IF(AND(R8=3,R11=3,G8&gt;D11),1)+IF(AND(R8=3,R12=3,H8&gt;D12),1)+IF(AND(R8=4,R7=4,C8&gt;D7),1)+IF(AND(R8=4,R9=4,E8&gt;D9),1)+IF(AND(R8=4,R10=4,F8&gt;D10),1)+IF(AND(R8=4,R11=4,G8&gt;D11),1)+IF(AND(R8=4,R12=4,H8&gt;D12),1)</f>
        <v>0</v>
      </c>
      <c r="L8" s="314">
        <f>SUM(AND(U8=U7,C8&gt;D7),AND(U8=U9,E8&gt;D9),AND(U8=U10,F8&gt;D10),AND(U8=U11,G8&gt;D11),AND(U8=U12,H8&gt;D12))</f>
        <v>0</v>
      </c>
      <c r="M8" s="317">
        <f>IF(AND(R8=1,R7=1),C8-D7)+IF(AND(R8=1,R9=1),E8-D9)+IF(AND(R8=1,R10=1),F8-D10)+IF(AND(R8=1,R11=1),G8-D11)+IF(AND(R8=1,R12=1),H8-D12)+IF(AND(R8=2,R7=2),C8-D7)+IF(AND(R8=2,R9=2),E8-D9)+IF(AND(R8=2,R10=2),F8-D10)+IF(AND(R8=2,R11=2),G8-D11)+IF(AND(R8=2,R12=2),H8-D12)+IF(AND(R8=3,R7=3),C8-D7)+IF(AND(R8=3,R9=3),E8-D9)+IF(AND(R8=3,R10=3),F8-D10)+IF(AND(R8=3,R11=3),G8-D11)+IF(AND(R8=3,R12=3),H8-D12)+IF(AND(R8=4,R7=4),C8-D7)+IF(AND(R8=4,R9=4),E8-D9)+IF(AND(R8=4,R10=4),F8-D10)+IF(AND(R8=4,R11=4),G8-D11)+IF(AND(R8=4,R12=4),H8-D12)</f>
        <v>0</v>
      </c>
      <c r="N8" s="314">
        <f>SUM(AND(S8=S7,C8&gt;D7),AND(S8=S9,E8&gt;D9),AND(S8=S10,F8&gt;D10),AND(S8=S11,G8&gt;D11),AND(S8=S12,H8&gt;D12))</f>
        <v>0</v>
      </c>
      <c r="O8" s="315" t="str">
        <f>SUM(C8:H8)&amp;"-"&amp;SUM(D7:D12)</f>
        <v>53-51</v>
      </c>
      <c r="P8" s="316">
        <f>C8+E8+F8+G8+H8-D7-D9-D10-D11-D12</f>
        <v>2</v>
      </c>
      <c r="Q8" s="201">
        <f>SUM(C8:H8,D7:D12)/SUM(D7:D12)</f>
        <v>2.0392156862745097</v>
      </c>
      <c r="R8" s="207">
        <f t="shared" si="0"/>
        <v>2</v>
      </c>
      <c r="S8" s="203">
        <f t="shared" ref="S8:S12" si="3">R8*100000+K8*10000+L8*1000+100+M8</f>
        <v>200100</v>
      </c>
      <c r="T8" s="204">
        <f t="shared" ref="T8:T12" si="4">S8+N8*0.1+IF(ISNONTEXT(B8),0,0.01)+0.0001*P8</f>
        <v>200100.01020000002</v>
      </c>
      <c r="U8" s="205" t="str">
        <f t="shared" si="1"/>
        <v>20</v>
      </c>
      <c r="V8" s="195" t="b">
        <f t="shared" ref="V8:V12" si="5">AND(M8&gt;0,IF(COUNTIF(M$7:M$12,M8)&gt;1,TRUE,FALSE))</f>
        <v>0</v>
      </c>
    </row>
    <row r="9" spans="1:42" s="78" customFormat="1" x14ac:dyDescent="0.2">
      <c r="A9" s="184">
        <v>3</v>
      </c>
      <c r="B9" s="206" t="s">
        <v>289</v>
      </c>
      <c r="C9" s="198">
        <v>13</v>
      </c>
      <c r="D9" s="209">
        <v>5</v>
      </c>
      <c r="E9" s="197"/>
      <c r="F9" s="198">
        <v>8</v>
      </c>
      <c r="G9" s="198">
        <v>6</v>
      </c>
      <c r="H9" s="198">
        <v>12</v>
      </c>
      <c r="I9" s="199" t="str">
        <f>(IF(C9-E7&gt;0,1)+IF(D9-E8&gt;0,1)+IF(F9-E10&gt;0,1)+IF(G9-E11&gt;0,1)+IF(H9-E12&gt;0,1))&amp;"-"&amp;(IF(C9-E7&lt;0,1)+IF(D9-E8&lt;0,1)+IF(F9-E10&lt;0,1)+IF(G9-E11&lt;0,1)+IF(H9-E12&lt;0,1))</f>
        <v>1-4</v>
      </c>
      <c r="J9" s="198" t="str">
        <f t="shared" si="2"/>
        <v>A6</v>
      </c>
      <c r="K9" s="98">
        <f>IF(AND(R9=1,R7=1,C9&gt;E7),1)+IF(AND(R9=1,R8=1,D9&gt;E8),1)+IF(AND(R9=1,R10=1,F9&gt;E10),1)+IF(AND(R9=1,R11=1,G9&gt;E11),1)+IF(AND(R9=1,R12=1,H9&gt;E12),1)+IF(AND(R9=2,R7=2,C9&gt;E7),1)+IF(AND(R9=2,R8=2,D9&gt;E8),1)+IF(AND(R9=2,R10=2,F9&gt;E10),1)+IF(AND(R9=2,R11=2,G9&gt;E11),1)+IF(AND(R9=2,R12=2,H9&gt;E12),1)+IF(AND(R9=3,R7=3,C9&gt;E7),1)+IF(AND(R9=3,R8=3,D9&gt;E8),1)+IF(AND(R9=3,R10=3,F9&gt;E10),1)+IF(AND(R9=3,R11=3,G9&gt;E11),1)+IF(AND(R9=3,R12=3,H9&gt;E12),1)+IF(AND(R9=4,R7=4,C9&gt;E7),1)+IF(AND(R9=4,R8=4,D9&gt;E8),1)+IF(AND(R9=4,R10=4,F9&gt;E10),1)+IF(AND(R9=4,R11=4,G9&gt;E11),1)+IF(AND(R9=4,R12=4,H9&gt;E12),1)</f>
        <v>0</v>
      </c>
      <c r="L9" s="314">
        <f>SUM(AND(U9=U7,C9&gt;E7),AND(U9=U8,D9&gt;E8),AND(U9=U10,F9&gt;E10),AND(U9=U11,G9&gt;E11),AND(U9=U12,H9&gt;E12))</f>
        <v>0</v>
      </c>
      <c r="M9" s="317">
        <f>IF(AND(R9=1,R7=1),C9-E7)+IF(AND(R9=1,R8=1),D9-E8)+IF(AND(R9=1,R10=1),F9-E10)+IF(AND(R9=1,R11=1),G9-E11)+IF(AND(R9=1,R12=1),H9-E12)+IF(AND(R9=2,R7=2),C9-E7)+IF(AND(R9=2,R8=2),D9-E8)+IF(AND(R9=2,R10=2),F9-E10)+IF(AND(R9=2,R11=2),G9-E11)+IF(AND(R9=2,R12=2),H9-E12)+IF(AND(R9=3,R7=3),C9-E7)+IF(AND(R9=3,R8=3),D9-E8)+IF(AND(R9=3,R10=3),F9-E10)+IF(AND(R9=3,R11=3),G9-E11)+IF(AND(R9=3,R12=3),H9-E12)+IF(AND(R9=4,R7=4),C9-E7)+IF(AND(R9=4,R8=4),D9-E8)+IF(AND(R9=4,R10=4),F9-E10)+IF(AND(R9=4,R11=4),G9-E11)+IF(AND(R9=4,R12=4),H9-E12)</f>
        <v>-7</v>
      </c>
      <c r="N9" s="314">
        <f>SUM(AND(S9=S7,C9&gt;E7),AND(S9=S8,D9&gt;E8),AND(S9=S10,F9&gt;E10),AND(S9=S11,G9&gt;E11),AND(S9=S12,H9&gt;E12))</f>
        <v>0</v>
      </c>
      <c r="O9" s="315" t="str">
        <f>SUM(C9:H9)&amp;"-"&amp;SUM(E7:E12)</f>
        <v>44-63</v>
      </c>
      <c r="P9" s="316">
        <f>C9+D9+F9+G9+H9-E7-E8-E10-E11-E12</f>
        <v>-19</v>
      </c>
      <c r="Q9" s="201">
        <f>SUM(C9:H9,E7:E12)/SUM(E7:E12)</f>
        <v>1.6984126984126984</v>
      </c>
      <c r="R9" s="207">
        <f t="shared" si="0"/>
        <v>1</v>
      </c>
      <c r="S9" s="203">
        <f t="shared" si="3"/>
        <v>100093</v>
      </c>
      <c r="T9" s="204">
        <f t="shared" si="4"/>
        <v>100093.00809999999</v>
      </c>
      <c r="U9" s="205" t="str">
        <f t="shared" si="1"/>
        <v>10</v>
      </c>
      <c r="V9" s="195" t="b">
        <f t="shared" si="5"/>
        <v>0</v>
      </c>
    </row>
    <row r="10" spans="1:42" s="78" customFormat="1" x14ac:dyDescent="0.2">
      <c r="A10" s="184">
        <v>4</v>
      </c>
      <c r="B10" s="208" t="s">
        <v>290</v>
      </c>
      <c r="C10" s="198">
        <v>6</v>
      </c>
      <c r="D10" s="209">
        <v>13</v>
      </c>
      <c r="E10" s="198">
        <v>13</v>
      </c>
      <c r="F10" s="197"/>
      <c r="G10" s="198">
        <v>13</v>
      </c>
      <c r="H10" s="198">
        <v>13</v>
      </c>
      <c r="I10" s="199" t="str">
        <f>(IF(C10-F7&gt;0,1)+IF(D10-F8&gt;0,1)+IF(E10-F9&gt;0,1)+IF(G10-F11&gt;0,1)+IF(H10-F12&gt;0,1))&amp;"-"&amp;(IF(C10-F7&lt;0,1)+IF(D10-F8&lt;0,1)+IF(E10-F9&lt;0,1)+IF(G10-F11&lt;0,1)+IF(H10-F12&lt;0,1))</f>
        <v>4-1</v>
      </c>
      <c r="J10" s="198" t="str">
        <f t="shared" si="2"/>
        <v>A2</v>
      </c>
      <c r="K10" s="98">
        <f>IF(AND(R10=1,R7=1,C10&gt;F7),1)+IF(AND(R10=1,R8=1,D10&gt;F8),1)+IF(AND(R10=1,R9=1,E10&gt;F9),1)+IF(AND(R10=1,R11=1,G10&gt;F11),1)+IF(AND(R10=1,R12=1,H10&gt;F12),1)+IF(AND(R10=2,R7=2,C10&gt;F7),1)+IF(AND(R10=2,R8=2,D10&gt;F8),1)+IF(AND(R10=2,R9=2,E10&gt;F9),1)+IF(AND(R10=2,R11=2,G10&gt;F11),1)+IF(AND(R10=2,R12=2,H10&gt;F12),1)+IF(AND(R10=3,R7=3,C10&gt;F7),1)+IF(AND(R10=3,R8=3,D10&gt;F8),1)+IF(AND(R10=3,R9=3,E10&gt;F9),1)+IF(AND(R10=3,R11=3,G10&gt;F11),1)+IF(AND(R10=3,R12=3,H10&gt;F12),1)+IF(AND(R10=4,R7=4,C10&gt;F7),1)+IF(AND(R10=4,R8=4,D10&gt;F8),1)+IF(AND(R10=4,R9=4,E10&gt;F9),1)+IF(AND(R10=4,R11=4,G10&gt;F11),1)+IF(AND(R10=4,R12=4,H10&gt;F12),1)</f>
        <v>0</v>
      </c>
      <c r="L10" s="314">
        <f>SUM(AND(U10=U7,C10&gt;F7),AND(U10=U8,D10&gt;F8),AND(U10=U9,E10&gt;F9),AND(U10=U11,G10&gt;F11),AND(U10=U12,H10&gt;F12))</f>
        <v>0</v>
      </c>
      <c r="M10" s="319">
        <f>IF(AND(R10=1,R7=1),C10-F7)+IF(AND(R10=1,R8=1),D10-F8)+IF(AND(R10=1,R9=1),E10-F9)+IF(AND(R10=1,R11=1),G10-F11)+IF(AND(R10=1,R12=1),H10-F12)+IF(AND(R10=2,R7=2),C10-F7)+IF(AND(R10=2,R8=2),D10-F8)+IF(AND(R10=2,R9=2),E10-F9)+IF(AND(R10=2,R11=2),G10-F11)+IF(AND(R10=2,R12=2),H10-F12)+IF(AND(R10=3,R7=3),C10-F7)+IF(AND(R10=3,R8=3),D10-F8)+IF(AND(R10=3,R9=3),E10-F9)+IF(AND(R10=3,R11=3),G10-F11)+IF(AND(R10=3,R12=3),H10-F12)+IF(AND(R10=4,R7=4),C10-F7)+IF(AND(R10=4,R8=4),D10-F8)+IF(AND(R10=4,R9=4),E10-F9)+IF(AND(R10=4,R11=4),G10-F11)+IF(AND(R10=4,R12=4),H10-F12)</f>
        <v>-7</v>
      </c>
      <c r="N10" s="314">
        <f>SUM(AND(S10=S7,C10&gt;F7),AND(S10=S8,D10&gt;F8),AND(S10=S9,E10&gt;F9),AND(S10=S11,G10&gt;F11),AND(S10=S12,H10&gt;F12))</f>
        <v>0</v>
      </c>
      <c r="O10" s="315" t="str">
        <f>SUM(C10:H10)&amp;"-"&amp;SUM(F7:F12)</f>
        <v>58-45</v>
      </c>
      <c r="P10" s="320">
        <f>C10+D10+E10+G10+H10-F7-F8-F9-F11-F12</f>
        <v>13</v>
      </c>
      <c r="Q10" s="201">
        <f>SUM(C10:H10,F7:F12)/SUM(F7:F12)</f>
        <v>2.2888888888888888</v>
      </c>
      <c r="R10" s="207">
        <f t="shared" si="0"/>
        <v>4</v>
      </c>
      <c r="S10" s="203">
        <f t="shared" si="3"/>
        <v>400093</v>
      </c>
      <c r="T10" s="204">
        <f t="shared" si="4"/>
        <v>400093.01130000001</v>
      </c>
      <c r="U10" s="205" t="str">
        <f t="shared" si="1"/>
        <v>40</v>
      </c>
      <c r="V10" s="195" t="b">
        <f t="shared" si="5"/>
        <v>0</v>
      </c>
    </row>
    <row r="11" spans="1:42" s="78" customFormat="1" x14ac:dyDescent="0.2">
      <c r="A11" s="184">
        <v>5</v>
      </c>
      <c r="B11" s="208" t="s">
        <v>234</v>
      </c>
      <c r="C11" s="198">
        <v>11</v>
      </c>
      <c r="D11" s="198">
        <v>7</v>
      </c>
      <c r="E11" s="198">
        <v>13</v>
      </c>
      <c r="F11" s="198">
        <v>4</v>
      </c>
      <c r="G11" s="197"/>
      <c r="H11" s="198">
        <v>10</v>
      </c>
      <c r="I11" s="199" t="str">
        <f>(IF(C11-G7&gt;0,1)+IF(D11-G8&gt;0,1)+IF(E11-G9&gt;0,1)+IF(F11-G10&gt;0,1)+IF(H11-G12&gt;0,1))&amp;"-"&amp;(IF(C11-G7&lt;0,1)+IF(D11-G8&lt;0,1)+IF(E11-G9&lt;0,1)+IF(F11-G10&lt;0,1)+IF(H11-G12&lt;0,1))</f>
        <v>1-4</v>
      </c>
      <c r="J11" s="198" t="str">
        <f t="shared" si="2"/>
        <v>A5</v>
      </c>
      <c r="K11" s="98">
        <f>IF(AND(R11=1,R7=1,C11&gt;G7),1)+IF(AND(R11=1,R8=1,D11&gt;G8),1)+IF(AND(R11=1,R9=1,E11&gt;G9),1)+IF(AND(R11=1,R10=1,F11&gt;G10),1)+IF(AND(R11=1,R12=1,H11&gt;G12),1)+IF(AND(R11=2,R7=2,C11&gt;G7),1)+IF(AND(R11=2,R8=2,D11&gt;G8),1)+IF(AND(R11=2,R9=2,E11&gt;G9),1)+IF(AND(R11=2,R10=2,F11&gt;G10),1)+IF(AND(R11=2,R12=2,H11&gt;G12),1)+IF(AND(R11=3,R7=3,C11&gt;G7),1)+IF(AND(R11=3,R8=3,D11&gt;G8),1)+IF(AND(R11=3,R9=3,E11&gt;G9),1)+IF(AND(R11=3,R10=3,F11&gt;G10),1)+IF(AND(R11=3,R12=3,H11&gt;G12),1)+IF(AND(R11=4,R7=4,C11&gt;G7),1)+IF(AND(R11=4,R8=4,D11&gt;G8),1)+IF(AND(R11=4,R9=4,E11&gt;G9),1)+IF(AND(R11=4,R10=4,F11&gt;G10),1)+IF(AND(R11=4,R12=4,H11&gt;G12),1)</f>
        <v>1</v>
      </c>
      <c r="L11" s="314">
        <f>SUM(AND(U11=U7,C11&gt;G7),AND(U11=U8,D11&gt;G8),AND(U11=U9,E11&gt;G9),AND(U11=U10,F11&gt;G10),AND(U11=U12,H11&gt;G12))</f>
        <v>0</v>
      </c>
      <c r="M11" s="319">
        <f>IF(AND(R11=1,R7=1),C11-G7)+IF(AND(R11=1,R8=1),D11-G8)+IF(AND(R11=1,R9=1),E11-G9)+IF(AND(R11=1,R10=1),F11-G10)+IF(AND(R11=1,R12=1),H11-G12)+IF(AND(R11=2,R7=2),C11-G7)+IF(AND(R11=2,R8=2),D11-G8)+IF(AND(R11=2,R9=2),E11-G9)+IF(AND(R11=2,R10=2),F11-G10)+IF(AND(R11=2,R12=2),H11-G12)+IF(AND(R11=3,R7=3),C11-G7)+IF(AND(R11=3,R8=3),D11-G8)+IF(AND(R11=3,R9=3),E11-G9)+IF(AND(R11=3,R10=3),F11-G10)+IF(AND(R11=3,R12=3),H11-G12)+IF(AND(R11=4,R7=4),C11-G7)+IF(AND(R11=4,R8=4),D11-G8)+IF(AND(R11=4,R9=4),E11-G9)+IF(AND(R11=4,R10=4),F11-G10)+IF(AND(R11=4,R12=4),H11-G12)</f>
        <v>7</v>
      </c>
      <c r="N11" s="314">
        <f>SUM(AND(S11=S7,C11&gt;G7),AND(S11=S8,D11&gt;G8),AND(S11=S9,E11&gt;G9),AND(S11=S10,F11&gt;G10),AND(S11=S12,H11&gt;G12))</f>
        <v>0</v>
      </c>
      <c r="O11" s="315" t="str">
        <f>SUM(C11:H11)&amp;"-"&amp;SUM(G7:G12)</f>
        <v>45-58</v>
      </c>
      <c r="P11" s="320">
        <f>C11+D11+E11+F11+H11-G7-G8-G9-G10-G12</f>
        <v>-13</v>
      </c>
      <c r="Q11" s="201">
        <f>SUM(C11:H11,G7:G12)/SUM(G7:G12)</f>
        <v>1.7758620689655173</v>
      </c>
      <c r="R11" s="207">
        <f t="shared" si="0"/>
        <v>1</v>
      </c>
      <c r="S11" s="203">
        <f t="shared" si="3"/>
        <v>110107</v>
      </c>
      <c r="T11" s="204">
        <f t="shared" si="4"/>
        <v>110107.00869999999</v>
      </c>
      <c r="U11" s="205" t="str">
        <f t="shared" si="1"/>
        <v>11</v>
      </c>
      <c r="V11" s="195" t="b">
        <f t="shared" si="5"/>
        <v>1</v>
      </c>
    </row>
    <row r="12" spans="1:42" s="78" customFormat="1" x14ac:dyDescent="0.2">
      <c r="A12" s="210">
        <v>6</v>
      </c>
      <c r="B12" s="206" t="s">
        <v>213</v>
      </c>
      <c r="C12" s="111">
        <v>8</v>
      </c>
      <c r="D12" s="79">
        <v>13</v>
      </c>
      <c r="E12" s="111">
        <v>13</v>
      </c>
      <c r="F12" s="111">
        <v>10</v>
      </c>
      <c r="G12" s="111">
        <v>13</v>
      </c>
      <c r="H12" s="110"/>
      <c r="I12" s="79" t="str">
        <f>(IF(C12-H7&gt;0,1)+IF(D12-H8&gt;0,1)+IF(E12-H9&gt;0,1)+IF(F12-H10&gt;0,1)+IF(G12-H11&gt;0,1))&amp;"-"&amp;(IF(C12-H7&lt;0,1)+IF(D12-H8&lt;0,1)+IF(E12-H9&lt;0,1)+IF(F12-H10&lt;0,1)+IF(G12-H11&lt;0,1))</f>
        <v>3-2</v>
      </c>
      <c r="J12" s="198" t="str">
        <f t="shared" si="2"/>
        <v>A3</v>
      </c>
      <c r="K12" s="278">
        <f>IF(AND(R12=1,R7=1,C12&gt;H7),1)+IF(AND(R12=1,R8=1,D12&gt;H8),1)+IF(AND(R12=1,R9=1,E12&gt;H9),1)+IF(AND(R12=1,R10=1,F12&gt;H10),1)+IF(AND(R12=1,R11=1,G12&gt;H11),1)+IF(AND(R12=2,R7=2,C12&gt;H7),1)+IF(AND(R12=2,R8=2,D12&gt;H8),1)+IF(AND(R12=2,R9=2,E12&gt;H9),1)+IF(AND(R12=2,R10=2,F12&gt;H10),1)+IF(AND(R12=2,R11=2,G12&gt;H11),1)+IF(AND(R12=3,R7=3,C12&gt;H7),1)+IF(AND(R12=3,R8=3,D12&gt;H8),1)+IF(AND(R12=3,R9=3,E12&gt;H9),1)+IF(AND(R12=3,R10=3,F12&gt;H10),1)+IF(AND(R12=3,R11=3,G12&gt;H11),1)+IF(AND(R12=4,R7=4,C12&gt;H7),1)+IF(AND(R12=4,R8=4,D12&gt;H8),1)+IF(AND(R12=4,R9=4,E12&gt;H9),1)+IF(AND(R12=4,R10=4,F12&gt;H10),1)+IF(AND(R12=4,R11=4,G12&gt;H11),1)</f>
        <v>0</v>
      </c>
      <c r="L12" s="322">
        <f>SUM(AND(U12=U7,C12&gt;H7),AND(U12=U8,D12&gt;H8),AND(U12=U9,E12&gt;H9),AND(U12=U10,F12&gt;H10),AND(U12=U11,G12&gt;H11))</f>
        <v>0</v>
      </c>
      <c r="M12" s="323">
        <f>IF(AND(R12=1,R7=1),C12-H7)+IF(AND(R12=1,R8=1),D12-H8)+IF(AND(R12=1,R9=1),E12-H9)+IF(AND(R12=1,R10=1),F12-H10)+IF(AND(R12=1,R11=1),G12-H11)+IF(AND(R12=2,R7=2),C12-H7)+IF(AND(R12=2,R8=2),D12-H8)+IF(AND(R12=2,R9=2),E12-H9)+IF(AND(R12=2,R10=2),F12-H10)+IF(AND(R12=2,R11=2),G12-H11)+IF(AND(R12=3,R7=3),C12-H7)+IF(AND(R12=3,R8=3),D12-H8)+IF(AND(R12=3,R9=3),E12-H9)+IF(AND(R12=3,R10=3),F12-H10)+IF(AND(R12=3,R11=3),G12-H11)+IF(AND(R12=4,R7=4),C12-H7)+IF(AND(R12=4,R8=4),D12-H8)+IF(AND(R12=4,R9=4),E12-H9)+IF(AND(R12=4,R10=4),F12-H10)+IF(AND(R12=4,R11=4),G12-H11)</f>
        <v>0</v>
      </c>
      <c r="N12" s="314">
        <f>SUM(AND(S12=S7,C12&gt;H7),AND(S12=S8,D12&gt;H8),AND(S12=S9,E12&gt;H9),AND(S12=S10,F12&gt;H10),AND(S12=S11,G12&gt;H11))</f>
        <v>0</v>
      </c>
      <c r="O12" s="315" t="str">
        <f>SUM(C12:H12)&amp;"-"&amp;SUM(H7:H12)</f>
        <v>57-55</v>
      </c>
      <c r="P12" s="320">
        <f>C12+D12+E12+F12+G12-H7-H8-H9-H10-H11</f>
        <v>2</v>
      </c>
      <c r="Q12" s="201">
        <f>SUM(C12:H12,H7:H12)/SUM(H7:H12)</f>
        <v>2.0363636363636362</v>
      </c>
      <c r="R12" s="207">
        <f t="shared" si="0"/>
        <v>3</v>
      </c>
      <c r="S12" s="203">
        <f t="shared" si="3"/>
        <v>300100</v>
      </c>
      <c r="T12" s="204">
        <f t="shared" si="4"/>
        <v>300100.01020000002</v>
      </c>
      <c r="U12" s="205" t="str">
        <f t="shared" si="1"/>
        <v>30</v>
      </c>
      <c r="V12" s="195" t="b">
        <f t="shared" si="5"/>
        <v>0</v>
      </c>
    </row>
    <row r="13" spans="1:42" s="78" customFormat="1" x14ac:dyDescent="0.2"/>
    <row r="14" spans="1:42" s="78" customFormat="1" hidden="1" x14ac:dyDescent="0.2">
      <c r="B14" s="279"/>
      <c r="C14" s="241"/>
      <c r="D14" s="241"/>
      <c r="E14" s="241"/>
    </row>
    <row r="15" spans="1:42" s="78" customFormat="1" hidden="1" x14ac:dyDescent="0.2">
      <c r="B15" s="279"/>
      <c r="C15" s="241"/>
      <c r="D15" s="241"/>
      <c r="E15" s="241"/>
    </row>
    <row r="16" spans="1:42" s="78" customFormat="1" hidden="1" x14ac:dyDescent="0.2">
      <c r="B16" s="279"/>
      <c r="C16" s="241"/>
      <c r="D16" s="241"/>
      <c r="E16" s="241"/>
    </row>
    <row r="17" spans="1:21" s="78" customFormat="1" hidden="1" x14ac:dyDescent="0.2">
      <c r="B17" s="279"/>
      <c r="C17" s="241"/>
      <c r="D17" s="241"/>
      <c r="E17" s="241"/>
    </row>
    <row r="18" spans="1:21" s="78" customFormat="1" hidden="1" x14ac:dyDescent="0.2">
      <c r="B18" s="279"/>
      <c r="C18" s="241"/>
      <c r="D18" s="241"/>
      <c r="E18" s="241"/>
    </row>
    <row r="19" spans="1:21" s="78" customFormat="1" hidden="1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</row>
    <row r="20" spans="1:21" s="78" customFormat="1" x14ac:dyDescent="0.2">
      <c r="A20" s="184" t="s">
        <v>18</v>
      </c>
      <c r="B20" s="185"/>
      <c r="C20" s="186">
        <v>1</v>
      </c>
      <c r="D20" s="186">
        <v>2</v>
      </c>
      <c r="E20" s="186">
        <v>3</v>
      </c>
      <c r="F20" s="186">
        <v>4</v>
      </c>
      <c r="G20" s="186">
        <v>5</v>
      </c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1</v>
      </c>
      <c r="S20" s="193" t="s">
        <v>181</v>
      </c>
      <c r="T20" s="194" t="s">
        <v>182</v>
      </c>
    </row>
    <row r="21" spans="1:21" s="78" customFormat="1" x14ac:dyDescent="0.2">
      <c r="A21" s="184">
        <v>1</v>
      </c>
      <c r="B21" s="196" t="s">
        <v>210</v>
      </c>
      <c r="C21" s="197"/>
      <c r="D21" s="198">
        <v>13</v>
      </c>
      <c r="E21" s="198">
        <v>13</v>
      </c>
      <c r="F21" s="198">
        <v>13</v>
      </c>
      <c r="G21" s="198">
        <v>13</v>
      </c>
      <c r="H21" s="199" t="str">
        <f>(IF(D21-C22&gt;0,1)+IF(E21-C23&gt;0,1)+IF(F21-C24&gt;0,1)+IF(G21-C25&gt;0,1))&amp;"-"&amp;(IF(D21-C22&lt;0,1)+IF(E21-C23&lt;0,1)+IF(F21-C24&lt;0,1)+IF(G21-C25&lt;0,1))</f>
        <v>4-0</v>
      </c>
      <c r="I21" s="198" t="str">
        <f>IF(AND(B21&lt;&gt;"",R$20=TRUE),A$20&amp;RANK(R21,R$21:R$25,0)," ")</f>
        <v>B1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2">
        <f>SUM(AND(T21=T22,D21&gt;C22),AND(T21=T23,E21&gt;C23),AND(T21=T24,F21&gt;C24),AND(T21=T25,G21&gt;C25))</f>
        <v>0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52-24</v>
      </c>
      <c r="O21" s="216">
        <f>D21+E21+F21+G21-C22-C23-C24-C25</f>
        <v>28</v>
      </c>
      <c r="P21" s="201">
        <f>SUM(C21:G21,C21:C25)/SUM(C21:C25)</f>
        <v>3.1666666666666665</v>
      </c>
      <c r="Q21" s="202">
        <f>VALUE(LEFT(H21,1))</f>
        <v>4</v>
      </c>
      <c r="R21" s="203">
        <f>Q21*100000+J21*10000+K21*1000+100*L21</f>
        <v>400000</v>
      </c>
      <c r="S21" s="218">
        <f t="shared" ref="S21:S25" si="6">R21+M21*0.1+IF(ISNONTEXT(B21),0,0.01)+0.0001*O21</f>
        <v>400000.01280000003</v>
      </c>
      <c r="T21" s="205" t="str">
        <f>Q21&amp;J21</f>
        <v>40</v>
      </c>
      <c r="U21" s="109"/>
    </row>
    <row r="22" spans="1:21" s="78" customFormat="1" x14ac:dyDescent="0.2">
      <c r="A22" s="184">
        <v>2</v>
      </c>
      <c r="B22" s="206" t="s">
        <v>116</v>
      </c>
      <c r="C22" s="198">
        <v>9</v>
      </c>
      <c r="D22" s="197"/>
      <c r="E22" s="198">
        <v>13</v>
      </c>
      <c r="F22" s="318">
        <v>13</v>
      </c>
      <c r="G22" s="318">
        <v>7</v>
      </c>
      <c r="H22" s="199" t="str">
        <f>(IF(C22-D21&gt;0,1)+IF(E22-D23&gt;0,1)+IF(F22-D24&gt;0,1)+IF(G22-D25&gt;0,1))&amp;"-"&amp;(IF(C22-D21&lt;0,1)+IF(E22-D23&lt;0,1)+IF(F22-D24&lt;0,1)+IF(G22-D25&lt;0,1))</f>
        <v>2-2</v>
      </c>
      <c r="I22" s="198" t="str">
        <f>IF(AND(B22&lt;&gt;"",R$20=TRUE),A$20&amp;RANK(R22,R$21:R$25,0)," ")</f>
        <v>B4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1</v>
      </c>
      <c r="K22" s="214">
        <f>SUM(AND(T22=T21,C22&gt;D21),AND(T22=T23,E22&gt;D23),AND(T22=T24,F22&gt;D24),AND(T22=T25,G22&gt;D25))</f>
        <v>1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-5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42-40</v>
      </c>
      <c r="O22" s="216">
        <f>C22+E22+F22+G22-D21-D23-D24-D25</f>
        <v>2</v>
      </c>
      <c r="P22" s="201">
        <f>SUM(C22:G22,D21:D25)/SUM(D21:D25)</f>
        <v>2.0499999999999998</v>
      </c>
      <c r="Q22" s="207">
        <f>VALUE(LEFT(H22,1))</f>
        <v>2</v>
      </c>
      <c r="R22" s="203">
        <f>Q22*100000+J22*10000+K22*1000+100*L22</f>
        <v>210500</v>
      </c>
      <c r="S22" s="218">
        <f t="shared" si="6"/>
        <v>210500.01020000002</v>
      </c>
      <c r="T22" s="205" t="str">
        <f>Q22&amp;J22</f>
        <v>21</v>
      </c>
      <c r="U22" s="109"/>
    </row>
    <row r="23" spans="1:21" s="78" customFormat="1" x14ac:dyDescent="0.2">
      <c r="A23" s="184">
        <v>3</v>
      </c>
      <c r="B23" s="206" t="s">
        <v>291</v>
      </c>
      <c r="C23" s="198">
        <v>3</v>
      </c>
      <c r="D23" s="209">
        <v>2</v>
      </c>
      <c r="E23" s="197"/>
      <c r="F23" s="198">
        <v>6</v>
      </c>
      <c r="G23" s="198">
        <v>2</v>
      </c>
      <c r="H23" s="199" t="str">
        <f>(IF(C23-E21&gt;0,1)+IF(D23-E22&gt;0,1)+IF(F23-E24&gt;0,1)+IF(G23-E25&gt;0,1))&amp;"-"&amp;(IF(C23-E21&lt;0,1)+IF(D23-E22&lt;0,1)+IF(F23-E24&lt;0,1)+IF(G23-E25&lt;0,1))</f>
        <v>0-4</v>
      </c>
      <c r="I23" s="198" t="str">
        <f>IF(AND(B23&lt;&gt;"",R$20=TRUE),A$20&amp;RANK(R23,R$21:R$25,0)," ")</f>
        <v>B5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4">
        <f>SUM(AND(T23=T21,C23&gt;E21),AND(T23=T22,D23&gt;E22),AND(T23=T24,F23&gt;E24),AND(T23=T25,G23&gt;E25))</f>
        <v>0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13-52</v>
      </c>
      <c r="O23" s="216">
        <f>C23+D23+F23+G23-E21-E22-E24-E25</f>
        <v>-39</v>
      </c>
      <c r="P23" s="201">
        <f>SUM(C23:G23,E21:E25)/SUM(E21:E25)</f>
        <v>1.25</v>
      </c>
      <c r="Q23" s="207">
        <f>VALUE(LEFT(H23,1))</f>
        <v>0</v>
      </c>
      <c r="R23" s="203">
        <f>Q23*100000+J23*10000+K23*1000+100*L23</f>
        <v>0</v>
      </c>
      <c r="S23" s="218">
        <f t="shared" si="6"/>
        <v>6.0999999999999995E-3</v>
      </c>
      <c r="T23" s="205" t="str">
        <f>Q23&amp;J23</f>
        <v>00</v>
      </c>
      <c r="U23" s="109"/>
    </row>
    <row r="24" spans="1:21" s="78" customFormat="1" x14ac:dyDescent="0.2">
      <c r="A24" s="184">
        <v>4</v>
      </c>
      <c r="B24" s="206" t="s">
        <v>333</v>
      </c>
      <c r="C24" s="198">
        <v>5</v>
      </c>
      <c r="D24" s="325">
        <v>12</v>
      </c>
      <c r="E24" s="198">
        <v>13</v>
      </c>
      <c r="F24" s="197"/>
      <c r="G24" s="318">
        <v>13</v>
      </c>
      <c r="H24" s="199" t="str">
        <f>(IF(C24-F21&gt;0,1)+IF(D24-F22&gt;0,1)+IF(E24-F23&gt;0,1)+IF(G24-F25&gt;0,1))&amp;"-"&amp;(IF(C24-F21&lt;0,1)+IF(D24-F22&lt;0,1)+IF(E24-F23&lt;0,1)+IF(G24-F25&lt;0,1))</f>
        <v>2-2</v>
      </c>
      <c r="I24" s="357" t="str">
        <f>IF(AND(B24&lt;&gt;"",R$20=TRUE),A$20&amp;RANK(R24,R$21:R$25,0)," ")</f>
        <v>B3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1</v>
      </c>
      <c r="K24" s="214">
        <f>SUM(AND(T24=T21,C24&gt;F21),AND(T24=T22,D24&gt;F22),AND(T24=T23,E24&gt;F23),AND(T24=T25,G24&gt;F25))</f>
        <v>1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2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43-42</v>
      </c>
      <c r="O24" s="216">
        <f>C24+D24+E24+G24-F21-F22-F23-F25</f>
        <v>1</v>
      </c>
      <c r="P24" s="201">
        <f>SUM(C24:G24,F21:F25)/SUM(F21:F25)</f>
        <v>2.0238095238095237</v>
      </c>
      <c r="Q24" s="207">
        <f>VALUE(LEFT(H24,1))</f>
        <v>2</v>
      </c>
      <c r="R24" s="203">
        <f>Q24*100000+J24*10000+K24*1000+100*L24</f>
        <v>211200</v>
      </c>
      <c r="S24" s="218">
        <f t="shared" si="6"/>
        <v>211200.01010000001</v>
      </c>
      <c r="T24" s="205" t="str">
        <f>Q24&amp;J24</f>
        <v>21</v>
      </c>
      <c r="U24" s="109"/>
    </row>
    <row r="25" spans="1:21" s="78" customFormat="1" x14ac:dyDescent="0.2">
      <c r="A25" s="184">
        <v>5</v>
      </c>
      <c r="B25" s="206" t="s">
        <v>114</v>
      </c>
      <c r="C25" s="198">
        <v>7</v>
      </c>
      <c r="D25" s="318">
        <v>13</v>
      </c>
      <c r="E25" s="198">
        <v>13</v>
      </c>
      <c r="F25" s="318">
        <v>10</v>
      </c>
      <c r="G25" s="197"/>
      <c r="H25" s="199" t="str">
        <f>(IF(C25-G21&gt;0,1)+IF(D25-G22&gt;0,1)+IF(E25-G23&gt;0,1)+IF(F25-G24&gt;0,1))&amp;"-"&amp;(IF(C25-G21&lt;0,1)+IF(D25-G22&lt;0,1)+IF(E25-G23&lt;0,1)+IF(F25-G24&lt;0,1))</f>
        <v>2-2</v>
      </c>
      <c r="I25" s="357" t="str">
        <f>IF(AND(B25&lt;&gt;"",R$20=TRUE),A$20&amp;RANK(R25,R$21:R$25,0)," ")</f>
        <v>B2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1</v>
      </c>
      <c r="K25" s="214">
        <f>SUM(AND(T25=T21,C25&gt;G21),AND(T25=T22,D25&gt;G22),AND(T25=T23,E25&gt;G23),AND(T25=T24,F25&gt;G24))</f>
        <v>1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3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43-35</v>
      </c>
      <c r="O25" s="216">
        <f>C25+D25+E25+F25-G21-G22-G23-G24</f>
        <v>8</v>
      </c>
      <c r="P25" s="201">
        <f>SUM(C25:G25,G21:G25)/SUM(G21:G25)</f>
        <v>2.2285714285714286</v>
      </c>
      <c r="Q25" s="207">
        <f>VALUE(LEFT(H25,1))</f>
        <v>2</v>
      </c>
      <c r="R25" s="203">
        <f>Q25*100000+J25*10000+K25*1000+100*L25</f>
        <v>211300</v>
      </c>
      <c r="S25" s="218">
        <f t="shared" si="6"/>
        <v>211300.01080000002</v>
      </c>
      <c r="T25" s="205" t="str">
        <f>Q25&amp;J25</f>
        <v>21</v>
      </c>
    </row>
    <row r="26" spans="1:21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  <c r="U26" s="78"/>
    </row>
    <row r="27" spans="1:21" s="78" customFormat="1" ht="12.75" hidden="1" customHeight="1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>
        <v>4</v>
      </c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0</v>
      </c>
      <c r="S27" s="193" t="s">
        <v>181</v>
      </c>
      <c r="T27" s="194" t="s">
        <v>182</v>
      </c>
    </row>
    <row r="28" spans="1:21" s="78" customFormat="1" ht="12.75" hidden="1" customHeight="1" x14ac:dyDescent="0.2">
      <c r="A28" s="184">
        <v>1</v>
      </c>
      <c r="B28" s="234"/>
      <c r="C28" s="197"/>
      <c r="D28" s="198"/>
      <c r="E28" s="198"/>
      <c r="F28" s="198"/>
      <c r="G28" s="198"/>
      <c r="H28" s="199" t="str">
        <f>(IF(D28-C29&gt;0,1)+IF(E28-C30&gt;0,1)+IF(F28-C31&gt;0,1)+IF(G28-C32&gt;0,1))&amp;"-"&amp;(IF(D28-C29&lt;0,1)+IF(E28-C30&lt;0,1)+IF(F28-C31&lt;0,1)+IF(G28-C32&lt;0,1))</f>
        <v>0-0</v>
      </c>
      <c r="I28" s="198" t="str">
        <f>IF(AND(B28&lt;&gt;"",R$27=TRUE),A$27&amp;RANK(R28,R$28:R$32,0)," ")</f>
        <v xml:space="preserve"> 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2">
        <f>SUM(AND(T28=T29,D28&gt;C29),AND(T28=T30,E28&gt;C30),AND(T28=T31,F28&gt;C31),AND(T28=T32,G28&gt;C32))</f>
        <v>0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0-0</v>
      </c>
      <c r="O28" s="216">
        <f>D28+E28+F28+G28-C29-C30-C31-C32</f>
        <v>0</v>
      </c>
      <c r="P28" s="201" t="e">
        <f>SUM(C28:G28,C28:C32)/SUM(C28:C32)</f>
        <v>#DIV/0!</v>
      </c>
      <c r="Q28" s="202">
        <f>VALUE(LEFT(H28,1))</f>
        <v>0</v>
      </c>
      <c r="R28" s="203">
        <f>Q28*100000+J28*10000+K28*1000+100*L28</f>
        <v>0</v>
      </c>
      <c r="S28" s="218">
        <f t="shared" ref="S28:S32" si="7">R28+M28*0.1+IF(ISNONTEXT(B28),0,0.01)+0.0001*O28</f>
        <v>0</v>
      </c>
      <c r="T28" s="205" t="str">
        <f>Q28&amp;J28</f>
        <v>00</v>
      </c>
      <c r="U28" s="109"/>
    </row>
    <row r="29" spans="1:21" s="78" customFormat="1" ht="12.75" hidden="1" customHeight="1" x14ac:dyDescent="0.2">
      <c r="A29" s="184">
        <v>2</v>
      </c>
      <c r="B29" s="206"/>
      <c r="C29" s="198"/>
      <c r="D29" s="197"/>
      <c r="E29" s="198"/>
      <c r="F29" s="198"/>
      <c r="G29" s="198"/>
      <c r="H29" s="199" t="str">
        <f>(IF(C29-D28&gt;0,1)+IF(E29-D30&gt;0,1)+IF(F29-D31&gt;0,1)+IF(G29-D32&gt;0,1))&amp;"-"&amp;(IF(C29-D28&lt;0,1)+IF(E29-D30&lt;0,1)+IF(F29-D31&lt;0,1)+IF(G29-D32&lt;0,1))</f>
        <v>0-0</v>
      </c>
      <c r="I29" s="198" t="str">
        <f>IF(AND(B29&lt;&gt;"",R$27=TRUE),A$27&amp;RANK(R29,R$28:R$32,0)," ")</f>
        <v xml:space="preserve"> 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4">
        <f>SUM(AND(T29=T28,C29&gt;D28),AND(T29=T30,E29&gt;D30),AND(T29=T31,F29&gt;D31),AND(T29=T32,G29&gt;D32))</f>
        <v>0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0-0</v>
      </c>
      <c r="O29" s="216">
        <f>C29+E29+F29+G29-D28-D30-D31-D32</f>
        <v>0</v>
      </c>
      <c r="P29" s="201" t="e">
        <f>SUM(C29:G29,D28:D32)/SUM(D28:D32)</f>
        <v>#DIV/0!</v>
      </c>
      <c r="Q29" s="207">
        <f>VALUE(LEFT(H29,1))</f>
        <v>0</v>
      </c>
      <c r="R29" s="203">
        <f>Q29*100000+J29*10000+K29*1000+100*L29</f>
        <v>0</v>
      </c>
      <c r="S29" s="218">
        <f t="shared" si="7"/>
        <v>0</v>
      </c>
      <c r="T29" s="205" t="str">
        <f>Q29&amp;J29</f>
        <v>00</v>
      </c>
      <c r="U29" s="109"/>
    </row>
    <row r="30" spans="1:21" s="78" customFormat="1" ht="12.75" hidden="1" customHeight="1" x14ac:dyDescent="0.2">
      <c r="A30" s="184">
        <v>3</v>
      </c>
      <c r="B30" s="206"/>
      <c r="C30" s="198"/>
      <c r="D30" s="209"/>
      <c r="E30" s="197"/>
      <c r="F30" s="198"/>
      <c r="G30" s="198"/>
      <c r="H30" s="199" t="str">
        <f>(IF(C30-E28&gt;0,1)+IF(D30-E29&gt;0,1)+IF(F30-E31&gt;0,1)+IF(G30-E32&gt;0,1))&amp;"-"&amp;(IF(C30-E28&lt;0,1)+IF(D30-E29&lt;0,1)+IF(F30-E31&lt;0,1)+IF(G30-E32&lt;0,1))</f>
        <v>0-0</v>
      </c>
      <c r="I30" s="198" t="str">
        <f>IF(AND(B30&lt;&gt;"",R$27=TRUE),A$27&amp;RANK(R30,R$28:R$32,0)," ")</f>
        <v xml:space="preserve"> 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0-0</v>
      </c>
      <c r="O30" s="216">
        <f>C30+D30+F30+G30-E28-E29-E31-E32</f>
        <v>0</v>
      </c>
      <c r="P30" s="201" t="e">
        <f>SUM(C30:G30,E28:E32)/SUM(E28:E32)</f>
        <v>#DIV/0!</v>
      </c>
      <c r="Q30" s="207">
        <f>VALUE(LEFT(H30,1))</f>
        <v>0</v>
      </c>
      <c r="R30" s="203">
        <f>Q30*100000+J30*10000+K30*1000+100*L30</f>
        <v>0</v>
      </c>
      <c r="S30" s="218">
        <f t="shared" si="7"/>
        <v>0</v>
      </c>
      <c r="T30" s="205" t="str">
        <f>Q30&amp;J30</f>
        <v>00</v>
      </c>
      <c r="U30" s="109"/>
    </row>
    <row r="31" spans="1:21" s="78" customFormat="1" ht="12.75" hidden="1" customHeight="1" x14ac:dyDescent="0.2">
      <c r="A31" s="184">
        <v>4</v>
      </c>
      <c r="B31" s="208"/>
      <c r="C31" s="198"/>
      <c r="D31" s="209"/>
      <c r="E31" s="198"/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0-0</v>
      </c>
      <c r="I31" s="198" t="str">
        <f>IF(AND(B31&lt;&gt;"",R$27=TRUE),A$27&amp;RANK(R31,R$28:R$32,0)," ")</f>
        <v xml:space="preserve"> 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4">
        <f>SUM(AND(T31=T28,C31&gt;F28),AND(T31=T29,D31&gt;F29),AND(T31=T30,E31&gt;F30),AND(T31=T32,G31&gt;F32))</f>
        <v>0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0-0</v>
      </c>
      <c r="O31" s="216">
        <f>C31+D31+E31+G31-F28-F29-F30-F32</f>
        <v>0</v>
      </c>
      <c r="P31" s="201" t="e">
        <f>SUM(C31:G31,F28:F32)/SUM(F28:F32)</f>
        <v>#DIV/0!</v>
      </c>
      <c r="Q31" s="207">
        <f>VALUE(LEFT(H31,1))</f>
        <v>0</v>
      </c>
      <c r="R31" s="203">
        <f>Q31*100000+J31*10000+K31*1000+100*L31</f>
        <v>0</v>
      </c>
      <c r="S31" s="218">
        <f t="shared" si="7"/>
        <v>0</v>
      </c>
      <c r="T31" s="205" t="str">
        <f>Q31&amp;J31</f>
        <v>00</v>
      </c>
      <c r="U31" s="109"/>
    </row>
    <row r="32" spans="1:21" s="78" customFormat="1" ht="12.75" hidden="1" customHeight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7"/>
        <v>0</v>
      </c>
      <c r="T32" s="205" t="str">
        <f>Q32&amp;J32</f>
        <v>00</v>
      </c>
    </row>
    <row r="33" spans="1:20" s="78" customFormat="1" ht="12.75" hidden="1" customHeight="1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</row>
    <row r="34" spans="1:20" s="78" customFormat="1" ht="12.75" hidden="1" customHeight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</row>
    <row r="35" spans="1:20" s="78" customFormat="1" ht="12.75" hidden="1" customHeight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8">R35+M35*0.1+IF(ISNONTEXT(B35),0,0.01)+0.0001*O35</f>
        <v>0</v>
      </c>
      <c r="T35" s="205" t="str">
        <f>Q35&amp;J35</f>
        <v>00</v>
      </c>
    </row>
    <row r="36" spans="1:20" s="78" customFormat="1" ht="12.75" hidden="1" customHeight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8"/>
        <v>0</v>
      </c>
      <c r="T36" s="205" t="str">
        <f>Q36&amp;J36</f>
        <v>00</v>
      </c>
    </row>
    <row r="37" spans="1:20" s="78" customFormat="1" ht="12.75" hidden="1" customHeight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8"/>
        <v>0</v>
      </c>
      <c r="T37" s="205" t="str">
        <f>Q37&amp;J37</f>
        <v>00</v>
      </c>
    </row>
    <row r="38" spans="1:20" s="78" customFormat="1" ht="12.75" hidden="1" customHeight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8"/>
        <v>0</v>
      </c>
      <c r="T38" s="205" t="str">
        <f>Q38&amp;J38</f>
        <v>00</v>
      </c>
    </row>
    <row r="39" spans="1:20" s="78" customFormat="1" ht="12.75" hidden="1" customHeight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8"/>
        <v>0</v>
      </c>
      <c r="T39" s="205" t="str">
        <f>Q39&amp;J39</f>
        <v>00</v>
      </c>
    </row>
    <row r="40" spans="1:20" s="78" customFormat="1" ht="12.75" hidden="1" customHeight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</row>
    <row r="41" spans="1:20" s="78" customFormat="1" ht="12.75" hidden="1" customHeight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</row>
    <row r="42" spans="1:20" s="78" customFormat="1" ht="12.75" hidden="1" customHeight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9">R42+M42*0.1+IF(ISNONTEXT(B42),0,0.01)+0.0001*O42</f>
        <v>0</v>
      </c>
      <c r="T42" s="205" t="str">
        <f>Q42&amp;J42</f>
        <v>00</v>
      </c>
    </row>
    <row r="43" spans="1:20" s="78" customFormat="1" ht="12.75" hidden="1" customHeight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9"/>
        <v>0</v>
      </c>
      <c r="T43" s="205" t="str">
        <f>Q43&amp;J43</f>
        <v>00</v>
      </c>
    </row>
    <row r="44" spans="1:20" s="78" customFormat="1" ht="12.75" hidden="1" customHeight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9"/>
        <v>0</v>
      </c>
      <c r="T44" s="205" t="str">
        <f>Q44&amp;J44</f>
        <v>00</v>
      </c>
    </row>
    <row r="45" spans="1:20" s="78" customFormat="1" ht="12.75" hidden="1" customHeight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9"/>
        <v>0</v>
      </c>
      <c r="T45" s="205" t="str">
        <f>Q45&amp;J45</f>
        <v>00</v>
      </c>
    </row>
    <row r="46" spans="1:20" s="78" customFormat="1" ht="12.75" hidden="1" customHeight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9"/>
        <v>0</v>
      </c>
      <c r="T46" s="205" t="str">
        <f>Q46&amp;J46</f>
        <v>00</v>
      </c>
    </row>
    <row r="47" spans="1:20" s="78" customFormat="1" ht="12.75" hidden="1" customHeight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</row>
    <row r="48" spans="1:20" s="78" customFormat="1" ht="12.75" hidden="1" customHeight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</row>
    <row r="49" spans="1:21" s="78" customFormat="1" ht="12.75" hidden="1" customHeight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10">R49+M49*0.1+IF(ISNONTEXT(B49),0,0.01)+0.0001*O49</f>
        <v>0</v>
      </c>
      <c r="T49" s="205" t="str">
        <f>Q49&amp;J49</f>
        <v>00</v>
      </c>
    </row>
    <row r="50" spans="1:21" s="78" customFormat="1" ht="12.75" hidden="1" customHeight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10"/>
        <v>0</v>
      </c>
      <c r="T50" s="205" t="str">
        <f>Q50&amp;J50</f>
        <v>00</v>
      </c>
    </row>
    <row r="51" spans="1:21" s="78" customFormat="1" ht="12.75" hidden="1" customHeight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10"/>
        <v>0</v>
      </c>
      <c r="T51" s="205" t="str">
        <f>Q51&amp;J51</f>
        <v>00</v>
      </c>
    </row>
    <row r="52" spans="1:21" s="78" customFormat="1" ht="12.75" hidden="1" customHeight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10"/>
        <v>0</v>
      </c>
      <c r="T52" s="205" t="str">
        <f>Q52&amp;J52</f>
        <v>00</v>
      </c>
    </row>
    <row r="53" spans="1:21" s="78" customFormat="1" ht="12.75" hidden="1" customHeight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10"/>
        <v>0</v>
      </c>
      <c r="T53" s="205" t="str">
        <f>Q53&amp;J53</f>
        <v>00</v>
      </c>
    </row>
    <row r="54" spans="1:21" s="78" customFormat="1" ht="12.75" hidden="1" customHeight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</row>
    <row r="55" spans="1:21" s="78" customFormat="1" ht="12.75" hidden="1" customHeight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</row>
    <row r="56" spans="1:21" s="78" customFormat="1" ht="12.75" hidden="1" customHeight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11">R56+M56*0.1+IF(ISNONTEXT(B56),0,0.01)+0.0001*O56</f>
        <v>0</v>
      </c>
      <c r="T56" s="205" t="str">
        <f>Q56&amp;J56</f>
        <v>00</v>
      </c>
    </row>
    <row r="57" spans="1:21" s="78" customFormat="1" ht="12.75" hidden="1" customHeight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11"/>
        <v>0</v>
      </c>
      <c r="T57" s="205" t="str">
        <f>Q57&amp;J57</f>
        <v>00</v>
      </c>
    </row>
    <row r="58" spans="1:21" s="78" customFormat="1" ht="12.75" hidden="1" customHeight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11"/>
        <v>0</v>
      </c>
      <c r="T58" s="205" t="str">
        <f>Q58&amp;J58</f>
        <v>00</v>
      </c>
    </row>
    <row r="59" spans="1:21" s="78" customFormat="1" ht="12.75" hidden="1" customHeight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11"/>
        <v>0</v>
      </c>
      <c r="T59" s="205" t="str">
        <f>Q59&amp;J59</f>
        <v>00</v>
      </c>
    </row>
    <row r="60" spans="1:21" s="78" customFormat="1" ht="12.75" hidden="1" customHeight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11"/>
        <v>0</v>
      </c>
      <c r="T60" s="205" t="str">
        <f>Q60&amp;J60</f>
        <v>00</v>
      </c>
    </row>
    <row r="61" spans="1:21" s="78" customFormat="1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1" s="78" customFormat="1" hidden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1" hidden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  <c r="U63" s="78"/>
    </row>
    <row r="64" spans="1:21" hidden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  <c r="U64" s="78"/>
    </row>
    <row r="65" spans="1:21" hidden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  <c r="U65" s="78"/>
    </row>
    <row r="66" spans="1:21" hidden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  <c r="U66" s="78"/>
    </row>
    <row r="67" spans="1:21" hidden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  <c r="U67" s="78"/>
    </row>
    <row r="68" spans="1:21" hidden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  <c r="U68" s="78"/>
    </row>
    <row r="69" spans="1:21" hidden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  <c r="U69" s="78"/>
    </row>
    <row r="70" spans="1:21" hidden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  <c r="U70" s="78"/>
    </row>
    <row r="71" spans="1:21" hidden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  <c r="U71" s="78"/>
    </row>
    <row r="72" spans="1:21" hidden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  <c r="U72" s="78"/>
    </row>
    <row r="73" spans="1:21" hidden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  <c r="U73" s="78"/>
    </row>
    <row r="74" spans="1:21" hidden="1" x14ac:dyDescent="0.2">
      <c r="A74" s="281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  <c r="U74" s="78"/>
    </row>
    <row r="75" spans="1:21" hidden="1" x14ac:dyDescent="0.2">
      <c r="A75" s="61"/>
      <c r="B75" s="78"/>
      <c r="C75" s="78"/>
      <c r="D75" s="78"/>
      <c r="E75" s="61"/>
      <c r="F75" s="61"/>
      <c r="G75" s="61"/>
      <c r="H75" s="61"/>
      <c r="I75" s="61"/>
      <c r="J75" s="61"/>
      <c r="K75" s="61"/>
      <c r="L75" s="61"/>
      <c r="M75" s="61"/>
      <c r="N75" s="78"/>
      <c r="O75" s="78"/>
      <c r="P75" s="78"/>
      <c r="Q75" s="78"/>
      <c r="R75" s="78"/>
      <c r="S75" s="78"/>
      <c r="T75" s="78"/>
      <c r="U75" s="78"/>
    </row>
    <row r="76" spans="1:21" hidden="1" x14ac:dyDescent="0.2">
      <c r="A76" s="78"/>
      <c r="B76" s="78"/>
      <c r="C76" s="78"/>
      <c r="D76" s="78"/>
      <c r="E76" s="78"/>
      <c r="F76" s="78"/>
      <c r="G76" s="78"/>
      <c r="H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</row>
    <row r="77" spans="1:21" hidden="1" x14ac:dyDescent="0.2">
      <c r="A77" s="78"/>
      <c r="B77" s="78"/>
      <c r="C77" s="78"/>
      <c r="D77" s="78"/>
      <c r="E77" s="78"/>
      <c r="F77" s="78"/>
      <c r="G77" s="78"/>
      <c r="H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</row>
    <row r="78" spans="1:21" hidden="1" x14ac:dyDescent="0.2">
      <c r="A78" s="78"/>
      <c r="B78" s="78"/>
      <c r="C78" s="78"/>
      <c r="D78" s="78"/>
      <c r="E78" s="78"/>
      <c r="F78" s="78"/>
      <c r="G78" s="78"/>
      <c r="H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</row>
    <row r="79" spans="1:21" hidden="1" x14ac:dyDescent="0.2">
      <c r="A79" s="78"/>
      <c r="B79" s="78"/>
      <c r="C79" s="78"/>
      <c r="D79" s="78"/>
      <c r="E79" s="78"/>
      <c r="F79" s="78"/>
      <c r="G79" s="78"/>
      <c r="H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</row>
    <row r="80" spans="1:21" hidden="1" x14ac:dyDescent="0.2">
      <c r="A80" s="78"/>
      <c r="B80" s="78"/>
      <c r="C80" s="78"/>
      <c r="D80" s="78"/>
      <c r="E80" s="78"/>
      <c r="F80" s="78"/>
      <c r="G80" s="78"/>
      <c r="H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</row>
    <row r="81" spans="1:21" hidden="1" x14ac:dyDescent="0.2">
      <c r="A81" s="78"/>
      <c r="B81" s="78"/>
      <c r="C81" s="78"/>
      <c r="D81" s="78"/>
      <c r="E81" s="78"/>
      <c r="F81" s="78"/>
      <c r="G81" s="78"/>
      <c r="H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</row>
    <row r="82" spans="1:21" hidden="1" x14ac:dyDescent="0.2">
      <c r="A82" s="78"/>
      <c r="B82" s="78"/>
      <c r="C82" s="78"/>
      <c r="D82" s="78"/>
      <c r="E82" s="78"/>
      <c r="F82" s="78"/>
      <c r="G82" s="78"/>
      <c r="H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</row>
    <row r="83" spans="1:21" hidden="1" x14ac:dyDescent="0.2">
      <c r="A83" s="78"/>
      <c r="B83" s="78"/>
      <c r="C83" s="78"/>
      <c r="D83" s="78"/>
      <c r="E83" s="78"/>
      <c r="F83" s="78"/>
      <c r="G83" s="78"/>
      <c r="H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</row>
    <row r="84" spans="1:21" hidden="1" x14ac:dyDescent="0.2">
      <c r="A84" s="78"/>
      <c r="B84" s="78"/>
      <c r="C84" s="78"/>
      <c r="D84" s="78"/>
      <c r="E84" s="78"/>
      <c r="F84" s="78"/>
      <c r="G84" s="78"/>
      <c r="H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</row>
    <row r="85" spans="1:21" hidden="1" x14ac:dyDescent="0.2">
      <c r="A85" s="78"/>
      <c r="B85" s="78"/>
      <c r="C85" s="78"/>
      <c r="D85" s="78"/>
      <c r="E85" s="78"/>
      <c r="F85" s="78"/>
      <c r="G85" s="78"/>
      <c r="H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</row>
    <row r="86" spans="1:21" hidden="1" x14ac:dyDescent="0.2">
      <c r="A86" s="78"/>
      <c r="B86" s="78"/>
      <c r="C86" s="78"/>
      <c r="D86" s="78"/>
      <c r="E86" s="78"/>
      <c r="F86" s="78"/>
      <c r="G86" s="78"/>
      <c r="H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</row>
    <row r="87" spans="1:21" hidden="1" x14ac:dyDescent="0.2">
      <c r="A87" s="78"/>
      <c r="B87" s="78"/>
      <c r="C87" s="78"/>
      <c r="D87" s="78"/>
      <c r="E87" s="78"/>
      <c r="F87" s="78"/>
      <c r="G87" s="78"/>
      <c r="H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</row>
    <row r="88" spans="1:21" hidden="1" x14ac:dyDescent="0.2">
      <c r="A88" s="78"/>
      <c r="B88" s="78"/>
      <c r="C88" s="78"/>
      <c r="D88" s="78"/>
      <c r="E88" s="78"/>
      <c r="F88" s="78"/>
      <c r="G88" s="78"/>
      <c r="H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</row>
    <row r="89" spans="1:21" hidden="1" x14ac:dyDescent="0.2">
      <c r="A89" s="78"/>
      <c r="B89" s="78"/>
      <c r="C89" s="78"/>
      <c r="D89" s="78"/>
      <c r="E89" s="78"/>
      <c r="F89" s="78"/>
      <c r="G89" s="78"/>
      <c r="H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</row>
    <row r="90" spans="1:21" hidden="1" x14ac:dyDescent="0.2">
      <c r="A90" s="78"/>
      <c r="B90" s="78"/>
      <c r="C90" s="78"/>
      <c r="D90" s="78"/>
      <c r="E90" s="78"/>
      <c r="F90" s="78"/>
      <c r="G90" s="78"/>
      <c r="H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</row>
    <row r="91" spans="1:21" hidden="1" x14ac:dyDescent="0.2">
      <c r="A91" s="78"/>
      <c r="B91" s="78"/>
      <c r="C91" s="78"/>
      <c r="D91" s="78"/>
      <c r="E91" s="78"/>
      <c r="F91" s="78"/>
      <c r="G91" s="78"/>
      <c r="H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</row>
    <row r="92" spans="1:21" hidden="1" x14ac:dyDescent="0.2">
      <c r="A92" s="78"/>
      <c r="B92" s="78"/>
      <c r="C92" s="78"/>
      <c r="D92" s="78"/>
      <c r="E92" s="78"/>
      <c r="F92" s="78"/>
      <c r="G92" s="78"/>
      <c r="H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</row>
    <row r="93" spans="1:21" hidden="1" x14ac:dyDescent="0.2">
      <c r="A93" s="78"/>
      <c r="B93" s="78"/>
      <c r="C93" s="78"/>
      <c r="D93" s="78"/>
      <c r="E93" s="78"/>
      <c r="F93" s="78"/>
      <c r="G93" s="78"/>
      <c r="H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</row>
    <row r="94" spans="1:21" hidden="1" x14ac:dyDescent="0.2">
      <c r="A94" s="78"/>
      <c r="B94" s="78"/>
      <c r="C94" s="78"/>
      <c r="D94" s="78"/>
      <c r="E94" s="78"/>
      <c r="F94" s="78"/>
      <c r="G94" s="78"/>
      <c r="H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idden="1" x14ac:dyDescent="0.2">
      <c r="A95" s="78"/>
      <c r="B95" s="78"/>
      <c r="C95" s="78"/>
      <c r="D95" s="78"/>
      <c r="E95" s="78"/>
      <c r="F95" s="78"/>
      <c r="G95" s="78"/>
      <c r="H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</row>
    <row r="96" spans="1:21" hidden="1" x14ac:dyDescent="0.2">
      <c r="A96" s="78"/>
      <c r="B96" s="78"/>
      <c r="C96" s="78"/>
      <c r="D96" s="78"/>
      <c r="E96" s="78"/>
      <c r="F96" s="78"/>
      <c r="G96" s="78"/>
      <c r="H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</row>
    <row r="97" spans="1:21" hidden="1" x14ac:dyDescent="0.2">
      <c r="A97" s="78"/>
      <c r="B97" s="78"/>
      <c r="C97" s="78"/>
      <c r="D97" s="78"/>
      <c r="E97" s="78"/>
      <c r="F97" s="78"/>
      <c r="G97" s="78"/>
      <c r="H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</row>
    <row r="98" spans="1:21" hidden="1" x14ac:dyDescent="0.2">
      <c r="A98" s="78"/>
      <c r="B98" s="78"/>
      <c r="C98" s="78"/>
      <c r="D98" s="78"/>
      <c r="E98" s="78"/>
      <c r="F98" s="78"/>
      <c r="G98" s="78"/>
      <c r="H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</row>
    <row r="99" spans="1:21" hidden="1" x14ac:dyDescent="0.2">
      <c r="A99" s="78"/>
      <c r="B99" s="78"/>
      <c r="C99" s="78"/>
      <c r="D99" s="78"/>
      <c r="E99" s="78"/>
      <c r="F99" s="78"/>
      <c r="G99" s="78"/>
      <c r="H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</row>
    <row r="100" spans="1:21" x14ac:dyDescent="0.2">
      <c r="A100" s="301" t="s">
        <v>193</v>
      </c>
      <c r="K100" s="78"/>
      <c r="O100" s="78"/>
      <c r="P100" s="78"/>
      <c r="Q100" s="78"/>
      <c r="R100" s="78"/>
      <c r="S100" s="78"/>
      <c r="T100" s="78"/>
      <c r="U100" s="78"/>
    </row>
    <row r="101" spans="1:21" x14ac:dyDescent="0.2">
      <c r="K101" s="78"/>
      <c r="O101" s="78"/>
      <c r="P101" s="78"/>
      <c r="Q101" s="78"/>
      <c r="R101" s="78"/>
      <c r="S101" s="78"/>
      <c r="T101" s="78"/>
      <c r="U101" s="78"/>
    </row>
    <row r="102" spans="1:21" x14ac:dyDescent="0.2">
      <c r="A102" s="283" t="s">
        <v>19</v>
      </c>
      <c r="B102" s="246" t="str">
        <f>B7</f>
        <v>Tõnu Kapper (I-Viru)</v>
      </c>
      <c r="C102" s="247">
        <v>13</v>
      </c>
      <c r="D102" s="247"/>
      <c r="E102" s="247"/>
      <c r="F102" s="143"/>
      <c r="G102" s="78"/>
      <c r="H102" s="78"/>
      <c r="I102" s="78"/>
      <c r="J102" s="78"/>
      <c r="K102" s="78"/>
      <c r="O102" s="78"/>
      <c r="P102" s="78"/>
      <c r="Q102" s="78"/>
      <c r="R102" s="78"/>
      <c r="S102" s="78"/>
      <c r="T102" s="78"/>
      <c r="U102" s="78"/>
    </row>
    <row r="103" spans="1:21" x14ac:dyDescent="0.2">
      <c r="A103" s="283"/>
      <c r="B103" s="248"/>
      <c r="C103" s="249" t="str">
        <f>IF(COUNT(C102,C104)=2,IF(C102&gt;C104,B102,B104),"")</f>
        <v>Tõnu Kapper (I-Viru)</v>
      </c>
      <c r="D103" s="143"/>
      <c r="E103" s="247">
        <v>3</v>
      </c>
      <c r="F103" s="143"/>
      <c r="G103" s="78"/>
      <c r="H103" s="78"/>
      <c r="I103" s="78"/>
      <c r="J103" s="78"/>
      <c r="K103" s="78"/>
      <c r="L103" s="143"/>
      <c r="O103" s="78"/>
      <c r="P103" s="78"/>
      <c r="Q103" s="78"/>
      <c r="R103" s="78"/>
      <c r="S103" s="78"/>
      <c r="T103" s="78"/>
      <c r="U103" s="78"/>
    </row>
    <row r="104" spans="1:21" x14ac:dyDescent="0.2">
      <c r="A104" s="326" t="s">
        <v>25</v>
      </c>
      <c r="B104" s="250" t="str">
        <f>IF(A104="-","-",IFERROR(INDEX(B$1:B$100,MATCH(A104,I$1:I$100,0)),""))</f>
        <v>Tambet Tõnurist (Viljandi)</v>
      </c>
      <c r="C104" s="251">
        <v>7</v>
      </c>
      <c r="D104" s="272"/>
      <c r="E104" s="143"/>
      <c r="F104" s="143"/>
      <c r="G104" s="78"/>
      <c r="H104" s="78"/>
      <c r="I104" s="78"/>
      <c r="J104" s="78"/>
      <c r="K104" s="78"/>
      <c r="L104" s="143"/>
      <c r="O104" s="78"/>
      <c r="P104" s="78"/>
      <c r="Q104" s="78"/>
      <c r="R104" s="78"/>
      <c r="S104" s="78"/>
      <c r="T104" s="78"/>
      <c r="U104" s="78"/>
    </row>
    <row r="105" spans="1:21" ht="13.5" thickBot="1" x14ac:dyDescent="0.25">
      <c r="A105" s="283"/>
      <c r="B105" s="253"/>
      <c r="C105" s="266"/>
      <c r="D105" s="274"/>
      <c r="E105" s="275"/>
      <c r="F105" s="258" t="str">
        <f>IF(COUNT(E103,E107)=2,IF(E103&gt;E107,C103,C107),"")</f>
        <v>Toivo Ilves (Viljandi)</v>
      </c>
      <c r="G105" s="78"/>
      <c r="H105" s="78"/>
      <c r="I105" s="78"/>
      <c r="J105" s="78"/>
      <c r="K105" s="78"/>
      <c r="O105" s="78"/>
      <c r="P105" s="78"/>
      <c r="Q105" s="78"/>
      <c r="R105" s="78"/>
      <c r="S105" s="78"/>
      <c r="T105" s="78"/>
      <c r="U105" s="78"/>
    </row>
    <row r="106" spans="1:21" x14ac:dyDescent="0.2">
      <c r="A106" s="283" t="s">
        <v>21</v>
      </c>
      <c r="B106" s="246" t="str">
        <f>IF(A106="-","-",IFERROR(INDEX(B$1:B$100,MATCH(A106,I$1:I$100,0)),""))</f>
        <v>Robert Schmidt (Valga)</v>
      </c>
      <c r="C106" s="247">
        <v>8</v>
      </c>
      <c r="D106" s="274"/>
      <c r="E106" s="259"/>
      <c r="F106" s="260" t="s">
        <v>91</v>
      </c>
      <c r="G106" s="261"/>
      <c r="H106" s="78"/>
      <c r="I106" s="78"/>
      <c r="J106" s="78"/>
      <c r="K106" s="78"/>
      <c r="O106" s="78"/>
      <c r="P106" s="78"/>
      <c r="Q106" s="78"/>
      <c r="R106" s="78"/>
      <c r="S106" s="78"/>
      <c r="T106" s="78"/>
      <c r="U106" s="78"/>
    </row>
    <row r="107" spans="1:21" x14ac:dyDescent="0.2">
      <c r="A107" s="283"/>
      <c r="B107" s="248"/>
      <c r="C107" s="249" t="str">
        <f>IF(COUNT(C106,C108)=2,IF(C106&gt;C108,B106,B108),"")</f>
        <v>Toivo Ilves (Viljandi)</v>
      </c>
      <c r="D107" s="256"/>
      <c r="E107" s="251">
        <v>13</v>
      </c>
      <c r="F107" s="257"/>
      <c r="G107" s="262"/>
      <c r="H107" s="78"/>
      <c r="I107" s="78"/>
      <c r="J107" s="78"/>
      <c r="K107" s="78"/>
      <c r="O107" s="78"/>
      <c r="P107" s="78"/>
      <c r="Q107" s="78"/>
      <c r="R107" s="78"/>
      <c r="S107" s="78"/>
      <c r="T107" s="78"/>
      <c r="U107" s="78"/>
    </row>
    <row r="108" spans="1:21" ht="13.5" thickBot="1" x14ac:dyDescent="0.25">
      <c r="A108" s="283" t="s">
        <v>22</v>
      </c>
      <c r="B108" s="250" t="str">
        <f>B10</f>
        <v>Toivo Ilves (Viljandi)</v>
      </c>
      <c r="C108" s="251">
        <v>13</v>
      </c>
      <c r="D108" s="247"/>
      <c r="E108" s="266"/>
      <c r="F108" s="263" t="str">
        <f>IF(COUNT(E103,E107)=2,IF(E103&lt;E107,C103,C107),"")</f>
        <v>Tõnu Kapper (I-Viru)</v>
      </c>
      <c r="G108" s="264"/>
      <c r="H108" s="78"/>
      <c r="I108" s="78"/>
      <c r="J108" s="78"/>
      <c r="K108" s="78"/>
      <c r="O108" s="78"/>
      <c r="P108" s="78"/>
      <c r="Q108" s="78"/>
      <c r="R108" s="78"/>
      <c r="S108" s="78"/>
      <c r="T108" s="78"/>
      <c r="U108" s="78"/>
    </row>
    <row r="109" spans="1:21" x14ac:dyDescent="0.2">
      <c r="B109" s="247"/>
      <c r="C109" s="247"/>
      <c r="D109" s="247"/>
      <c r="E109" s="266"/>
      <c r="F109" s="270" t="s">
        <v>92</v>
      </c>
      <c r="G109" s="78"/>
      <c r="H109" s="78"/>
      <c r="I109" s="78"/>
      <c r="J109" s="78"/>
      <c r="K109" s="78"/>
      <c r="O109" s="78"/>
      <c r="P109" s="78"/>
      <c r="Q109" s="78"/>
      <c r="R109" s="78"/>
      <c r="S109" s="78"/>
      <c r="T109" s="78"/>
      <c r="U109" s="78"/>
    </row>
    <row r="110" spans="1:21" x14ac:dyDescent="0.2">
      <c r="B110" s="247"/>
      <c r="C110" s="258" t="str">
        <f>IF(COUNT(C102,C104)=2,IF(C102&lt;C104,B102,B104),"")</f>
        <v>Tambet Tõnurist (Viljandi)</v>
      </c>
      <c r="D110" s="143"/>
      <c r="E110" s="266">
        <v>13</v>
      </c>
      <c r="F110" s="257"/>
      <c r="G110" s="78"/>
      <c r="H110" s="78"/>
      <c r="I110" s="78"/>
      <c r="J110" s="78"/>
      <c r="K110" s="78"/>
      <c r="O110" s="78"/>
      <c r="P110" s="78"/>
      <c r="Q110" s="78"/>
      <c r="R110" s="78"/>
      <c r="S110" s="78"/>
      <c r="T110" s="78"/>
      <c r="U110" s="78"/>
    </row>
    <row r="111" spans="1:21" ht="13.5" thickBot="1" x14ac:dyDescent="0.25">
      <c r="B111" s="247"/>
      <c r="C111" s="267"/>
      <c r="D111" s="252"/>
      <c r="E111" s="268"/>
      <c r="F111" s="258" t="str">
        <f>IF(COUNT(E110,E112)=2,IF(E110&gt;E112,C110,C112),"")</f>
        <v>Tambet Tõnurist (Viljandi)</v>
      </c>
      <c r="G111" s="78"/>
      <c r="H111" s="78"/>
      <c r="I111" s="78"/>
      <c r="J111" s="78"/>
      <c r="K111" s="78"/>
      <c r="O111" s="78"/>
      <c r="P111" s="78"/>
      <c r="Q111" s="78"/>
      <c r="R111" s="78"/>
      <c r="S111" s="78"/>
      <c r="T111" s="78"/>
      <c r="U111" s="78"/>
    </row>
    <row r="112" spans="1:21" x14ac:dyDescent="0.2">
      <c r="B112" s="247"/>
      <c r="C112" s="269" t="str">
        <f>IF(COUNT(C106,C108)=2,IF(C106&lt;C108,B106,B108),"")</f>
        <v>Robert Schmidt (Valga)</v>
      </c>
      <c r="D112" s="256"/>
      <c r="E112" s="251">
        <v>10</v>
      </c>
      <c r="F112" s="260" t="s">
        <v>93</v>
      </c>
      <c r="G112" s="261"/>
      <c r="H112" s="78"/>
      <c r="I112" s="78"/>
      <c r="J112" s="78"/>
      <c r="K112" s="78"/>
      <c r="O112" s="78"/>
      <c r="P112" s="78"/>
      <c r="Q112" s="78"/>
      <c r="R112" s="78"/>
      <c r="S112" s="78"/>
      <c r="T112" s="78"/>
      <c r="U112" s="78"/>
    </row>
    <row r="113" spans="1:21" x14ac:dyDescent="0.2">
      <c r="B113" s="143"/>
      <c r="C113" s="143"/>
      <c r="D113" s="143"/>
      <c r="E113" s="143"/>
      <c r="F113" s="257"/>
      <c r="G113" s="262"/>
      <c r="H113" s="78"/>
      <c r="I113" s="78"/>
      <c r="J113" s="78"/>
      <c r="K113" s="78"/>
      <c r="O113" s="78"/>
      <c r="P113" s="78"/>
      <c r="Q113" s="78"/>
      <c r="R113" s="78"/>
      <c r="S113" s="78"/>
      <c r="T113" s="78"/>
      <c r="U113" s="78"/>
    </row>
    <row r="114" spans="1:21" ht="13.5" thickBot="1" x14ac:dyDescent="0.25">
      <c r="B114" s="143"/>
      <c r="C114" s="257"/>
      <c r="D114" s="257"/>
      <c r="E114" s="143"/>
      <c r="F114" s="276" t="str">
        <f>IF(COUNT(E110,E112)=2,IF(E110&lt;E112,C110,C112),"")</f>
        <v>Robert Schmidt (Valga)</v>
      </c>
      <c r="G114" s="264"/>
      <c r="H114" s="78"/>
      <c r="I114" s="78"/>
      <c r="J114" s="78"/>
      <c r="K114" s="78"/>
      <c r="O114" s="78"/>
      <c r="P114" s="78"/>
      <c r="Q114" s="78"/>
      <c r="R114" s="78"/>
      <c r="S114" s="78"/>
      <c r="T114" s="78"/>
      <c r="U114" s="78"/>
    </row>
    <row r="115" spans="1:21" x14ac:dyDescent="0.2">
      <c r="B115" s="143"/>
      <c r="C115" s="257"/>
      <c r="D115" s="257"/>
      <c r="E115" s="143"/>
      <c r="F115" s="270" t="s">
        <v>23</v>
      </c>
      <c r="G115" s="78"/>
      <c r="H115" s="78"/>
      <c r="I115" s="78"/>
      <c r="J115" s="78"/>
      <c r="K115" s="78"/>
      <c r="O115" s="78"/>
      <c r="P115" s="78"/>
      <c r="Q115" s="78"/>
      <c r="R115" s="78"/>
      <c r="S115" s="78"/>
      <c r="T115" s="78"/>
      <c r="U115" s="78"/>
    </row>
    <row r="116" spans="1:21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O116" s="78"/>
      <c r="P116" s="78"/>
      <c r="Q116" s="78"/>
      <c r="R116" s="78"/>
      <c r="S116" s="78"/>
      <c r="T116" s="78"/>
      <c r="U116" s="78"/>
    </row>
    <row r="117" spans="1:21" x14ac:dyDescent="0.2">
      <c r="A117" s="301" t="s">
        <v>286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O117" s="78"/>
      <c r="P117" s="78"/>
      <c r="Q117" s="78"/>
      <c r="R117" s="78"/>
      <c r="S117" s="78"/>
      <c r="T117" s="78"/>
      <c r="U117" s="78"/>
    </row>
    <row r="118" spans="1:21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O118" s="78"/>
      <c r="P118" s="78"/>
      <c r="Q118" s="78"/>
      <c r="R118" s="78"/>
      <c r="S118" s="78"/>
      <c r="T118" s="78"/>
      <c r="U118" s="78"/>
    </row>
    <row r="119" spans="1:21" x14ac:dyDescent="0.2">
      <c r="A119" s="326" t="s">
        <v>20</v>
      </c>
      <c r="B119" s="246" t="str">
        <f>IF(A119="-","-",IFERROR(INDEX(B$1:B$100,MATCH(A119,I$1:I$100,0)),""))</f>
        <v>Tõnu Haga (Võru)</v>
      </c>
      <c r="C119" s="247">
        <v>13</v>
      </c>
      <c r="D119" s="247"/>
      <c r="E119" s="247"/>
      <c r="F119" s="143"/>
      <c r="G119" s="78"/>
      <c r="H119" s="78"/>
      <c r="I119" s="78"/>
      <c r="J119" s="78"/>
      <c r="K119" s="78"/>
      <c r="L119" s="78"/>
      <c r="M119" s="78"/>
      <c r="O119" s="78"/>
      <c r="P119" s="78"/>
      <c r="Q119" s="78"/>
      <c r="R119" s="78"/>
      <c r="S119" s="78"/>
      <c r="T119" s="78"/>
      <c r="U119" s="78"/>
    </row>
    <row r="120" spans="1:21" x14ac:dyDescent="0.2">
      <c r="A120" s="283"/>
      <c r="B120" s="248"/>
      <c r="C120" s="249" t="str">
        <f>IF(COUNT(C119,C121)=2,IF(C119&gt;C121,B119,B121),"")</f>
        <v>Tõnu Haga (Võru)</v>
      </c>
      <c r="D120" s="143"/>
      <c r="E120" s="247">
        <v>13</v>
      </c>
      <c r="F120" s="143"/>
      <c r="G120" s="78"/>
      <c r="H120" s="78"/>
      <c r="I120" s="78"/>
      <c r="J120" s="78"/>
      <c r="K120" s="78"/>
      <c r="L120" s="78"/>
      <c r="M120" s="78"/>
      <c r="O120" s="78"/>
      <c r="P120" s="78"/>
      <c r="Q120" s="78"/>
      <c r="R120" s="78"/>
      <c r="S120" s="78"/>
      <c r="T120" s="78"/>
      <c r="U120" s="78"/>
    </row>
    <row r="121" spans="1:21" x14ac:dyDescent="0.2">
      <c r="A121" s="283" t="s">
        <v>28</v>
      </c>
      <c r="B121" s="250" t="str">
        <f>B8</f>
        <v>Edgar Sikka (L-Viru)</v>
      </c>
      <c r="C121" s="251">
        <v>11</v>
      </c>
      <c r="D121" s="272"/>
      <c r="E121" s="143"/>
      <c r="F121" s="143"/>
      <c r="G121" s="78"/>
      <c r="H121" s="78"/>
      <c r="I121" s="78"/>
      <c r="J121" s="78"/>
      <c r="K121" s="78"/>
      <c r="L121" s="78"/>
      <c r="M121" s="78"/>
      <c r="O121" s="78"/>
      <c r="P121" s="78"/>
      <c r="Q121" s="78"/>
      <c r="R121" s="78"/>
      <c r="S121" s="78"/>
      <c r="T121" s="78"/>
      <c r="U121" s="78"/>
    </row>
    <row r="122" spans="1:21" ht="13.5" thickBot="1" x14ac:dyDescent="0.25">
      <c r="A122" s="283"/>
      <c r="B122" s="253"/>
      <c r="C122" s="266"/>
      <c r="D122" s="274"/>
      <c r="E122" s="275"/>
      <c r="F122" s="258" t="str">
        <f>IF(COUNT(E120,E124)=2,IF(E120&gt;E124,C120,C124),"")</f>
        <v>Tõnu Haga (Võru)</v>
      </c>
      <c r="G122" s="78"/>
      <c r="H122" s="78"/>
      <c r="I122" s="78"/>
      <c r="J122" s="78"/>
      <c r="K122" s="78"/>
      <c r="L122" s="78"/>
      <c r="M122" s="78"/>
      <c r="O122" s="78"/>
      <c r="P122" s="78"/>
      <c r="Q122" s="78"/>
      <c r="R122" s="78"/>
      <c r="S122" s="78"/>
      <c r="T122" s="78"/>
      <c r="U122" s="78"/>
    </row>
    <row r="123" spans="1:21" x14ac:dyDescent="0.2">
      <c r="A123" s="283" t="s">
        <v>29</v>
      </c>
      <c r="B123" s="246" t="str">
        <f>IF(A123="-","-",IFERROR(INDEX(B$1:B$100,MATCH(A123,I$1:I$100,0)),""))</f>
        <v>Peeter Zirk (Tartu)</v>
      </c>
      <c r="C123" s="247">
        <v>13</v>
      </c>
      <c r="D123" s="274"/>
      <c r="E123" s="259"/>
      <c r="F123" s="260" t="s">
        <v>26</v>
      </c>
      <c r="G123" s="261"/>
      <c r="H123" s="78"/>
      <c r="I123" s="78"/>
      <c r="J123" s="78"/>
      <c r="K123" s="78"/>
      <c r="L123" s="78"/>
      <c r="M123" s="78"/>
      <c r="O123" s="78"/>
      <c r="P123" s="78"/>
      <c r="Q123" s="78"/>
      <c r="R123" s="78"/>
      <c r="S123" s="78"/>
      <c r="T123" s="78"/>
      <c r="U123" s="78"/>
    </row>
    <row r="124" spans="1:21" x14ac:dyDescent="0.2">
      <c r="A124" s="283"/>
      <c r="B124" s="248"/>
      <c r="C124" s="249" t="str">
        <f>IF(COUNT(C123,C125)=2,IF(C123&gt;C125,B123,B125),"")</f>
        <v>Peeter Zirk (Tartu)</v>
      </c>
      <c r="D124" s="256"/>
      <c r="E124" s="251">
        <v>10</v>
      </c>
      <c r="F124" s="257"/>
      <c r="G124" s="262"/>
      <c r="H124" s="78"/>
      <c r="I124" s="78"/>
      <c r="J124" s="78"/>
      <c r="K124" s="78"/>
      <c r="L124" s="78"/>
      <c r="M124" s="78"/>
      <c r="O124" s="78"/>
      <c r="P124" s="78"/>
      <c r="Q124" s="78"/>
      <c r="R124" s="78"/>
      <c r="S124" s="78"/>
      <c r="T124" s="78"/>
      <c r="U124" s="78"/>
    </row>
    <row r="125" spans="1:21" ht="13.5" thickBot="1" x14ac:dyDescent="0.25">
      <c r="A125" s="283" t="s">
        <v>24</v>
      </c>
      <c r="B125" s="250" t="str">
        <f>B12</f>
        <v>Kalev Lillepea (Järva)</v>
      </c>
      <c r="C125" s="251">
        <v>7</v>
      </c>
      <c r="D125" s="247"/>
      <c r="E125" s="266"/>
      <c r="F125" s="263" t="str">
        <f>IF(COUNT(E120,E124)=2,IF(E120&lt;E124,C120,C124),"")</f>
        <v>Peeter Zirk (Tartu)</v>
      </c>
      <c r="G125" s="264"/>
      <c r="H125" s="78"/>
      <c r="I125" s="78"/>
      <c r="J125" s="78"/>
      <c r="K125" s="78"/>
      <c r="L125" s="78"/>
      <c r="M125" s="78"/>
      <c r="O125" s="78"/>
      <c r="P125" s="78"/>
      <c r="Q125" s="78"/>
      <c r="R125" s="78"/>
      <c r="S125" s="78"/>
      <c r="T125" s="78"/>
      <c r="U125" s="78"/>
    </row>
    <row r="126" spans="1:21" x14ac:dyDescent="0.2">
      <c r="B126" s="247"/>
      <c r="C126" s="247"/>
      <c r="D126" s="247"/>
      <c r="E126" s="266"/>
      <c r="F126" s="270" t="s">
        <v>27</v>
      </c>
      <c r="G126" s="78"/>
      <c r="H126" s="78"/>
      <c r="I126" s="78"/>
      <c r="J126" s="78"/>
      <c r="K126" s="78"/>
      <c r="L126" s="78"/>
      <c r="M126" s="78"/>
      <c r="O126" s="78"/>
      <c r="P126" s="78"/>
      <c r="Q126" s="78"/>
      <c r="R126" s="78"/>
      <c r="S126" s="78"/>
      <c r="T126" s="78"/>
      <c r="U126" s="78"/>
    </row>
    <row r="127" spans="1:21" x14ac:dyDescent="0.2">
      <c r="B127" s="247"/>
      <c r="C127" s="258" t="str">
        <f>IF(COUNT(C119,C121)=2,IF(C119&lt;C121,B119,B121),"")</f>
        <v>Edgar Sikka (L-Viru)</v>
      </c>
      <c r="D127" s="143"/>
      <c r="E127" s="266">
        <v>13</v>
      </c>
      <c r="F127" s="257"/>
      <c r="G127" s="78"/>
      <c r="H127" s="78"/>
      <c r="I127" s="78"/>
      <c r="J127" s="78"/>
      <c r="K127" s="78"/>
      <c r="L127" s="78"/>
      <c r="M127" s="78"/>
      <c r="O127" s="78"/>
      <c r="P127" s="78"/>
      <c r="Q127" s="78"/>
      <c r="R127" s="78"/>
      <c r="S127" s="78"/>
      <c r="T127" s="78"/>
      <c r="U127" s="78"/>
    </row>
    <row r="128" spans="1:21" ht="13.5" thickBot="1" x14ac:dyDescent="0.25">
      <c r="B128" s="247"/>
      <c r="C128" s="267"/>
      <c r="D128" s="252"/>
      <c r="E128" s="268"/>
      <c r="F128" s="258" t="str">
        <f>IF(COUNT(E127,E129)=2,IF(E127&gt;E129,C127,C129),"")</f>
        <v>Edgar Sikka (L-Viru)</v>
      </c>
      <c r="G128" s="78"/>
      <c r="H128" s="78"/>
      <c r="I128" s="78"/>
      <c r="J128" s="78"/>
      <c r="K128" s="78"/>
      <c r="L128" s="78"/>
      <c r="M128" s="78"/>
      <c r="O128" s="78"/>
      <c r="P128" s="78"/>
      <c r="Q128" s="78"/>
      <c r="R128" s="78"/>
      <c r="S128" s="78"/>
      <c r="T128" s="78"/>
      <c r="U128" s="78"/>
    </row>
    <row r="129" spans="1:21" x14ac:dyDescent="0.2">
      <c r="B129" s="247"/>
      <c r="C129" s="269" t="str">
        <f>IF(COUNT(C123,C125)=2,IF(C123&lt;C125,B123,B125),"")</f>
        <v>Kalev Lillepea (Järva)</v>
      </c>
      <c r="D129" s="256"/>
      <c r="E129" s="251">
        <v>4</v>
      </c>
      <c r="F129" s="260" t="s">
        <v>30</v>
      </c>
      <c r="G129" s="261"/>
      <c r="H129" s="78"/>
      <c r="I129" s="78"/>
      <c r="J129" s="78"/>
      <c r="K129" s="78"/>
      <c r="L129" s="78"/>
      <c r="M129" s="78"/>
      <c r="O129" s="78"/>
      <c r="P129" s="78"/>
      <c r="Q129" s="78"/>
      <c r="R129" s="78"/>
      <c r="S129" s="78"/>
      <c r="T129" s="78"/>
      <c r="U129" s="78"/>
    </row>
    <row r="130" spans="1:21" x14ac:dyDescent="0.2">
      <c r="B130" s="143"/>
      <c r="C130" s="143"/>
      <c r="D130" s="143"/>
      <c r="E130" s="143"/>
      <c r="F130" s="257"/>
      <c r="G130" s="262"/>
      <c r="H130" s="78"/>
      <c r="I130" s="78"/>
      <c r="J130" s="78"/>
      <c r="K130" s="78"/>
      <c r="L130" s="78"/>
      <c r="M130" s="78"/>
      <c r="O130" s="78"/>
      <c r="P130" s="78"/>
      <c r="Q130" s="78"/>
      <c r="R130" s="78"/>
      <c r="S130" s="78"/>
      <c r="T130" s="78"/>
      <c r="U130" s="78"/>
    </row>
    <row r="131" spans="1:21" ht="13.5" thickBot="1" x14ac:dyDescent="0.25">
      <c r="B131" s="143"/>
      <c r="C131" s="257"/>
      <c r="D131" s="257"/>
      <c r="E131" s="143"/>
      <c r="F131" s="276" t="str">
        <f>IF(COUNT(E127,E129)=2,IF(E127&lt;E129,C127,C129),"")</f>
        <v>Kalev Lillepea (Järva)</v>
      </c>
      <c r="G131" s="264"/>
      <c r="H131" s="78"/>
      <c r="I131" s="78"/>
      <c r="J131" s="78"/>
      <c r="K131" s="78"/>
      <c r="L131" s="78"/>
      <c r="M131" s="78"/>
      <c r="O131" s="78"/>
      <c r="P131" s="78"/>
      <c r="Q131" s="78"/>
      <c r="R131" s="78"/>
      <c r="S131" s="78"/>
      <c r="T131" s="78"/>
      <c r="U131" s="78"/>
    </row>
    <row r="132" spans="1:21" x14ac:dyDescent="0.2">
      <c r="B132" s="143"/>
      <c r="C132" s="257"/>
      <c r="D132" s="257"/>
      <c r="E132" s="143"/>
      <c r="F132" s="260" t="s">
        <v>31</v>
      </c>
      <c r="G132" s="78"/>
      <c r="H132" s="78"/>
      <c r="I132" s="78"/>
      <c r="J132" s="78"/>
      <c r="K132" s="78"/>
      <c r="L132" s="78"/>
      <c r="M132" s="78"/>
      <c r="O132" s="78"/>
      <c r="P132" s="78"/>
      <c r="Q132" s="78"/>
      <c r="R132" s="78"/>
      <c r="S132" s="78"/>
      <c r="T132" s="78"/>
      <c r="U132" s="78"/>
    </row>
    <row r="133" spans="1:21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O133" s="78"/>
      <c r="P133" s="78"/>
      <c r="Q133" s="78"/>
      <c r="R133" s="78"/>
      <c r="S133" s="78"/>
      <c r="T133" s="78"/>
      <c r="U133" s="78"/>
    </row>
    <row r="134" spans="1:21" x14ac:dyDescent="0.2">
      <c r="A134" s="301" t="s">
        <v>288</v>
      </c>
      <c r="I134" s="262"/>
      <c r="J134" s="78"/>
      <c r="K134" s="78"/>
      <c r="L134" s="78"/>
      <c r="M134" s="78"/>
      <c r="O134" s="78"/>
      <c r="P134" s="78"/>
      <c r="Q134" s="78"/>
      <c r="R134" s="78"/>
      <c r="S134" s="78"/>
      <c r="T134" s="78"/>
      <c r="U134" s="78"/>
    </row>
    <row r="135" spans="1:21" x14ac:dyDescent="0.2">
      <c r="I135" s="78"/>
      <c r="J135" s="78"/>
      <c r="K135" s="78"/>
      <c r="L135" s="78"/>
      <c r="M135" s="78"/>
      <c r="O135" s="78"/>
      <c r="P135" s="78"/>
      <c r="Q135" s="78"/>
      <c r="R135" s="78"/>
      <c r="S135" s="78"/>
      <c r="T135" s="78"/>
      <c r="U135" s="78"/>
    </row>
    <row r="136" spans="1:21" x14ac:dyDescent="0.2">
      <c r="B136" s="5" t="s">
        <v>127</v>
      </c>
      <c r="C136" s="258" t="str">
        <f>B11</f>
        <v>Aleksander Grigorjev (Jõgeva)</v>
      </c>
      <c r="D136" s="143"/>
      <c r="E136" s="266">
        <v>13</v>
      </c>
      <c r="F136" s="257"/>
      <c r="G136" s="78"/>
      <c r="H136" s="257"/>
      <c r="I136" s="78"/>
      <c r="J136" s="78"/>
      <c r="K136" s="78"/>
      <c r="L136" s="78"/>
      <c r="M136" s="78"/>
      <c r="O136" s="78"/>
      <c r="P136" s="78"/>
      <c r="Q136" s="78"/>
      <c r="R136" s="78"/>
      <c r="S136" s="78"/>
      <c r="T136" s="78"/>
      <c r="U136" s="78"/>
    </row>
    <row r="137" spans="1:21" ht="13.5" thickBot="1" x14ac:dyDescent="0.25">
      <c r="C137" s="267"/>
      <c r="D137" s="252"/>
      <c r="E137" s="268"/>
      <c r="F137" s="258" t="str">
        <f>IF(COUNT(E136,E138)=2,IF(E136&gt;E138,C136,C138),"")</f>
        <v>Aleksander Grigorjev (Jõgeva)</v>
      </c>
      <c r="G137" s="78"/>
      <c r="H137" s="78"/>
      <c r="J137" s="78"/>
      <c r="K137" s="78"/>
      <c r="L137" s="78"/>
      <c r="M137" s="78"/>
      <c r="O137" s="78"/>
      <c r="P137" s="78"/>
      <c r="Q137" s="78"/>
      <c r="R137" s="78"/>
      <c r="S137" s="78"/>
      <c r="T137" s="78"/>
      <c r="U137" s="78"/>
    </row>
    <row r="138" spans="1:21" x14ac:dyDescent="0.2">
      <c r="B138" s="5" t="s">
        <v>285</v>
      </c>
      <c r="C138" s="269" t="str">
        <f>IF(B138="-","-",IFERROR(INDEX(B$1:B$100,MATCH(B138,I$1:I$100,0)),""))</f>
        <v>Rein Taberland (Jõgeva)</v>
      </c>
      <c r="D138" s="256"/>
      <c r="E138" s="251">
        <v>4</v>
      </c>
      <c r="F138" s="260" t="s">
        <v>32</v>
      </c>
      <c r="G138" s="261"/>
      <c r="H138" s="78"/>
      <c r="O138" s="78"/>
      <c r="P138" s="78"/>
      <c r="Q138" s="78"/>
      <c r="R138" s="78"/>
      <c r="S138" s="78"/>
      <c r="T138" s="78"/>
      <c r="U138" s="78"/>
    </row>
    <row r="139" spans="1:21" x14ac:dyDescent="0.2">
      <c r="C139" s="143"/>
      <c r="D139" s="143"/>
      <c r="E139" s="143"/>
      <c r="F139" s="257"/>
      <c r="G139" s="262"/>
      <c r="O139" s="78"/>
      <c r="P139" s="78"/>
      <c r="Q139" s="78"/>
      <c r="R139" s="78"/>
      <c r="S139" s="78"/>
      <c r="T139" s="78"/>
      <c r="U139" s="78"/>
    </row>
    <row r="140" spans="1:21" ht="13.5" thickBot="1" x14ac:dyDescent="0.25">
      <c r="C140" s="257"/>
      <c r="D140" s="257"/>
      <c r="E140" s="143"/>
      <c r="F140" s="276" t="str">
        <f>IF(COUNT(E136,E138)=2,IF(E136&lt;E138,C136,C138),"")</f>
        <v>Rein Taberland (Jõgeva)</v>
      </c>
      <c r="G140" s="264"/>
      <c r="O140" s="78"/>
      <c r="P140" s="78"/>
      <c r="Q140" s="78"/>
      <c r="R140" s="78"/>
      <c r="S140" s="78"/>
      <c r="T140" s="78"/>
      <c r="U140" s="78"/>
    </row>
    <row r="141" spans="1:21" x14ac:dyDescent="0.2">
      <c r="C141" s="257"/>
      <c r="D141" s="257"/>
      <c r="E141" s="143"/>
      <c r="F141" s="260" t="s">
        <v>39</v>
      </c>
      <c r="G141" s="261"/>
      <c r="O141" s="78"/>
      <c r="P141" s="78"/>
      <c r="Q141" s="78"/>
      <c r="R141" s="78"/>
      <c r="S141" s="78"/>
      <c r="T141" s="78"/>
      <c r="U141" s="78"/>
    </row>
    <row r="142" spans="1:21" x14ac:dyDescent="0.2">
      <c r="F142" s="4"/>
      <c r="G142" s="4"/>
      <c r="O142" s="78"/>
      <c r="P142" s="78"/>
      <c r="Q142" s="78"/>
      <c r="R142" s="78"/>
      <c r="S142" s="78"/>
      <c r="T142" s="78"/>
      <c r="U142" s="78"/>
    </row>
    <row r="143" spans="1:21" ht="13.5" thickBot="1" x14ac:dyDescent="0.25">
      <c r="E143" s="100" t="s">
        <v>136</v>
      </c>
      <c r="F143" s="276" t="str">
        <f>B9</f>
        <v>Enn Mainla (Tartu)</v>
      </c>
      <c r="G143" s="327"/>
      <c r="O143" s="78"/>
      <c r="P143" s="78"/>
      <c r="Q143" s="78"/>
      <c r="R143" s="78"/>
      <c r="S143" s="78"/>
      <c r="T143" s="78"/>
      <c r="U143" s="78"/>
    </row>
    <row r="144" spans="1:21" x14ac:dyDescent="0.2">
      <c r="F144" s="265" t="s">
        <v>40</v>
      </c>
      <c r="O144" s="78"/>
      <c r="P144" s="78"/>
      <c r="Q144" s="78"/>
      <c r="R144" s="78"/>
      <c r="S144" s="78"/>
      <c r="T144" s="78"/>
      <c r="U144" s="78"/>
    </row>
    <row r="145" spans="15:21" x14ac:dyDescent="0.2">
      <c r="O145" s="78"/>
      <c r="P145" s="78"/>
      <c r="Q145" s="78"/>
      <c r="R145" s="78"/>
      <c r="S145" s="78"/>
      <c r="T145" s="78"/>
      <c r="U145" s="78"/>
    </row>
    <row r="146" spans="15:21" hidden="1" x14ac:dyDescent="0.2">
      <c r="O146" s="78"/>
      <c r="P146" s="78"/>
      <c r="Q146" s="78"/>
      <c r="R146" s="78"/>
      <c r="S146" s="78"/>
      <c r="T146" s="78"/>
      <c r="U146" s="78"/>
    </row>
    <row r="147" spans="15:21" hidden="1" x14ac:dyDescent="0.2">
      <c r="O147" s="78"/>
      <c r="P147" s="78"/>
      <c r="Q147" s="78"/>
      <c r="R147" s="78"/>
      <c r="S147" s="78"/>
      <c r="T147" s="78"/>
      <c r="U147" s="78"/>
    </row>
    <row r="148" spans="15:21" hidden="1" x14ac:dyDescent="0.2">
      <c r="O148" s="78"/>
      <c r="P148" s="78"/>
      <c r="Q148" s="78"/>
      <c r="R148" s="78"/>
      <c r="S148" s="78"/>
      <c r="T148" s="78"/>
      <c r="U148" s="78"/>
    </row>
    <row r="149" spans="15:21" hidden="1" x14ac:dyDescent="0.2">
      <c r="O149" s="78"/>
      <c r="P149" s="78"/>
      <c r="Q149" s="78"/>
      <c r="R149" s="78"/>
      <c r="S149" s="78"/>
      <c r="T149" s="78"/>
      <c r="U149" s="78"/>
    </row>
    <row r="150" spans="15:21" hidden="1" x14ac:dyDescent="0.2">
      <c r="O150" s="78"/>
      <c r="P150" s="78"/>
      <c r="Q150" s="78"/>
      <c r="R150" s="78"/>
      <c r="S150" s="78"/>
      <c r="T150" s="78"/>
      <c r="U150" s="78"/>
    </row>
    <row r="151" spans="15:21" hidden="1" x14ac:dyDescent="0.2">
      <c r="O151" s="78"/>
      <c r="P151" s="78"/>
      <c r="Q151" s="78"/>
      <c r="R151" s="78"/>
      <c r="S151" s="78"/>
      <c r="T151" s="78"/>
      <c r="U151" s="78"/>
    </row>
    <row r="152" spans="15:21" hidden="1" x14ac:dyDescent="0.2">
      <c r="O152" s="78"/>
      <c r="P152" s="78"/>
      <c r="Q152" s="78"/>
      <c r="R152" s="78"/>
      <c r="S152" s="78"/>
      <c r="T152" s="78"/>
      <c r="U152" s="78"/>
    </row>
    <row r="153" spans="15:21" hidden="1" x14ac:dyDescent="0.2">
      <c r="O153" s="78"/>
      <c r="P153" s="78"/>
      <c r="Q153" s="78"/>
      <c r="R153" s="78"/>
      <c r="S153" s="78"/>
      <c r="T153" s="78"/>
      <c r="U153" s="78"/>
    </row>
    <row r="154" spans="15:21" hidden="1" x14ac:dyDescent="0.2">
      <c r="O154" s="78"/>
      <c r="P154" s="78"/>
      <c r="Q154" s="78"/>
      <c r="R154" s="78"/>
      <c r="S154" s="78"/>
      <c r="T154" s="78"/>
      <c r="U154" s="78"/>
    </row>
    <row r="155" spans="15:21" hidden="1" x14ac:dyDescent="0.2">
      <c r="O155" s="78"/>
      <c r="P155" s="78"/>
      <c r="Q155" s="78"/>
      <c r="R155" s="78"/>
      <c r="S155" s="78"/>
      <c r="T155" s="78"/>
      <c r="U155" s="78"/>
    </row>
    <row r="156" spans="15:21" hidden="1" x14ac:dyDescent="0.2">
      <c r="O156" s="78"/>
      <c r="P156" s="78"/>
      <c r="Q156" s="78"/>
      <c r="R156" s="78"/>
      <c r="S156" s="78"/>
      <c r="T156" s="78"/>
      <c r="U156" s="78"/>
    </row>
    <row r="157" spans="15:21" hidden="1" x14ac:dyDescent="0.2">
      <c r="O157" s="78"/>
      <c r="P157" s="78"/>
      <c r="Q157" s="78"/>
      <c r="R157" s="78"/>
      <c r="S157" s="78"/>
      <c r="T157" s="78"/>
      <c r="U157" s="78"/>
    </row>
    <row r="158" spans="15:21" hidden="1" x14ac:dyDescent="0.2">
      <c r="O158" s="78"/>
      <c r="P158" s="78"/>
      <c r="Q158" s="78"/>
      <c r="R158" s="78"/>
      <c r="S158" s="78"/>
      <c r="T158" s="78"/>
      <c r="U158" s="78"/>
    </row>
    <row r="159" spans="15:21" hidden="1" x14ac:dyDescent="0.2">
      <c r="O159" s="78"/>
      <c r="P159" s="78"/>
      <c r="Q159" s="78"/>
      <c r="R159" s="78"/>
      <c r="S159" s="78"/>
      <c r="T159" s="78"/>
      <c r="U159" s="78"/>
    </row>
    <row r="160" spans="15:21" hidden="1" x14ac:dyDescent="0.2">
      <c r="O160" s="78"/>
      <c r="P160" s="78"/>
      <c r="Q160" s="78"/>
      <c r="R160" s="78"/>
      <c r="S160" s="78"/>
      <c r="T160" s="78"/>
      <c r="U160" s="78"/>
    </row>
    <row r="161" spans="10:21" hidden="1" x14ac:dyDescent="0.2">
      <c r="O161" s="78"/>
      <c r="P161" s="78"/>
      <c r="Q161" s="78"/>
      <c r="R161" s="78"/>
      <c r="S161" s="78"/>
      <c r="T161" s="78"/>
      <c r="U161" s="78"/>
    </row>
    <row r="162" spans="10:21" hidden="1" x14ac:dyDescent="0.2">
      <c r="O162" s="78"/>
      <c r="P162" s="78"/>
      <c r="Q162" s="78"/>
      <c r="R162" s="78"/>
      <c r="S162" s="78"/>
      <c r="T162" s="78"/>
      <c r="U162" s="78"/>
    </row>
    <row r="163" spans="10:21" hidden="1" x14ac:dyDescent="0.2">
      <c r="O163" s="78"/>
      <c r="P163" s="78"/>
      <c r="Q163" s="78"/>
      <c r="R163" s="78"/>
      <c r="S163" s="78"/>
      <c r="T163" s="78"/>
      <c r="U163" s="78"/>
    </row>
    <row r="164" spans="10:21" hidden="1" x14ac:dyDescent="0.2">
      <c r="O164" s="78"/>
      <c r="P164" s="78"/>
      <c r="Q164" s="78"/>
      <c r="R164" s="78"/>
      <c r="S164" s="78"/>
      <c r="T164" s="78"/>
      <c r="U164" s="78"/>
    </row>
    <row r="165" spans="10:21" hidden="1" x14ac:dyDescent="0.2">
      <c r="O165" s="78"/>
      <c r="P165" s="78"/>
      <c r="Q165" s="78"/>
      <c r="R165" s="78"/>
      <c r="S165" s="78"/>
      <c r="T165" s="78"/>
      <c r="U165" s="78"/>
    </row>
    <row r="166" spans="10:21" hidden="1" x14ac:dyDescent="0.2">
      <c r="O166" s="78"/>
      <c r="P166" s="78"/>
      <c r="Q166" s="78"/>
      <c r="R166" s="78"/>
      <c r="S166" s="78"/>
      <c r="T166" s="78"/>
      <c r="U166" s="78"/>
    </row>
    <row r="167" spans="10:21" hidden="1" x14ac:dyDescent="0.2">
      <c r="O167" s="78"/>
      <c r="P167" s="78"/>
      <c r="Q167" s="78"/>
      <c r="R167" s="78"/>
      <c r="S167" s="78"/>
      <c r="T167" s="78"/>
      <c r="U167" s="78"/>
    </row>
    <row r="168" spans="10:21" hidden="1" x14ac:dyDescent="0.2">
      <c r="O168" s="78"/>
      <c r="P168" s="78"/>
      <c r="Q168" s="78"/>
      <c r="R168" s="78"/>
      <c r="S168" s="78"/>
      <c r="T168" s="78"/>
      <c r="U168" s="78"/>
    </row>
    <row r="169" spans="10:21" hidden="1" x14ac:dyDescent="0.2">
      <c r="O169" s="78"/>
      <c r="P169" s="78"/>
      <c r="Q169" s="78"/>
      <c r="R169" s="78"/>
      <c r="S169" s="78"/>
      <c r="T169" s="78"/>
      <c r="U169" s="78"/>
    </row>
    <row r="170" spans="10:21" hidden="1" x14ac:dyDescent="0.2">
      <c r="O170" s="78"/>
      <c r="P170" s="78"/>
      <c r="Q170" s="78"/>
      <c r="R170" s="78"/>
      <c r="S170" s="78"/>
      <c r="T170" s="78"/>
      <c r="U170" s="78"/>
    </row>
    <row r="171" spans="10:21" hidden="1" x14ac:dyDescent="0.2">
      <c r="O171" s="78"/>
      <c r="P171" s="78"/>
      <c r="Q171" s="78"/>
      <c r="R171" s="78"/>
      <c r="S171" s="78"/>
      <c r="T171" s="78"/>
      <c r="U171" s="78"/>
    </row>
    <row r="172" spans="10:21" hidden="1" x14ac:dyDescent="0.2">
      <c r="O172" s="78"/>
      <c r="P172" s="78"/>
      <c r="Q172" s="78"/>
      <c r="R172" s="78"/>
      <c r="S172" s="78"/>
      <c r="T172" s="78"/>
      <c r="U172" s="78"/>
    </row>
    <row r="173" spans="10:21" hidden="1" x14ac:dyDescent="0.2">
      <c r="O173" s="78"/>
      <c r="P173" s="78"/>
      <c r="Q173" s="78"/>
      <c r="R173" s="78"/>
      <c r="S173" s="78"/>
      <c r="T173" s="78"/>
      <c r="U173" s="78"/>
    </row>
    <row r="174" spans="10:21" hidden="1" x14ac:dyDescent="0.2">
      <c r="O174" s="78"/>
      <c r="P174" s="78"/>
      <c r="Q174" s="78"/>
      <c r="R174" s="78"/>
      <c r="S174" s="78"/>
      <c r="T174" s="78"/>
      <c r="U174" s="78"/>
    </row>
    <row r="175" spans="10:21" hidden="1" x14ac:dyDescent="0.2">
      <c r="J175" s="78"/>
      <c r="K175" s="78"/>
      <c r="L175" s="78"/>
      <c r="M175" s="78"/>
      <c r="O175" s="78"/>
      <c r="P175" s="78"/>
      <c r="Q175" s="78"/>
      <c r="R175" s="78"/>
      <c r="S175" s="78"/>
      <c r="T175" s="78"/>
      <c r="U175" s="78"/>
    </row>
    <row r="176" spans="10:21" hidden="1" x14ac:dyDescent="0.2">
      <c r="J176" s="78"/>
      <c r="K176" s="78"/>
      <c r="L176" s="78"/>
      <c r="M176" s="78"/>
      <c r="O176" s="78"/>
      <c r="P176" s="78"/>
      <c r="Q176" s="78"/>
      <c r="R176" s="78"/>
      <c r="S176" s="78"/>
      <c r="T176" s="78"/>
      <c r="U176" s="78"/>
    </row>
    <row r="177" spans="1:21" hidden="1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O177" s="78"/>
      <c r="P177" s="78"/>
      <c r="Q177" s="78"/>
      <c r="R177" s="78"/>
      <c r="S177" s="78"/>
      <c r="T177" s="78"/>
      <c r="U177" s="78"/>
    </row>
    <row r="178" spans="1:21" hidden="1" x14ac:dyDescent="0.2">
      <c r="N178" s="31"/>
      <c r="O178" s="78"/>
      <c r="P178" s="78"/>
      <c r="Q178" s="78"/>
      <c r="R178" s="78"/>
      <c r="S178" s="78"/>
      <c r="T178" s="78"/>
      <c r="U178" s="78"/>
    </row>
    <row r="179" spans="1:21" hidden="1" x14ac:dyDescent="0.2">
      <c r="N179" s="31"/>
      <c r="O179" s="78"/>
      <c r="P179" s="78"/>
      <c r="Q179" s="78"/>
      <c r="R179" s="78"/>
      <c r="S179" s="78"/>
      <c r="T179" s="78"/>
      <c r="U179" s="78"/>
    </row>
    <row r="180" spans="1:21" hidden="1" x14ac:dyDescent="0.2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</row>
    <row r="181" spans="1:21" hidden="1" x14ac:dyDescent="0.2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</row>
    <row r="182" spans="1:21" hidden="1" x14ac:dyDescent="0.2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</row>
    <row r="183" spans="1:21" hidden="1" x14ac:dyDescent="0.2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</row>
    <row r="184" spans="1:21" hidden="1" x14ac:dyDescent="0.2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</row>
    <row r="185" spans="1:21" hidden="1" x14ac:dyDescent="0.2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</row>
    <row r="186" spans="1:21" hidden="1" x14ac:dyDescent="0.2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</row>
    <row r="187" spans="1:21" hidden="1" x14ac:dyDescent="0.2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</row>
    <row r="188" spans="1:21" hidden="1" x14ac:dyDescent="0.2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</row>
    <row r="189" spans="1:21" hidden="1" x14ac:dyDescent="0.2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</row>
    <row r="190" spans="1:21" hidden="1" x14ac:dyDescent="0.2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</row>
    <row r="191" spans="1:21" hidden="1" x14ac:dyDescent="0.2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</row>
    <row r="192" spans="1:21" hidden="1" x14ac:dyDescent="0.2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</row>
    <row r="193" spans="1:21" hidden="1" x14ac:dyDescent="0.2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</row>
    <row r="194" spans="1:21" hidden="1" x14ac:dyDescent="0.2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</row>
    <row r="195" spans="1:21" hidden="1" x14ac:dyDescent="0.2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</row>
    <row r="196" spans="1:21" hidden="1" x14ac:dyDescent="0.2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</row>
    <row r="197" spans="1:21" hidden="1" x14ac:dyDescent="0.2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</row>
    <row r="198" spans="1:21" hidden="1" x14ac:dyDescent="0.2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</row>
    <row r="199" spans="1:21" hidden="1" x14ac:dyDescent="0.2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</row>
    <row r="200" spans="1:21" hidden="1" x14ac:dyDescent="0.2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</row>
    <row r="201" spans="1:21" hidden="1" x14ac:dyDescent="0.2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</row>
    <row r="202" spans="1:21" hidden="1" x14ac:dyDescent="0.2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</row>
    <row r="203" spans="1:21" hidden="1" x14ac:dyDescent="0.2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</row>
    <row r="204" spans="1:21" hidden="1" x14ac:dyDescent="0.2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</row>
    <row r="205" spans="1:21" hidden="1" x14ac:dyDescent="0.2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</row>
    <row r="206" spans="1:21" hidden="1" x14ac:dyDescent="0.2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</row>
    <row r="207" spans="1:21" hidden="1" x14ac:dyDescent="0.2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</row>
    <row r="208" spans="1:21" hidden="1" x14ac:dyDescent="0.2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</row>
    <row r="209" spans="1:21" hidden="1" x14ac:dyDescent="0.2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</row>
    <row r="210" spans="1:21" hidden="1" x14ac:dyDescent="0.2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</row>
    <row r="211" spans="1:21" hidden="1" x14ac:dyDescent="0.2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</row>
    <row r="212" spans="1:21" hidden="1" x14ac:dyDescent="0.2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</row>
    <row r="213" spans="1:21" hidden="1" x14ac:dyDescent="0.2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</row>
    <row r="214" spans="1:21" hidden="1" x14ac:dyDescent="0.2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</row>
    <row r="215" spans="1:21" hidden="1" x14ac:dyDescent="0.2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</row>
    <row r="216" spans="1:21" hidden="1" x14ac:dyDescent="0.2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</row>
    <row r="217" spans="1:21" hidden="1" x14ac:dyDescent="0.2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</row>
    <row r="218" spans="1:21" hidden="1" x14ac:dyDescent="0.2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</row>
    <row r="219" spans="1:21" hidden="1" x14ac:dyDescent="0.2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</row>
    <row r="220" spans="1:21" hidden="1" x14ac:dyDescent="0.2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</row>
    <row r="221" spans="1:21" hidden="1" x14ac:dyDescent="0.2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</row>
    <row r="222" spans="1:21" hidden="1" x14ac:dyDescent="0.2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</row>
    <row r="223" spans="1:21" hidden="1" x14ac:dyDescent="0.2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</row>
    <row r="224" spans="1:21" hidden="1" x14ac:dyDescent="0.2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</row>
    <row r="225" spans="1:21" hidden="1" x14ac:dyDescent="0.2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</row>
    <row r="226" spans="1:21" hidden="1" x14ac:dyDescent="0.2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</row>
    <row r="227" spans="1:21" hidden="1" x14ac:dyDescent="0.2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</row>
    <row r="228" spans="1:21" hidden="1" x14ac:dyDescent="0.2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</row>
    <row r="229" spans="1:21" hidden="1" x14ac:dyDescent="0.2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</row>
    <row r="230" spans="1:21" hidden="1" x14ac:dyDescent="0.2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</row>
    <row r="231" spans="1:21" hidden="1" x14ac:dyDescent="0.2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</row>
    <row r="232" spans="1:21" hidden="1" x14ac:dyDescent="0.2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</row>
    <row r="233" spans="1:21" hidden="1" x14ac:dyDescent="0.2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</row>
    <row r="234" spans="1:21" hidden="1" x14ac:dyDescent="0.2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</row>
    <row r="235" spans="1:21" hidden="1" x14ac:dyDescent="0.2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</row>
    <row r="236" spans="1:21" hidden="1" x14ac:dyDescent="0.2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</row>
    <row r="237" spans="1:21" hidden="1" x14ac:dyDescent="0.2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</row>
    <row r="238" spans="1:21" hidden="1" x14ac:dyDescent="0.2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</row>
    <row r="239" spans="1:21" hidden="1" x14ac:dyDescent="0.2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</row>
    <row r="240" spans="1:21" hidden="1" x14ac:dyDescent="0.2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</row>
    <row r="241" spans="1:21" hidden="1" x14ac:dyDescent="0.2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</row>
    <row r="242" spans="1:21" hidden="1" x14ac:dyDescent="0.2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</row>
    <row r="243" spans="1:21" hidden="1" x14ac:dyDescent="0.2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</row>
    <row r="244" spans="1:21" hidden="1" x14ac:dyDescent="0.2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</row>
    <row r="245" spans="1:21" hidden="1" x14ac:dyDescent="0.2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</row>
    <row r="246" spans="1:21" hidden="1" x14ac:dyDescent="0.2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</row>
    <row r="247" spans="1:21" hidden="1" x14ac:dyDescent="0.2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</row>
    <row r="248" spans="1:21" hidden="1" x14ac:dyDescent="0.2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</row>
    <row r="249" spans="1:21" hidden="1" x14ac:dyDescent="0.2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</row>
    <row r="250" spans="1:21" hidden="1" x14ac:dyDescent="0.2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</row>
    <row r="251" spans="1:21" hidden="1" x14ac:dyDescent="0.2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</row>
    <row r="252" spans="1:21" hidden="1" x14ac:dyDescent="0.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</row>
    <row r="253" spans="1:21" hidden="1" x14ac:dyDescent="0.2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</row>
    <row r="254" spans="1:21" hidden="1" x14ac:dyDescent="0.2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</row>
    <row r="255" spans="1:21" hidden="1" x14ac:dyDescent="0.2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</row>
    <row r="256" spans="1:21" hidden="1" x14ac:dyDescent="0.2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</row>
    <row r="257" spans="1:21" hidden="1" x14ac:dyDescent="0.2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</row>
    <row r="258" spans="1:21" hidden="1" x14ac:dyDescent="0.2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</row>
    <row r="259" spans="1:21" hidden="1" x14ac:dyDescent="0.2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</row>
    <row r="260" spans="1:21" hidden="1" x14ac:dyDescent="0.2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</row>
    <row r="261" spans="1:21" hidden="1" x14ac:dyDescent="0.2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</row>
    <row r="262" spans="1:21" hidden="1" x14ac:dyDescent="0.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</row>
    <row r="263" spans="1:21" hidden="1" x14ac:dyDescent="0.2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</row>
    <row r="264" spans="1:21" hidden="1" x14ac:dyDescent="0.2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</row>
    <row r="265" spans="1:21" hidden="1" x14ac:dyDescent="0.2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</row>
    <row r="266" spans="1:21" hidden="1" x14ac:dyDescent="0.2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</row>
    <row r="267" spans="1:21" hidden="1" x14ac:dyDescent="0.2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</row>
    <row r="268" spans="1:21" hidden="1" x14ac:dyDescent="0.2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</row>
    <row r="269" spans="1:21" hidden="1" x14ac:dyDescent="0.2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</row>
    <row r="270" spans="1:21" hidden="1" x14ac:dyDescent="0.2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</row>
    <row r="271" spans="1:21" hidden="1" x14ac:dyDescent="0.2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</row>
    <row r="272" spans="1:21" hidden="1" x14ac:dyDescent="0.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</row>
    <row r="273" spans="1:21" hidden="1" x14ac:dyDescent="0.2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</row>
    <row r="274" spans="1:21" hidden="1" x14ac:dyDescent="0.2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</row>
    <row r="275" spans="1:21" hidden="1" x14ac:dyDescent="0.2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</row>
    <row r="276" spans="1:21" hidden="1" x14ac:dyDescent="0.2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</row>
    <row r="277" spans="1:21" hidden="1" x14ac:dyDescent="0.2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</row>
    <row r="278" spans="1:21" hidden="1" x14ac:dyDescent="0.2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</row>
    <row r="279" spans="1:21" hidden="1" x14ac:dyDescent="0.2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</row>
    <row r="280" spans="1:21" hidden="1" x14ac:dyDescent="0.2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</row>
    <row r="281" spans="1:21" hidden="1" x14ac:dyDescent="0.2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</row>
    <row r="282" spans="1:21" hidden="1" x14ac:dyDescent="0.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</row>
    <row r="283" spans="1:21" hidden="1" x14ac:dyDescent="0.2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</row>
    <row r="284" spans="1:21" hidden="1" x14ac:dyDescent="0.2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</row>
    <row r="285" spans="1:21" hidden="1" x14ac:dyDescent="0.2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</row>
    <row r="286" spans="1:21" hidden="1" x14ac:dyDescent="0.2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</row>
    <row r="287" spans="1:21" hidden="1" x14ac:dyDescent="0.2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</row>
    <row r="288" spans="1:21" hidden="1" x14ac:dyDescent="0.2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</row>
    <row r="289" spans="1:42" hidden="1" x14ac:dyDescent="0.2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</row>
    <row r="290" spans="1:42" hidden="1" x14ac:dyDescent="0.2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</row>
    <row r="291" spans="1:42" hidden="1" x14ac:dyDescent="0.2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</row>
    <row r="292" spans="1:42" hidden="1" x14ac:dyDescent="0.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</row>
    <row r="293" spans="1:42" hidden="1" x14ac:dyDescent="0.2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</row>
    <row r="294" spans="1:42" hidden="1" x14ac:dyDescent="0.2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</row>
    <row r="295" spans="1:42" hidden="1" x14ac:dyDescent="0.2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</row>
    <row r="296" spans="1:42" hidden="1" x14ac:dyDescent="0.2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</row>
    <row r="297" spans="1:42" hidden="1" x14ac:dyDescent="0.2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</row>
    <row r="298" spans="1:42" hidden="1" x14ac:dyDescent="0.2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</row>
    <row r="299" spans="1:42" x14ac:dyDescent="0.2">
      <c r="A299" s="3" t="s">
        <v>52</v>
      </c>
      <c r="B299" s="32" t="s">
        <v>63</v>
      </c>
      <c r="C299" s="12" t="s">
        <v>34</v>
      </c>
      <c r="D299" s="12" t="s">
        <v>64</v>
      </c>
      <c r="G299" s="78"/>
      <c r="H299" s="78"/>
      <c r="Y299" s="12" t="s">
        <v>62</v>
      </c>
      <c r="Z299" s="44">
        <v>2E-3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x14ac:dyDescent="0.2">
      <c r="A300" s="3">
        <v>1</v>
      </c>
      <c r="B300" s="293" t="str">
        <f t="shared" ref="B300:B310" si="12">IFERROR(INDEX(F$100:F$300,MATCH(A300&amp;". koht",F$101:F$301,0)),"")</f>
        <v>Toivo Ilves (Viljandi)</v>
      </c>
      <c r="C300" s="54">
        <f>IFERROR(INDEX(Sünd.!C:C,MATCH(B:B,Sünd.!B:B,0)),"")</f>
        <v>1945</v>
      </c>
      <c r="D300" s="130">
        <f>IF(Võistkondlik!BK$1+1-A300&gt;0,Võistkondlik!BK$1+1-A300,0)</f>
        <v>20</v>
      </c>
      <c r="G300" s="78"/>
      <c r="H300" s="78"/>
      <c r="Y300" s="92" t="str">
        <f t="shared" ref="Y300:Y309" si="13">IFERROR(MID(B300,FIND("(",B300)+1,FIND(")",B300)-FIND("(",B300)-1),"")</f>
        <v>Viljandi</v>
      </c>
      <c r="Z300" s="94">
        <f t="shared" ref="Z300:Z309" si="14">D300+Z$299</f>
        <v>20.001999999999999</v>
      </c>
      <c r="AA300" s="94" t="str">
        <f t="shared" ref="AA300:AP310" si="15">IF($Y300=AA$299,$Z300,"")</f>
        <v/>
      </c>
      <c r="AB300" s="94" t="str">
        <f t="shared" si="15"/>
        <v/>
      </c>
      <c r="AC300" s="94" t="str">
        <f t="shared" si="15"/>
        <v/>
      </c>
      <c r="AD300" s="94" t="str">
        <f t="shared" si="15"/>
        <v/>
      </c>
      <c r="AE300" s="94" t="str">
        <f t="shared" si="15"/>
        <v/>
      </c>
      <c r="AF300" s="94" t="str">
        <f t="shared" si="15"/>
        <v/>
      </c>
      <c r="AG300" s="94" t="str">
        <f t="shared" si="15"/>
        <v/>
      </c>
      <c r="AH300" s="94" t="str">
        <f t="shared" si="15"/>
        <v/>
      </c>
      <c r="AI300" s="94" t="str">
        <f t="shared" si="15"/>
        <v/>
      </c>
      <c r="AJ300" s="94" t="str">
        <f t="shared" si="15"/>
        <v/>
      </c>
      <c r="AK300" s="94" t="str">
        <f t="shared" si="15"/>
        <v/>
      </c>
      <c r="AL300" s="94" t="str">
        <f t="shared" si="15"/>
        <v/>
      </c>
      <c r="AM300" s="94" t="str">
        <f t="shared" si="15"/>
        <v/>
      </c>
      <c r="AN300" s="94">
        <f t="shared" si="15"/>
        <v>20.001999999999999</v>
      </c>
      <c r="AO300" s="94" t="str">
        <f t="shared" si="15"/>
        <v/>
      </c>
      <c r="AP300" s="94" t="str">
        <f t="shared" si="15"/>
        <v/>
      </c>
    </row>
    <row r="301" spans="1:42" x14ac:dyDescent="0.2">
      <c r="A301" s="3">
        <v>2</v>
      </c>
      <c r="B301" s="92" t="str">
        <f t="shared" si="12"/>
        <v>Tõnu Kapper (I-Viru)</v>
      </c>
      <c r="C301" s="54">
        <f>IFERROR(INDEX(Sünd.!C:C,MATCH(B:B,Sünd.!B:B,0)),"")</f>
        <v>1946</v>
      </c>
      <c r="D301" s="130">
        <f>IF(Võistkondlik!BK$1+1-A301&gt;0,Võistkondlik!BK$1+1-A301,0)</f>
        <v>19</v>
      </c>
      <c r="G301" s="78"/>
      <c r="Y301" s="92" t="str">
        <f t="shared" si="13"/>
        <v>I-Viru</v>
      </c>
      <c r="Z301" s="94">
        <f t="shared" si="14"/>
        <v>19.001999999999999</v>
      </c>
      <c r="AA301" s="94" t="str">
        <f t="shared" si="15"/>
        <v/>
      </c>
      <c r="AB301" s="94" t="str">
        <f t="shared" si="15"/>
        <v/>
      </c>
      <c r="AC301" s="94">
        <f t="shared" si="15"/>
        <v>19.001999999999999</v>
      </c>
      <c r="AD301" s="94" t="str">
        <f t="shared" si="15"/>
        <v/>
      </c>
      <c r="AE301" s="94" t="str">
        <f t="shared" si="15"/>
        <v/>
      </c>
      <c r="AF301" s="94" t="str">
        <f t="shared" si="15"/>
        <v/>
      </c>
      <c r="AG301" s="94" t="str">
        <f t="shared" si="15"/>
        <v/>
      </c>
      <c r="AH301" s="94" t="str">
        <f t="shared" si="15"/>
        <v/>
      </c>
      <c r="AI301" s="94" t="str">
        <f t="shared" si="15"/>
        <v/>
      </c>
      <c r="AJ301" s="94" t="str">
        <f t="shared" si="15"/>
        <v/>
      </c>
      <c r="AK301" s="94" t="str">
        <f t="shared" si="15"/>
        <v/>
      </c>
      <c r="AL301" s="94" t="str">
        <f t="shared" si="15"/>
        <v/>
      </c>
      <c r="AM301" s="94" t="str">
        <f t="shared" si="15"/>
        <v/>
      </c>
      <c r="AN301" s="94" t="str">
        <f t="shared" si="15"/>
        <v/>
      </c>
      <c r="AO301" s="94" t="str">
        <f t="shared" si="15"/>
        <v/>
      </c>
      <c r="AP301" s="94" t="str">
        <f t="shared" si="15"/>
        <v/>
      </c>
    </row>
    <row r="302" spans="1:42" x14ac:dyDescent="0.2">
      <c r="A302" s="3">
        <v>3</v>
      </c>
      <c r="B302" s="296" t="str">
        <f t="shared" si="12"/>
        <v>Tambet Tõnurist (Viljandi)</v>
      </c>
      <c r="C302" s="54">
        <f>IFERROR(INDEX(Sünd.!C:C,MATCH(B:B,Sünd.!B:B,0)),"")</f>
        <v>1947</v>
      </c>
      <c r="D302" s="130">
        <f>IF(Võistkondlik!BK$1+1-A302&gt;0,Võistkondlik!BK$1+1-A302,0)</f>
        <v>18</v>
      </c>
      <c r="G302" s="78"/>
      <c r="H302" s="78"/>
      <c r="Y302" s="92" t="str">
        <f t="shared" si="13"/>
        <v>Viljandi</v>
      </c>
      <c r="Z302" s="94">
        <f t="shared" si="14"/>
        <v>18.001999999999999</v>
      </c>
      <c r="AA302" s="94" t="str">
        <f t="shared" si="15"/>
        <v/>
      </c>
      <c r="AB302" s="94" t="str">
        <f t="shared" si="15"/>
        <v/>
      </c>
      <c r="AC302" s="94" t="str">
        <f t="shared" si="15"/>
        <v/>
      </c>
      <c r="AD302" s="94" t="str">
        <f t="shared" si="15"/>
        <v/>
      </c>
      <c r="AE302" s="94" t="str">
        <f t="shared" si="15"/>
        <v/>
      </c>
      <c r="AF302" s="94" t="str">
        <f t="shared" si="15"/>
        <v/>
      </c>
      <c r="AG302" s="94" t="str">
        <f t="shared" si="15"/>
        <v/>
      </c>
      <c r="AH302" s="94" t="str">
        <f t="shared" si="15"/>
        <v/>
      </c>
      <c r="AI302" s="94" t="str">
        <f t="shared" si="15"/>
        <v/>
      </c>
      <c r="AJ302" s="94" t="str">
        <f t="shared" si="15"/>
        <v/>
      </c>
      <c r="AK302" s="94" t="str">
        <f t="shared" si="15"/>
        <v/>
      </c>
      <c r="AL302" s="94" t="str">
        <f t="shared" si="15"/>
        <v/>
      </c>
      <c r="AM302" s="94" t="str">
        <f t="shared" si="15"/>
        <v/>
      </c>
      <c r="AN302" s="94">
        <f t="shared" si="15"/>
        <v>18.001999999999999</v>
      </c>
      <c r="AO302" s="94" t="str">
        <f t="shared" si="15"/>
        <v/>
      </c>
      <c r="AP302" s="94" t="str">
        <f t="shared" si="15"/>
        <v/>
      </c>
    </row>
    <row r="303" spans="1:42" x14ac:dyDescent="0.2">
      <c r="A303" s="3">
        <v>4</v>
      </c>
      <c r="B303" s="91" t="str">
        <f t="shared" si="12"/>
        <v>Robert Schmidt (Valga)</v>
      </c>
      <c r="C303" s="54">
        <f>IFERROR(INDEX(Sünd.!C:C,MATCH(B:B,Sünd.!B:B,0)),"")</f>
        <v>1944</v>
      </c>
      <c r="D303" s="130">
        <f>IF(Võistkondlik!BK$1+1-A303&gt;0,Võistkondlik!BK$1+1-A303,0)</f>
        <v>17</v>
      </c>
      <c r="G303" s="78"/>
      <c r="Y303" s="92" t="str">
        <f t="shared" si="13"/>
        <v>Valga</v>
      </c>
      <c r="Z303" s="94">
        <f t="shared" si="14"/>
        <v>17.001999999999999</v>
      </c>
      <c r="AA303" s="94" t="str">
        <f t="shared" si="15"/>
        <v/>
      </c>
      <c r="AB303" s="94" t="str">
        <f t="shared" si="15"/>
        <v/>
      </c>
      <c r="AC303" s="94" t="str">
        <f t="shared" si="15"/>
        <v/>
      </c>
      <c r="AD303" s="94" t="str">
        <f t="shared" si="15"/>
        <v/>
      </c>
      <c r="AE303" s="94" t="str">
        <f t="shared" si="15"/>
        <v/>
      </c>
      <c r="AF303" s="94" t="str">
        <f t="shared" si="15"/>
        <v/>
      </c>
      <c r="AG303" s="94" t="str">
        <f t="shared" si="15"/>
        <v/>
      </c>
      <c r="AH303" s="94" t="str">
        <f t="shared" si="15"/>
        <v/>
      </c>
      <c r="AI303" s="94" t="str">
        <f t="shared" si="15"/>
        <v/>
      </c>
      <c r="AJ303" s="94" t="str">
        <f t="shared" si="15"/>
        <v/>
      </c>
      <c r="AK303" s="94" t="str">
        <f t="shared" si="15"/>
        <v/>
      </c>
      <c r="AL303" s="94" t="str">
        <f t="shared" si="15"/>
        <v/>
      </c>
      <c r="AM303" s="94">
        <f t="shared" si="15"/>
        <v>17.001999999999999</v>
      </c>
      <c r="AN303" s="94" t="str">
        <f t="shared" si="15"/>
        <v/>
      </c>
      <c r="AO303" s="94" t="str">
        <f t="shared" si="15"/>
        <v/>
      </c>
      <c r="AP303" s="94" t="str">
        <f t="shared" si="15"/>
        <v/>
      </c>
    </row>
    <row r="304" spans="1:42" x14ac:dyDescent="0.2">
      <c r="A304" s="3">
        <v>5</v>
      </c>
      <c r="B304" s="91" t="str">
        <f t="shared" si="12"/>
        <v>Tõnu Haga (Võru)</v>
      </c>
      <c r="C304" s="54">
        <f>IFERROR(INDEX(Sünd.!C:C,MATCH(B:B,Sünd.!B:B,0)),"")</f>
        <v>1948</v>
      </c>
      <c r="D304" s="130">
        <f>IF(Võistkondlik!BK$1+1-A304&gt;0,Võistkondlik!BK$1+1-A304,0)</f>
        <v>16</v>
      </c>
      <c r="G304" s="78"/>
      <c r="H304" s="78"/>
      <c r="Y304" s="92" t="str">
        <f t="shared" si="13"/>
        <v>Võru</v>
      </c>
      <c r="Z304" s="94">
        <f t="shared" si="14"/>
        <v>16.001999999999999</v>
      </c>
      <c r="AA304" s="94" t="str">
        <f t="shared" si="15"/>
        <v/>
      </c>
      <c r="AB304" s="94" t="str">
        <f t="shared" si="15"/>
        <v/>
      </c>
      <c r="AC304" s="94" t="str">
        <f t="shared" si="15"/>
        <v/>
      </c>
      <c r="AD304" s="94" t="str">
        <f t="shared" si="15"/>
        <v/>
      </c>
      <c r="AE304" s="94" t="str">
        <f t="shared" si="15"/>
        <v/>
      </c>
      <c r="AF304" s="94" t="str">
        <f t="shared" si="15"/>
        <v/>
      </c>
      <c r="AG304" s="94" t="str">
        <f t="shared" si="15"/>
        <v/>
      </c>
      <c r="AH304" s="94" t="str">
        <f t="shared" si="15"/>
        <v/>
      </c>
      <c r="AI304" s="94" t="str">
        <f t="shared" si="15"/>
        <v/>
      </c>
      <c r="AJ304" s="94" t="str">
        <f t="shared" si="15"/>
        <v/>
      </c>
      <c r="AK304" s="94" t="str">
        <f t="shared" si="15"/>
        <v/>
      </c>
      <c r="AL304" s="94" t="str">
        <f t="shared" si="15"/>
        <v/>
      </c>
      <c r="AM304" s="94" t="str">
        <f t="shared" si="15"/>
        <v/>
      </c>
      <c r="AN304" s="94" t="str">
        <f t="shared" si="15"/>
        <v/>
      </c>
      <c r="AO304" s="94">
        <f t="shared" si="15"/>
        <v>16.001999999999999</v>
      </c>
      <c r="AP304" s="94" t="str">
        <f t="shared" si="15"/>
        <v/>
      </c>
    </row>
    <row r="305" spans="1:42" x14ac:dyDescent="0.2">
      <c r="A305" s="3">
        <v>6</v>
      </c>
      <c r="B305" s="91" t="str">
        <f t="shared" si="12"/>
        <v>Peeter Zirk (Tartu)</v>
      </c>
      <c r="C305" s="54">
        <f>IFERROR(INDEX(Sünd.!C:C,MATCH(B:B,Sünd.!B:B,0)),"")</f>
        <v>1950</v>
      </c>
      <c r="D305" s="54">
        <f>IF(Võistkondlik!BK$1+1-A305&gt;0,Võistkondlik!BK$1+1-A305,0)</f>
        <v>15</v>
      </c>
      <c r="G305" s="78"/>
      <c r="Y305" s="92" t="str">
        <f>IFERROR(MID(B305,FIND("(",B305)+1,FIND(")",B305)-FIND("(",B305)-1),"")</f>
        <v>Tartu</v>
      </c>
      <c r="Z305" s="94">
        <f t="shared" si="14"/>
        <v>15.002000000000001</v>
      </c>
      <c r="AA305" s="94" t="str">
        <f t="shared" si="15"/>
        <v/>
      </c>
      <c r="AB305" s="94" t="str">
        <f t="shared" si="15"/>
        <v/>
      </c>
      <c r="AC305" s="94" t="str">
        <f t="shared" si="15"/>
        <v/>
      </c>
      <c r="AD305" s="94" t="str">
        <f t="shared" si="15"/>
        <v/>
      </c>
      <c r="AE305" s="94" t="str">
        <f t="shared" si="15"/>
        <v/>
      </c>
      <c r="AF305" s="94" t="str">
        <f t="shared" si="15"/>
        <v/>
      </c>
      <c r="AG305" s="94" t="str">
        <f t="shared" si="15"/>
        <v/>
      </c>
      <c r="AH305" s="94" t="str">
        <f t="shared" si="15"/>
        <v/>
      </c>
      <c r="AI305" s="94" t="str">
        <f t="shared" si="15"/>
        <v/>
      </c>
      <c r="AJ305" s="94" t="str">
        <f t="shared" si="15"/>
        <v/>
      </c>
      <c r="AK305" s="94" t="str">
        <f t="shared" si="15"/>
        <v/>
      </c>
      <c r="AL305" s="94">
        <f t="shared" si="15"/>
        <v>15.002000000000001</v>
      </c>
      <c r="AM305" s="94" t="str">
        <f t="shared" si="15"/>
        <v/>
      </c>
      <c r="AN305" s="94" t="str">
        <f t="shared" si="15"/>
        <v/>
      </c>
      <c r="AO305" s="94" t="str">
        <f t="shared" si="15"/>
        <v/>
      </c>
      <c r="AP305" s="94" t="str">
        <f t="shared" si="15"/>
        <v/>
      </c>
    </row>
    <row r="306" spans="1:42" x14ac:dyDescent="0.2">
      <c r="A306" s="3">
        <v>7</v>
      </c>
      <c r="B306" s="91" t="str">
        <f t="shared" si="12"/>
        <v>Edgar Sikka (L-Viru)</v>
      </c>
      <c r="C306" s="54">
        <f>IFERROR(INDEX(Sünd.!C:C,MATCH(B:B,Sünd.!B:B,0)),"")</f>
        <v>1949</v>
      </c>
      <c r="D306" s="54">
        <f>IF(Võistkondlik!BK$1+1-A306&gt;0,Võistkondlik!BK$1+1-A306,0)</f>
        <v>14</v>
      </c>
      <c r="G306" s="78"/>
      <c r="Y306" s="92" t="str">
        <f t="shared" si="13"/>
        <v>L-Viru</v>
      </c>
      <c r="Z306" s="94">
        <f t="shared" si="14"/>
        <v>14.002000000000001</v>
      </c>
      <c r="AA306" s="94" t="str">
        <f t="shared" si="15"/>
        <v/>
      </c>
      <c r="AB306" s="94" t="str">
        <f t="shared" si="15"/>
        <v/>
      </c>
      <c r="AC306" s="94" t="str">
        <f t="shared" si="15"/>
        <v/>
      </c>
      <c r="AD306" s="94" t="str">
        <f t="shared" si="15"/>
        <v/>
      </c>
      <c r="AE306" s="94" t="str">
        <f t="shared" si="15"/>
        <v/>
      </c>
      <c r="AF306" s="94">
        <f t="shared" si="15"/>
        <v>14.002000000000001</v>
      </c>
      <c r="AG306" s="94" t="str">
        <f t="shared" si="15"/>
        <v/>
      </c>
      <c r="AH306" s="94" t="str">
        <f t="shared" si="15"/>
        <v/>
      </c>
      <c r="AI306" s="94" t="str">
        <f t="shared" si="15"/>
        <v/>
      </c>
      <c r="AJ306" s="94" t="str">
        <f t="shared" si="15"/>
        <v/>
      </c>
      <c r="AK306" s="94" t="str">
        <f t="shared" si="15"/>
        <v/>
      </c>
      <c r="AL306" s="94" t="str">
        <f t="shared" si="15"/>
        <v/>
      </c>
      <c r="AM306" s="94" t="str">
        <f t="shared" si="15"/>
        <v/>
      </c>
      <c r="AN306" s="94" t="str">
        <f t="shared" si="15"/>
        <v/>
      </c>
      <c r="AO306" s="94" t="str">
        <f t="shared" si="15"/>
        <v/>
      </c>
      <c r="AP306" s="94" t="str">
        <f t="shared" si="15"/>
        <v/>
      </c>
    </row>
    <row r="307" spans="1:42" x14ac:dyDescent="0.2">
      <c r="A307" s="3">
        <v>8</v>
      </c>
      <c r="B307" s="91" t="str">
        <f t="shared" si="12"/>
        <v>Kalev Lillepea (Järva)</v>
      </c>
      <c r="C307" s="54">
        <f>IFERROR(INDEX(Sünd.!C:C,MATCH(B:B,Sünd.!B:B,0)),"")</f>
        <v>1949</v>
      </c>
      <c r="D307" s="54">
        <f>IF(Võistkondlik!BK$1+1-A307&gt;0,Võistkondlik!BK$1+1-A307,0)</f>
        <v>13</v>
      </c>
      <c r="G307" s="78"/>
      <c r="H307" s="78"/>
      <c r="Y307" s="92" t="str">
        <f t="shared" si="13"/>
        <v>Järva</v>
      </c>
      <c r="Z307" s="94">
        <f t="shared" si="14"/>
        <v>13.002000000000001</v>
      </c>
      <c r="AA307" s="94" t="str">
        <f t="shared" si="15"/>
        <v/>
      </c>
      <c r="AB307" s="94" t="str">
        <f t="shared" si="15"/>
        <v/>
      </c>
      <c r="AC307" s="94" t="str">
        <f t="shared" si="15"/>
        <v/>
      </c>
      <c r="AD307" s="94" t="str">
        <f t="shared" si="15"/>
        <v/>
      </c>
      <c r="AE307" s="94">
        <f t="shared" si="15"/>
        <v>13.002000000000001</v>
      </c>
      <c r="AF307" s="94" t="str">
        <f t="shared" si="15"/>
        <v/>
      </c>
      <c r="AG307" s="94" t="str">
        <f t="shared" si="15"/>
        <v/>
      </c>
      <c r="AH307" s="94" t="str">
        <f t="shared" si="15"/>
        <v/>
      </c>
      <c r="AI307" s="94" t="str">
        <f t="shared" si="15"/>
        <v/>
      </c>
      <c r="AJ307" s="94" t="str">
        <f t="shared" si="15"/>
        <v/>
      </c>
      <c r="AK307" s="94" t="str">
        <f t="shared" si="15"/>
        <v/>
      </c>
      <c r="AL307" s="94" t="str">
        <f t="shared" si="15"/>
        <v/>
      </c>
      <c r="AM307" s="94" t="str">
        <f t="shared" si="15"/>
        <v/>
      </c>
      <c r="AN307" s="94" t="str">
        <f t="shared" si="15"/>
        <v/>
      </c>
      <c r="AO307" s="94" t="str">
        <f t="shared" si="15"/>
        <v/>
      </c>
      <c r="AP307" s="94" t="str">
        <f t="shared" si="15"/>
        <v/>
      </c>
    </row>
    <row r="308" spans="1:42" x14ac:dyDescent="0.2">
      <c r="A308" s="3">
        <v>9</v>
      </c>
      <c r="B308" s="91" t="str">
        <f t="shared" si="12"/>
        <v>Aleksander Grigorjev (Jõgeva)</v>
      </c>
      <c r="C308" s="54">
        <f>IFERROR(INDEX(Sünd.!C:C,MATCH(B:B,Sünd.!B:B,0)),"")</f>
        <v>1950</v>
      </c>
      <c r="D308" s="54">
        <f>IF(Võistkondlik!BK$1+1-A308&gt;0,Võistkondlik!BK$1+1-A308,0)</f>
        <v>12</v>
      </c>
      <c r="G308" s="78"/>
      <c r="H308" s="78"/>
      <c r="Y308" s="92" t="str">
        <f t="shared" si="13"/>
        <v>Jõgeva</v>
      </c>
      <c r="Z308" s="94">
        <f t="shared" si="14"/>
        <v>12.002000000000001</v>
      </c>
      <c r="AA308" s="94" t="str">
        <f t="shared" si="15"/>
        <v/>
      </c>
      <c r="AB308" s="94" t="str">
        <f t="shared" si="15"/>
        <v/>
      </c>
      <c r="AC308" s="94" t="str">
        <f t="shared" si="15"/>
        <v/>
      </c>
      <c r="AD308" s="94">
        <f t="shared" si="15"/>
        <v>12.002000000000001</v>
      </c>
      <c r="AE308" s="94" t="str">
        <f t="shared" si="15"/>
        <v/>
      </c>
      <c r="AF308" s="94" t="str">
        <f t="shared" si="15"/>
        <v/>
      </c>
      <c r="AG308" s="94" t="str">
        <f t="shared" si="15"/>
        <v/>
      </c>
      <c r="AH308" s="94" t="str">
        <f t="shared" si="15"/>
        <v/>
      </c>
      <c r="AI308" s="94" t="str">
        <f t="shared" si="15"/>
        <v/>
      </c>
      <c r="AJ308" s="94" t="str">
        <f t="shared" si="15"/>
        <v/>
      </c>
      <c r="AK308" s="94" t="str">
        <f t="shared" si="15"/>
        <v/>
      </c>
      <c r="AL308" s="94" t="str">
        <f t="shared" si="15"/>
        <v/>
      </c>
      <c r="AM308" s="94" t="str">
        <f t="shared" si="15"/>
        <v/>
      </c>
      <c r="AN308" s="94" t="str">
        <f t="shared" si="15"/>
        <v/>
      </c>
      <c r="AO308" s="94" t="str">
        <f t="shared" si="15"/>
        <v/>
      </c>
      <c r="AP308" s="94" t="str">
        <f t="shared" si="15"/>
        <v/>
      </c>
    </row>
    <row r="309" spans="1:42" x14ac:dyDescent="0.2">
      <c r="A309" s="3">
        <v>10</v>
      </c>
      <c r="B309" s="91" t="str">
        <f t="shared" si="12"/>
        <v>Rein Taberland (Jõgeva)</v>
      </c>
      <c r="C309" s="54">
        <f>IFERROR(INDEX(Sünd.!C:C,MATCH(B:B,Sünd.!B:B,0)),"")</f>
        <v>1950</v>
      </c>
      <c r="D309" s="54">
        <f>IF(Võistkondlik!BK$1+1-A309&gt;0,Võistkondlik!BK$1+1-A309,0)</f>
        <v>11</v>
      </c>
      <c r="G309" s="78"/>
      <c r="H309" s="78"/>
      <c r="Y309" s="92" t="str">
        <f t="shared" si="13"/>
        <v>Jõgeva</v>
      </c>
      <c r="Z309" s="94">
        <f t="shared" si="14"/>
        <v>11.002000000000001</v>
      </c>
      <c r="AA309" s="94" t="str">
        <f t="shared" si="15"/>
        <v/>
      </c>
      <c r="AB309" s="94" t="str">
        <f t="shared" si="15"/>
        <v/>
      </c>
      <c r="AC309" s="94" t="str">
        <f t="shared" si="15"/>
        <v/>
      </c>
      <c r="AD309" s="94">
        <f t="shared" si="15"/>
        <v>11.002000000000001</v>
      </c>
      <c r="AE309" s="94" t="str">
        <f t="shared" si="15"/>
        <v/>
      </c>
      <c r="AF309" s="94" t="str">
        <f t="shared" si="15"/>
        <v/>
      </c>
      <c r="AG309" s="94" t="str">
        <f t="shared" si="15"/>
        <v/>
      </c>
      <c r="AH309" s="94" t="str">
        <f t="shared" si="15"/>
        <v/>
      </c>
      <c r="AI309" s="94" t="str">
        <f t="shared" si="15"/>
        <v/>
      </c>
      <c r="AJ309" s="94" t="str">
        <f t="shared" si="15"/>
        <v/>
      </c>
      <c r="AK309" s="94" t="str">
        <f t="shared" si="15"/>
        <v/>
      </c>
      <c r="AL309" s="94" t="str">
        <f t="shared" si="15"/>
        <v/>
      </c>
      <c r="AM309" s="94" t="str">
        <f t="shared" si="15"/>
        <v/>
      </c>
      <c r="AN309" s="94" t="str">
        <f t="shared" si="15"/>
        <v/>
      </c>
      <c r="AO309" s="94" t="str">
        <f t="shared" si="15"/>
        <v/>
      </c>
      <c r="AP309" s="94" t="str">
        <f t="shared" si="15"/>
        <v/>
      </c>
    </row>
    <row r="310" spans="1:42" x14ac:dyDescent="0.2">
      <c r="A310" s="3">
        <v>11</v>
      </c>
      <c r="B310" s="291" t="str">
        <f t="shared" si="12"/>
        <v>Enn Mainla (Tartu)</v>
      </c>
      <c r="C310" s="54">
        <f>IFERROR(INDEX(Sünd.!C:C,MATCH(B:B,Sünd.!B:B,0)),"")</f>
        <v>1944</v>
      </c>
      <c r="D310" s="54">
        <f>IF(Võistkondlik!BK$1+1-A310&gt;0,Võistkondlik!BK$1+1-A310,0)</f>
        <v>10</v>
      </c>
      <c r="G310" s="78"/>
      <c r="H310" s="78"/>
      <c r="R310" s="78"/>
      <c r="S310" s="78"/>
      <c r="T310" s="78"/>
      <c r="U310" s="78"/>
      <c r="V310" s="78"/>
      <c r="W310" s="78"/>
      <c r="X310" s="78"/>
      <c r="Y310" s="92" t="str">
        <f t="shared" ref="Y310" si="16">IFERROR(MID(B310,FIND("(",B310)+1,FIND(")",B310)-FIND("(",B310)-1),"")</f>
        <v>Tartu</v>
      </c>
      <c r="Z310" s="94">
        <f t="shared" ref="Z310" si="17">D310+Z$299</f>
        <v>10.002000000000001</v>
      </c>
      <c r="AA310" s="94" t="str">
        <f t="shared" si="15"/>
        <v/>
      </c>
      <c r="AB310" s="94" t="str">
        <f t="shared" si="15"/>
        <v/>
      </c>
      <c r="AC310" s="94" t="str">
        <f t="shared" si="15"/>
        <v/>
      </c>
      <c r="AD310" s="94" t="str">
        <f t="shared" si="15"/>
        <v/>
      </c>
      <c r="AE310" s="94" t="str">
        <f t="shared" si="15"/>
        <v/>
      </c>
      <c r="AF310" s="94" t="str">
        <f t="shared" si="15"/>
        <v/>
      </c>
      <c r="AG310" s="94" t="str">
        <f t="shared" si="15"/>
        <v/>
      </c>
      <c r="AH310" s="94" t="str">
        <f t="shared" si="15"/>
        <v/>
      </c>
      <c r="AI310" s="94" t="str">
        <f t="shared" si="15"/>
        <v/>
      </c>
      <c r="AJ310" s="94" t="str">
        <f t="shared" si="15"/>
        <v/>
      </c>
      <c r="AK310" s="94" t="str">
        <f t="shared" si="15"/>
        <v/>
      </c>
      <c r="AL310" s="94">
        <f t="shared" si="15"/>
        <v>10.002000000000001</v>
      </c>
      <c r="AM310" s="94" t="str">
        <f t="shared" si="15"/>
        <v/>
      </c>
      <c r="AN310" s="94" t="str">
        <f t="shared" si="15"/>
        <v/>
      </c>
      <c r="AO310" s="94" t="str">
        <f t="shared" si="15"/>
        <v/>
      </c>
      <c r="AP310" s="94" t="str">
        <f t="shared" si="15"/>
        <v/>
      </c>
    </row>
    <row r="311" spans="1:42" x14ac:dyDescent="0.2">
      <c r="H311" s="78"/>
    </row>
    <row r="312" spans="1:42" x14ac:dyDescent="0.2">
      <c r="H312" s="78"/>
    </row>
  </sheetData>
  <sortState ref="H300:H317">
    <sortCondition ref="H300"/>
  </sortState>
  <conditionalFormatting sqref="B1:L3 B4:H4 J4:L4 B180:L299 B311:L1048576 C300:L310 B19:L133 I134:L142 B136:H144">
    <cfRule type="containsText" dxfId="1761" priority="1109" operator="containsText" text="I-Viru">
      <formula>NOT(ISERROR(SEARCH("I-Viru",B1)))</formula>
    </cfRule>
  </conditionalFormatting>
  <conditionalFormatting sqref="D299:D310">
    <cfRule type="containsText" dxfId="1760" priority="985" operator="containsText" text="I-Viru">
      <formula>NOT(ISERROR(SEARCH("I-Viru",D299)))</formula>
    </cfRule>
  </conditionalFormatting>
  <conditionalFormatting sqref="I56:I60">
    <cfRule type="expression" dxfId="1759" priority="398">
      <formula>FIND(2,I56,1)</formula>
    </cfRule>
    <cfRule type="expression" dxfId="1758" priority="399">
      <formula>FIND(1,I56,1)</formula>
    </cfRule>
  </conditionalFormatting>
  <conditionalFormatting sqref="D21 C22">
    <cfRule type="aboveAverage" dxfId="1757" priority="467"/>
  </conditionalFormatting>
  <conditionalFormatting sqref="E21 C23">
    <cfRule type="aboveAverage" dxfId="1756" priority="466"/>
  </conditionalFormatting>
  <conditionalFormatting sqref="F21 C24">
    <cfRule type="aboveAverage" dxfId="1755" priority="465"/>
  </conditionalFormatting>
  <conditionalFormatting sqref="E22 D23">
    <cfRule type="aboveAverage" dxfId="1754" priority="464"/>
  </conditionalFormatting>
  <conditionalFormatting sqref="G21 C25">
    <cfRule type="aboveAverage" dxfId="1753" priority="463"/>
  </conditionalFormatting>
  <conditionalFormatting sqref="F22 D24">
    <cfRule type="aboveAverage" dxfId="1752" priority="462"/>
  </conditionalFormatting>
  <conditionalFormatting sqref="G22 D25">
    <cfRule type="aboveAverage" dxfId="1751" priority="461"/>
  </conditionalFormatting>
  <conditionalFormatting sqref="F23 E24">
    <cfRule type="aboveAverage" dxfId="1750" priority="460"/>
  </conditionalFormatting>
  <conditionalFormatting sqref="G23 E25">
    <cfRule type="aboveAverage" dxfId="1749" priority="459"/>
  </conditionalFormatting>
  <conditionalFormatting sqref="F25 G24">
    <cfRule type="aboveAverage" dxfId="1748" priority="458"/>
  </conditionalFormatting>
  <conditionalFormatting sqref="D28 C29">
    <cfRule type="aboveAverage" dxfId="1747" priority="457"/>
  </conditionalFormatting>
  <conditionalFormatting sqref="E28 C30">
    <cfRule type="aboveAverage" dxfId="1746" priority="456"/>
  </conditionalFormatting>
  <conditionalFormatting sqref="F28 C31">
    <cfRule type="aboveAverage" dxfId="1745" priority="455"/>
  </conditionalFormatting>
  <conditionalFormatting sqref="E29 D30">
    <cfRule type="aboveAverage" dxfId="1744" priority="454"/>
  </conditionalFormatting>
  <conditionalFormatting sqref="G28 C32">
    <cfRule type="aboveAverage" dxfId="1743" priority="453"/>
  </conditionalFormatting>
  <conditionalFormatting sqref="F29 D31">
    <cfRule type="aboveAverage" dxfId="1742" priority="452"/>
  </conditionalFormatting>
  <conditionalFormatting sqref="G29 D32">
    <cfRule type="aboveAverage" dxfId="1741" priority="451"/>
  </conditionalFormatting>
  <conditionalFormatting sqref="F30 E31">
    <cfRule type="aboveAverage" dxfId="1740" priority="450"/>
  </conditionalFormatting>
  <conditionalFormatting sqref="G30 E32">
    <cfRule type="aboveAverage" dxfId="1739" priority="449"/>
  </conditionalFormatting>
  <conditionalFormatting sqref="F32 G31">
    <cfRule type="aboveAverage" dxfId="1738" priority="448"/>
  </conditionalFormatting>
  <conditionalFormatting sqref="D35 C36">
    <cfRule type="aboveAverage" dxfId="1737" priority="447"/>
  </conditionalFormatting>
  <conditionalFormatting sqref="E35 C37">
    <cfRule type="aboveAverage" dxfId="1736" priority="446"/>
  </conditionalFormatting>
  <conditionalFormatting sqref="F35 C38">
    <cfRule type="aboveAverage" dxfId="1735" priority="445"/>
  </conditionalFormatting>
  <conditionalFormatting sqref="E36 D37">
    <cfRule type="aboveAverage" dxfId="1734" priority="444"/>
  </conditionalFormatting>
  <conditionalFormatting sqref="G35 C39">
    <cfRule type="aboveAverage" dxfId="1733" priority="443"/>
  </conditionalFormatting>
  <conditionalFormatting sqref="F36 D38">
    <cfRule type="aboveAverage" dxfId="1732" priority="442"/>
  </conditionalFormatting>
  <conditionalFormatting sqref="G36 D39">
    <cfRule type="aboveAverage" dxfId="1731" priority="441"/>
  </conditionalFormatting>
  <conditionalFormatting sqref="F37 E38">
    <cfRule type="aboveAverage" dxfId="1730" priority="440"/>
  </conditionalFormatting>
  <conditionalFormatting sqref="G37 E39">
    <cfRule type="aboveAverage" dxfId="1729" priority="439"/>
  </conditionalFormatting>
  <conditionalFormatting sqref="F39 G38">
    <cfRule type="aboveAverage" dxfId="1728" priority="438"/>
  </conditionalFormatting>
  <conditionalFormatting sqref="D42 C43">
    <cfRule type="aboveAverage" dxfId="1727" priority="437"/>
  </conditionalFormatting>
  <conditionalFormatting sqref="E42 C44">
    <cfRule type="aboveAverage" dxfId="1726" priority="436"/>
  </conditionalFormatting>
  <conditionalFormatting sqref="F42 C45">
    <cfRule type="aboveAverage" dxfId="1725" priority="435"/>
  </conditionalFormatting>
  <conditionalFormatting sqref="E43 D44">
    <cfRule type="aboveAverage" dxfId="1724" priority="434"/>
  </conditionalFormatting>
  <conditionalFormatting sqref="G42 C46">
    <cfRule type="aboveAverage" dxfId="1723" priority="433"/>
  </conditionalFormatting>
  <conditionalFormatting sqref="F43 D45">
    <cfRule type="aboveAverage" dxfId="1722" priority="432"/>
  </conditionalFormatting>
  <conditionalFormatting sqref="G43 D46">
    <cfRule type="aboveAverage" dxfId="1721" priority="431"/>
  </conditionalFormatting>
  <conditionalFormatting sqref="F44 E45">
    <cfRule type="aboveAverage" dxfId="1720" priority="430"/>
  </conditionalFormatting>
  <conditionalFormatting sqref="G44 E46">
    <cfRule type="aboveAverage" dxfId="1719" priority="429"/>
  </conditionalFormatting>
  <conditionalFormatting sqref="F46 G45">
    <cfRule type="aboveAverage" dxfId="1718" priority="428"/>
  </conditionalFormatting>
  <conditionalFormatting sqref="D49 C50">
    <cfRule type="aboveAverage" dxfId="1717" priority="427"/>
  </conditionalFormatting>
  <conditionalFormatting sqref="E49 C51">
    <cfRule type="aboveAverage" dxfId="1716" priority="426"/>
  </conditionalFormatting>
  <conditionalFormatting sqref="F49 C52">
    <cfRule type="aboveAverage" dxfId="1715" priority="425"/>
  </conditionalFormatting>
  <conditionalFormatting sqref="E50 D51">
    <cfRule type="aboveAverage" dxfId="1714" priority="424"/>
  </conditionalFormatting>
  <conditionalFormatting sqref="G49 C53">
    <cfRule type="aboveAverage" dxfId="1713" priority="423"/>
  </conditionalFormatting>
  <conditionalFormatting sqref="F50 D52">
    <cfRule type="aboveAverage" dxfId="1712" priority="422"/>
  </conditionalFormatting>
  <conditionalFormatting sqref="G50 D53">
    <cfRule type="aboveAverage" dxfId="1711" priority="421"/>
  </conditionalFormatting>
  <conditionalFormatting sqref="F51 E52">
    <cfRule type="aboveAverage" dxfId="1710" priority="420"/>
  </conditionalFormatting>
  <conditionalFormatting sqref="G51 E53">
    <cfRule type="aboveAverage" dxfId="1709" priority="419"/>
  </conditionalFormatting>
  <conditionalFormatting sqref="F53 G52">
    <cfRule type="aboveAverage" dxfId="1708" priority="418"/>
  </conditionalFormatting>
  <conditionalFormatting sqref="D56 C57">
    <cfRule type="aboveAverage" dxfId="1707" priority="417"/>
  </conditionalFormatting>
  <conditionalFormatting sqref="E56 C58">
    <cfRule type="aboveAverage" dxfId="1706" priority="416"/>
  </conditionalFormatting>
  <conditionalFormatting sqref="F56 C59">
    <cfRule type="aboveAverage" dxfId="1705" priority="415"/>
  </conditionalFormatting>
  <conditionalFormatting sqref="E57 D58">
    <cfRule type="aboveAverage" dxfId="1704" priority="414"/>
  </conditionalFormatting>
  <conditionalFormatting sqref="G56 C60">
    <cfRule type="aboveAverage" dxfId="1703" priority="413"/>
  </conditionalFormatting>
  <conditionalFormatting sqref="F57 D59">
    <cfRule type="aboveAverage" dxfId="1702" priority="412"/>
  </conditionalFormatting>
  <conditionalFormatting sqref="G57 D60">
    <cfRule type="aboveAverage" dxfId="1701" priority="411"/>
  </conditionalFormatting>
  <conditionalFormatting sqref="F58 E59">
    <cfRule type="aboveAverage" dxfId="1700" priority="410"/>
  </conditionalFormatting>
  <conditionalFormatting sqref="G58 E60">
    <cfRule type="aboveAverage" dxfId="1699" priority="409"/>
  </conditionalFormatting>
  <conditionalFormatting sqref="F60 G59">
    <cfRule type="aboveAverage" dxfId="1698" priority="408"/>
  </conditionalFormatting>
  <conditionalFormatting sqref="I28:I32">
    <cfRule type="expression" dxfId="1697" priority="402">
      <formula>FIND(2,I28,1)</formula>
    </cfRule>
    <cfRule type="expression" dxfId="1696" priority="403">
      <formula>FIND(1,I28,1)</formula>
    </cfRule>
  </conditionalFormatting>
  <conditionalFormatting sqref="I21:I25">
    <cfRule type="expression" dxfId="1695" priority="404">
      <formula>FIND(2,I21,1)</formula>
    </cfRule>
    <cfRule type="expression" dxfId="1694" priority="405">
      <formula>FIND(1,I21,1)</formula>
    </cfRule>
  </conditionalFormatting>
  <conditionalFormatting sqref="I49:I53">
    <cfRule type="expression" dxfId="1693" priority="400">
      <formula>FIND(2,I49,1)</formula>
    </cfRule>
    <cfRule type="expression" dxfId="1692" priority="401">
      <formula>FIND(1,I49,1)</formula>
    </cfRule>
  </conditionalFormatting>
  <conditionalFormatting sqref="I35:I39">
    <cfRule type="expression" dxfId="1691" priority="396">
      <formula>FIND(2,I35,1)</formula>
    </cfRule>
    <cfRule type="expression" dxfId="1690" priority="397">
      <formula>FIND(1,I35,1)</formula>
    </cfRule>
  </conditionalFormatting>
  <conditionalFormatting sqref="I42:I46">
    <cfRule type="expression" dxfId="1689" priority="394">
      <formula>FIND(2,I42,1)</formula>
    </cfRule>
    <cfRule type="expression" dxfId="1688" priority="395">
      <formula>FIND(1,I42,1)</formula>
    </cfRule>
  </conditionalFormatting>
  <conditionalFormatting sqref="B19:B60">
    <cfRule type="duplicateValues" dxfId="1687" priority="393"/>
  </conditionalFormatting>
  <conditionalFormatting sqref="L21:L25">
    <cfRule type="expression" dxfId="1686" priority="314">
      <formula>K21=0</formula>
    </cfRule>
    <cfRule type="expression" dxfId="1685" priority="323">
      <formula>IF(COUNTIF(J$21:J$25,"=2")=2,TRUE)</formula>
    </cfRule>
    <cfRule type="expression" dxfId="1684" priority="324">
      <formula>IF(COUNTIF(J$21:J$25,"=1")=2,TRUE)</formula>
    </cfRule>
    <cfRule type="expression" dxfId="1683" priority="325">
      <formula>AND(IF(COUNTIF(Q$21:Q$25,"=1")=2,TRUE),IF(COUNTIF(Q$21:Q$25,"=2")=2,TRUE))</formula>
    </cfRule>
    <cfRule type="expression" dxfId="1682" priority="326">
      <formula>AND(Q21=4,IF(COUNTIF(Q$21:Q$25,"=4")=1,TRUE))</formula>
    </cfRule>
    <cfRule type="expression" dxfId="1681" priority="327">
      <formula>AND(Q21=3,IF(COUNTIF(Q$21:Q$25,"=3")=1,TRUE))</formula>
    </cfRule>
    <cfRule type="expression" dxfId="1680" priority="328">
      <formula>AND(Q21=2,IF(COUNTIF(Q$21:Q$25,"=2")=1,TRUE))</formula>
    </cfRule>
    <cfRule type="expression" dxfId="1679" priority="329">
      <formula>AND(Q21=1,IF(COUNTIF(Q$21:Q$25,"=1")=1,TRUE))</formula>
    </cfRule>
    <cfRule type="expression" dxfId="1678" priority="330">
      <formula>OR(Q21=0,Q21=5)</formula>
    </cfRule>
  </conditionalFormatting>
  <conditionalFormatting sqref="O21:O25">
    <cfRule type="expression" dxfId="1677" priority="322">
      <formula>OR(AND(J21=1,K21=1,L21=0,M21=1),AND(J21=2,K21=2,L21=0,M21=2))</formula>
    </cfRule>
  </conditionalFormatting>
  <conditionalFormatting sqref="M21:M25">
    <cfRule type="expression" dxfId="1676" priority="315">
      <formula>AND(L21&gt;0,IF(COUNTIF(L$21:L$25,L21)&gt;1,TRUE,FALSE))</formula>
    </cfRule>
    <cfRule type="expression" dxfId="1675" priority="316">
      <formula>AND(IF(COUNTIF(R$21:R$25,"=1")=2,TRUE),IF(COUNTIF(R$21:R$25,"=2")=2,TRUE))</formula>
    </cfRule>
    <cfRule type="expression" dxfId="1674" priority="317">
      <formula>AND(R21=4,IF(COUNTIF(R$21:R$25,"=4")=1,TRUE))</formula>
    </cfRule>
    <cfRule type="expression" dxfId="1673" priority="318">
      <formula>AND(R21=3,IF(COUNTIF(R$21:R$25,"=3")=1,TRUE))</formula>
    </cfRule>
    <cfRule type="expression" dxfId="1672" priority="319">
      <formula>AND(R21=2,IF(COUNTIF(R$21:R$25,"=2")=1,TRUE))</formula>
    </cfRule>
    <cfRule type="expression" dxfId="1671" priority="320">
      <formula>AND(R21=1,IF(COUNTIF(R$21:R$25,"=1")=1,TRUE))</formula>
    </cfRule>
    <cfRule type="expression" dxfId="1670" priority="321">
      <formula>OR(R21=0,R21=5)</formula>
    </cfRule>
  </conditionalFormatting>
  <conditionalFormatting sqref="J21:J25">
    <cfRule type="expression" dxfId="1669" priority="310">
      <formula>AND(Q21=4,IF(COUNTIF(Q$21:Q$25,"=4")&gt;=2,TRUE))</formula>
    </cfRule>
    <cfRule type="expression" dxfId="1668" priority="311">
      <formula>AND(Q21=3,IF(COUNTIF(Q$21:Q$25,"=3")&gt;=2,TRUE))</formula>
    </cfRule>
    <cfRule type="expression" dxfId="1667" priority="312">
      <formula>AND(Q21=2,IF(COUNTIF(Q$21:Q$25,"=2")&gt;=2,TRUE))</formula>
    </cfRule>
    <cfRule type="expression" dxfId="1666" priority="313">
      <formula>AND(Q21=1,IF(COUNTIF(Q$21:Q$25,"=1")&gt;=2,TRUE))</formula>
    </cfRule>
  </conditionalFormatting>
  <conditionalFormatting sqref="K21:K25">
    <cfRule type="expression" dxfId="1665" priority="331">
      <formula>AND(J21&gt;0,IF(COUNTIF(J$21:J$25,"=1")=2,TRUE),IF(COUNTIF(J$21:J$25,"=2")=2,TRUE))</formula>
    </cfRule>
    <cfRule type="expression" dxfId="1664" priority="332">
      <formula>IF(COUNTIF(L$21:L$25,"=2")=2,TRUE)</formula>
    </cfRule>
    <cfRule type="expression" dxfId="1663" priority="333">
      <formula>IF(COUNTIF(L$21:L$25,"=1")=2,TRUE)</formula>
    </cfRule>
    <cfRule type="expression" dxfId="1662" priority="334">
      <formula>AND(IF(COUNTIF(R$21:R$25,"=1")=2,TRUE),IF(COUNTIF(S$21:S$25,"=2")=2,TRUE))</formula>
    </cfRule>
    <cfRule type="expression" dxfId="1661" priority="335">
      <formula>AND(R21=4,IF(COUNTIF(R$21:R$25,"=4")=1,TRUE))</formula>
    </cfRule>
    <cfRule type="expression" dxfId="1660" priority="336">
      <formula>AND(R21=3,IF(COUNTIF(R$21:R$25,"=3")=1,TRUE))</formula>
    </cfRule>
    <cfRule type="expression" dxfId="1659" priority="337">
      <formula>AND(R21=2,IF(COUNTIF(R$21:R$25,"=2")=1,TRUE))</formula>
    </cfRule>
    <cfRule type="expression" dxfId="1658" priority="338">
      <formula>AND(R21=1,IF(COUNTIF(R$21:R$25,"=1")=1,TRUE))</formula>
    </cfRule>
    <cfRule type="expression" dxfId="1657" priority="339">
      <formula>OR(R21=0,R21=5)</formula>
    </cfRule>
  </conditionalFormatting>
  <conditionalFormatting sqref="H21:H25">
    <cfRule type="expression" dxfId="1656" priority="306">
      <formula>AND(Q21=4,IF(COUNTIF(Q$21:Q$25,"=4")&gt;=2,TRUE))</formula>
    </cfRule>
    <cfRule type="expression" dxfId="1655" priority="307">
      <formula>AND(Q21=3,IF(COUNTIF(Q$21:Q$25,"=3")&gt;=2,TRUE))</formula>
    </cfRule>
    <cfRule type="expression" dxfId="1654" priority="308">
      <formula>AND(Q21=2,IF(COUNTIF(Q$21:Q$25,"=2")&gt;=2,TRUE))</formula>
    </cfRule>
    <cfRule type="expression" dxfId="1653" priority="309">
      <formula>AND(Q21=1,IF(COUNTIF(Q$21:Q$25,"=1")&gt;=2,TRUE))</formula>
    </cfRule>
  </conditionalFormatting>
  <conditionalFormatting sqref="L28:L32">
    <cfRule type="expression" dxfId="1652" priority="280">
      <formula>K28=0</formula>
    </cfRule>
    <cfRule type="expression" dxfId="1651" priority="289">
      <formula>IF(COUNTIF(J$28:J$32,"=2")=2,TRUE)</formula>
    </cfRule>
    <cfRule type="expression" dxfId="1650" priority="290">
      <formula>IF(COUNTIF(J$28:J$32,"=1")=2,TRUE)</formula>
    </cfRule>
    <cfRule type="expression" dxfId="1649" priority="291">
      <formula>AND(IF(COUNTIF(Q$28:Q$32,"=1")=2,TRUE),IF(COUNTIF(Q$28:Q$32,"=2")=2,TRUE))</formula>
    </cfRule>
    <cfRule type="expression" dxfId="1648" priority="292">
      <formula>AND(Q28=4,IF(COUNTIF(Q$28:Q$32,"=4")=1,TRUE))</formula>
    </cfRule>
    <cfRule type="expression" dxfId="1647" priority="293">
      <formula>AND(Q28=3,IF(COUNTIF(Q$28:Q$32,"=3")=1,TRUE))</formula>
    </cfRule>
    <cfRule type="expression" dxfId="1646" priority="294">
      <formula>AND(Q28=2,IF(COUNTIF(Q$28:Q$32,"=2")=1,TRUE))</formula>
    </cfRule>
    <cfRule type="expression" dxfId="1645" priority="295">
      <formula>AND(Q28=1,IF(COUNTIF(Q$28:Q$32,"=1")=1,TRUE))</formula>
    </cfRule>
    <cfRule type="expression" dxfId="1644" priority="296">
      <formula>OR(Q28=0,Q28=5)</formula>
    </cfRule>
  </conditionalFormatting>
  <conditionalFormatting sqref="O28:O32">
    <cfRule type="expression" dxfId="1643" priority="288">
      <formula>OR(AND(J28=1,K28=1,L28=0,M28=1),AND(J28=2,K28=2,L28=0,M28=2))</formula>
    </cfRule>
  </conditionalFormatting>
  <conditionalFormatting sqref="M28:M32">
    <cfRule type="expression" dxfId="1642" priority="281">
      <formula>AND(L28&gt;0,IF(COUNTIF(L$28:L$32,L28)&gt;1,TRUE,FALSE))</formula>
    </cfRule>
    <cfRule type="expression" dxfId="1641" priority="282">
      <formula>AND(IF(COUNTIF(R$28:R$32,"=1")=2,TRUE),IF(COUNTIF(R$28:R$32,"=2")=2,TRUE))</formula>
    </cfRule>
    <cfRule type="expression" dxfId="1640" priority="283">
      <formula>AND(R28=4,IF(COUNTIF(R$28:R$32,"=4")=1,TRUE))</formula>
    </cfRule>
    <cfRule type="expression" dxfId="1639" priority="284">
      <formula>AND(R28=3,IF(COUNTIF(R$28:R$32,"=3")=1,TRUE))</formula>
    </cfRule>
    <cfRule type="expression" dxfId="1638" priority="285">
      <formula>AND(R28=2,IF(COUNTIF(R$28:R$32,"=2")=1,TRUE))</formula>
    </cfRule>
    <cfRule type="expression" dxfId="1637" priority="286">
      <formula>AND(R28=1,IF(COUNTIF(R$28:R$32,"=1")=1,TRUE))</formula>
    </cfRule>
    <cfRule type="expression" dxfId="1636" priority="287">
      <formula>OR(R28=0,R28=5)</formula>
    </cfRule>
  </conditionalFormatting>
  <conditionalFormatting sqref="J28:J32">
    <cfRule type="expression" dxfId="1635" priority="276">
      <formula>AND(Q28=4,IF(COUNTIF(Q$28:Q$32,"=4")&gt;=2,TRUE))</formula>
    </cfRule>
    <cfRule type="expression" dxfId="1634" priority="277">
      <formula>AND(Q28=3,IF(COUNTIF(Q$28:Q$32,"=3")&gt;=2,TRUE))</formula>
    </cfRule>
    <cfRule type="expression" dxfId="1633" priority="278">
      <formula>AND(Q28=2,IF(COUNTIF(Q$28:Q$32,"=2")&gt;=2,TRUE))</formula>
    </cfRule>
    <cfRule type="expression" dxfId="1632" priority="279">
      <formula>AND(Q28=1,IF(COUNTIF(Q$28:Q$32,"=1")&gt;=2,TRUE))</formula>
    </cfRule>
  </conditionalFormatting>
  <conditionalFormatting sqref="K28:K32">
    <cfRule type="expression" dxfId="1631" priority="297">
      <formula>AND(J28&gt;0,IF(COUNTIF(J$28:J$32,"=1")=2,TRUE),IF(COUNTIF(J$28:J$32,"=2")=2,TRUE))</formula>
    </cfRule>
    <cfRule type="expression" dxfId="1630" priority="298">
      <formula>IF(COUNTIF(L$28:L$32,"=2")=2,TRUE)</formula>
    </cfRule>
    <cfRule type="expression" dxfId="1629" priority="299">
      <formula>IF(COUNTIF(L$28:L$32,"=1")=2,TRUE)</formula>
    </cfRule>
    <cfRule type="expression" dxfId="1628" priority="300">
      <formula>AND(IF(COUNTIF(R$28:R$32,"=1")=2,TRUE),IF(COUNTIF(S$28:S$32,"=2")=2,TRUE))</formula>
    </cfRule>
    <cfRule type="expression" dxfId="1627" priority="301">
      <formula>AND(R28=4,IF(COUNTIF(R$28:R$32,"=4")=1,TRUE))</formula>
    </cfRule>
    <cfRule type="expression" dxfId="1626" priority="302">
      <formula>AND(R28=3,IF(COUNTIF(R$28:R$32,"=3")=1,TRUE))</formula>
    </cfRule>
    <cfRule type="expression" dxfId="1625" priority="303">
      <formula>AND(R28=2,IF(COUNTIF(R$28:R$32,"=2")=1,TRUE))</formula>
    </cfRule>
    <cfRule type="expression" dxfId="1624" priority="304">
      <formula>AND(R28=1,IF(COUNTIF(R$28:R$32,"=1")=1,TRUE))</formula>
    </cfRule>
    <cfRule type="expression" dxfId="1623" priority="305">
      <formula>OR(R28=0,R28=5)</formula>
    </cfRule>
  </conditionalFormatting>
  <conditionalFormatting sqref="H28:H32">
    <cfRule type="expression" dxfId="1622" priority="272">
      <formula>AND(Q28=4,IF(COUNTIF(Q$28:Q$32,"=4")&gt;=2,TRUE))</formula>
    </cfRule>
    <cfRule type="expression" dxfId="1621" priority="273">
      <formula>AND(Q28=3,IF(COUNTIF(Q$28:Q$32,"=3")&gt;=2,TRUE))</formula>
    </cfRule>
    <cfRule type="expression" dxfId="1620" priority="274">
      <formula>AND(Q28=2,IF(COUNTIF(Q$28:Q$32,"=2")&gt;=2,TRUE))</formula>
    </cfRule>
    <cfRule type="expression" dxfId="1619" priority="275">
      <formula>AND(Q28=1,IF(COUNTIF(Q$28:Q$32,"=1")&gt;=2,TRUE))</formula>
    </cfRule>
  </conditionalFormatting>
  <conditionalFormatting sqref="L35:L39">
    <cfRule type="expression" dxfId="1618" priority="246">
      <formula>K35=0</formula>
    </cfRule>
    <cfRule type="expression" dxfId="1617" priority="255">
      <formula>IF(COUNTIF(J$35:J$39,"=2")=2,TRUE)</formula>
    </cfRule>
    <cfRule type="expression" dxfId="1616" priority="256">
      <formula>IF(COUNTIF(J$35:J$39,"=1")=2,TRUE)</formula>
    </cfRule>
    <cfRule type="expression" dxfId="1615" priority="257">
      <formula>AND(IF(COUNTIF(Q$35:Q$39,"=1")=2,TRUE),IF(COUNTIF(Q$35:Q$39,"=2")=2,TRUE))</formula>
    </cfRule>
    <cfRule type="expression" dxfId="1614" priority="258">
      <formula>AND(Q35=4,IF(COUNTIF(Q$35:Q$39,"=4")=1,TRUE))</formula>
    </cfRule>
    <cfRule type="expression" dxfId="1613" priority="259">
      <formula>AND(Q35=3,IF(COUNTIF(Q$35:Q$39,"=3")=1,TRUE))</formula>
    </cfRule>
    <cfRule type="expression" dxfId="1612" priority="260">
      <formula>AND(Q35=2,IF(COUNTIF(Q$35:Q$39,"=2")=1,TRUE))</formula>
    </cfRule>
    <cfRule type="expression" dxfId="1611" priority="261">
      <formula>AND(Q35=1,IF(COUNTIF(Q$35:Q$39,"=1")=1,TRUE))</formula>
    </cfRule>
    <cfRule type="expression" dxfId="1610" priority="262">
      <formula>OR(Q35=0,Q35=5)</formula>
    </cfRule>
  </conditionalFormatting>
  <conditionalFormatting sqref="O35:O39">
    <cfRule type="expression" dxfId="1609" priority="254">
      <formula>OR(AND(J35=1,K35=1,L35=0,M35=1),AND(J35=2,K35=2,L35=0,M35=2))</formula>
    </cfRule>
  </conditionalFormatting>
  <conditionalFormatting sqref="M35:M39">
    <cfRule type="expression" dxfId="1608" priority="247">
      <formula>AND(L35&gt;0,IF(COUNTIF(L$35:L$39,L35)&gt;1,TRUE,FALSE))</formula>
    </cfRule>
    <cfRule type="expression" dxfId="1607" priority="248">
      <formula>AND(IF(COUNTIF(R$35:R$39,"=1")=2,TRUE),IF(COUNTIF(R$35:R$39,"=2")=2,TRUE))</formula>
    </cfRule>
    <cfRule type="expression" dxfId="1606" priority="249">
      <formula>AND(R35=4,IF(COUNTIF(R$35:R$39,"=4")=1,TRUE))</formula>
    </cfRule>
    <cfRule type="expression" dxfId="1605" priority="250">
      <formula>AND(R35=3,IF(COUNTIF(R$35:R$39,"=3")=1,TRUE))</formula>
    </cfRule>
    <cfRule type="expression" dxfId="1604" priority="251">
      <formula>AND(R35=2,IF(COUNTIF(R$35:R$39,"=2")=1,TRUE))</formula>
    </cfRule>
    <cfRule type="expression" dxfId="1603" priority="252">
      <formula>AND(R35=1,IF(COUNTIF(R$35:R$39,"=1")=1,TRUE))</formula>
    </cfRule>
    <cfRule type="expression" dxfId="1602" priority="253">
      <formula>OR(R35=0,R35=5)</formula>
    </cfRule>
  </conditionalFormatting>
  <conditionalFormatting sqref="J35:J39">
    <cfRule type="expression" dxfId="1601" priority="242">
      <formula>AND(Q35=4,IF(COUNTIF(Q$35:Q$39,"=4")&gt;=2,TRUE))</formula>
    </cfRule>
    <cfRule type="expression" dxfId="1600" priority="243">
      <formula>AND(Q35=3,IF(COUNTIF(Q$35:Q$39,"=3")&gt;=2,TRUE))</formula>
    </cfRule>
    <cfRule type="expression" dxfId="1599" priority="244">
      <formula>AND(Q35=2,IF(COUNTIF(Q$35:Q$39,"=2")&gt;=2,TRUE))</formula>
    </cfRule>
    <cfRule type="expression" dxfId="1598" priority="245">
      <formula>AND(Q35=1,IF(COUNTIF(Q$35:Q$39,"=1")&gt;=2,TRUE))</formula>
    </cfRule>
  </conditionalFormatting>
  <conditionalFormatting sqref="K35:K39">
    <cfRule type="expression" dxfId="1597" priority="263">
      <formula>AND(J35&gt;0,IF(COUNTIF(J$35:J$39,"=1")=2,TRUE),IF(COUNTIF(J$35:J$39,"=2")=2,TRUE))</formula>
    </cfRule>
    <cfRule type="expression" dxfId="1596" priority="264">
      <formula>IF(COUNTIF(L$35:L$39,"=2")=2,TRUE)</formula>
    </cfRule>
    <cfRule type="expression" dxfId="1595" priority="265">
      <formula>IF(COUNTIF(L$35:L$39,"=1")=2,TRUE)</formula>
    </cfRule>
    <cfRule type="expression" dxfId="1594" priority="266">
      <formula>AND(IF(COUNTIF(R$35:R$39,"=1")=2,TRUE),IF(COUNTIF(S$35:S$39,"=2")=2,TRUE))</formula>
    </cfRule>
    <cfRule type="expression" dxfId="1593" priority="267">
      <formula>AND(R35=4,IF(COUNTIF(R$35:R$39,"=4")=1,TRUE))</formula>
    </cfRule>
    <cfRule type="expression" dxfId="1592" priority="268">
      <formula>AND(R35=3,IF(COUNTIF(R$35:R$39,"=3")=1,TRUE))</formula>
    </cfRule>
    <cfRule type="expression" dxfId="1591" priority="269">
      <formula>AND(R35=2,IF(COUNTIF(R$35:R$39,"=2")=1,TRUE))</formula>
    </cfRule>
    <cfRule type="expression" dxfId="1590" priority="270">
      <formula>AND(R35=1,IF(COUNTIF(R$35:R$39,"=1")=1,TRUE))</formula>
    </cfRule>
    <cfRule type="expression" dxfId="1589" priority="271">
      <formula>OR(R35=0,R35=5)</formula>
    </cfRule>
  </conditionalFormatting>
  <conditionalFormatting sqref="H35:H39">
    <cfRule type="expression" dxfId="1588" priority="238">
      <formula>AND(Q35=4,IF(COUNTIF(Q$35:Q$39,"=4")&gt;=2,TRUE))</formula>
    </cfRule>
    <cfRule type="expression" dxfId="1587" priority="239">
      <formula>AND(Q35=3,IF(COUNTIF(Q$35:Q$39,"=3")&gt;=2,TRUE))</formula>
    </cfRule>
    <cfRule type="expression" dxfId="1586" priority="240">
      <formula>AND(Q35=2,IF(COUNTIF(Q$35:Q$39,"=2")&gt;=2,TRUE))</formula>
    </cfRule>
    <cfRule type="expression" dxfId="1585" priority="241">
      <formula>AND(Q35=1,IF(COUNTIF(Q$35:Q$39,"=1")&gt;=2,TRUE))</formula>
    </cfRule>
  </conditionalFormatting>
  <conditionalFormatting sqref="L42:L46">
    <cfRule type="expression" dxfId="1584" priority="212">
      <formula>K42=0</formula>
    </cfRule>
    <cfRule type="expression" dxfId="1583" priority="221">
      <formula>IF(COUNTIF(J$42:J$46,"=2")=2,TRUE)</formula>
    </cfRule>
    <cfRule type="expression" dxfId="1582" priority="222">
      <formula>IF(COUNTIF(J$42:J$46,"=1")=2,TRUE)</formula>
    </cfRule>
    <cfRule type="expression" dxfId="1581" priority="223">
      <formula>AND(IF(COUNTIF(Q$42:Q$46,"=1")=2,TRUE),IF(COUNTIF(Q$42:Q$46,"=2")=2,TRUE))</formula>
    </cfRule>
    <cfRule type="expression" dxfId="1580" priority="224">
      <formula>AND(Q42=4,IF(COUNTIF(Q$42:Q$46,"=4")=1,TRUE))</formula>
    </cfRule>
    <cfRule type="expression" dxfId="1579" priority="225">
      <formula>AND(Q42=3,IF(COUNTIF(Q$42:Q$46,"=3")=1,TRUE))</formula>
    </cfRule>
    <cfRule type="expression" dxfId="1578" priority="226">
      <formula>AND(Q42=2,IF(COUNTIF(Q$42:Q$46,"=2")=1,TRUE))</formula>
    </cfRule>
    <cfRule type="expression" dxfId="1577" priority="227">
      <formula>AND(Q42=1,IF(COUNTIF(Q$42:Q$46,"=1")=1,TRUE))</formula>
    </cfRule>
    <cfRule type="expression" dxfId="1576" priority="228">
      <formula>OR(Q42=0,Q42=5)</formula>
    </cfRule>
  </conditionalFormatting>
  <conditionalFormatting sqref="O42:O46">
    <cfRule type="expression" dxfId="1575" priority="220">
      <formula>OR(AND(J42=1,K42=1,L42=0,M42=1),AND(J42=2,K42=2,L42=0,M42=2))</formula>
    </cfRule>
  </conditionalFormatting>
  <conditionalFormatting sqref="M42:M46">
    <cfRule type="expression" dxfId="1574" priority="213">
      <formula>AND(L42&gt;0,IF(COUNTIF(L$42:L$46,L42)&gt;1,TRUE,FALSE))</formula>
    </cfRule>
    <cfRule type="expression" dxfId="1573" priority="214">
      <formula>AND(IF(COUNTIF(R$42:R$46,"=1")=2,TRUE),IF(COUNTIF(R$42:R$46,"=2")=2,TRUE))</formula>
    </cfRule>
    <cfRule type="expression" dxfId="1572" priority="215">
      <formula>AND(R42=4,IF(COUNTIF(R$42:R$46,"=4")=1,TRUE))</formula>
    </cfRule>
    <cfRule type="expression" dxfId="1571" priority="216">
      <formula>AND(R42=3,IF(COUNTIF(R$42:R$46,"=3")=1,TRUE))</formula>
    </cfRule>
    <cfRule type="expression" dxfId="1570" priority="217">
      <formula>AND(R42=2,IF(COUNTIF(R$42:R$46,"=2")=1,TRUE))</formula>
    </cfRule>
    <cfRule type="expression" dxfId="1569" priority="218">
      <formula>AND(R42=1,IF(COUNTIF(R$42:R$46,"=1")=1,TRUE))</formula>
    </cfRule>
    <cfRule type="expression" dxfId="1568" priority="219">
      <formula>OR(R42=0,R42=5)</formula>
    </cfRule>
  </conditionalFormatting>
  <conditionalFormatting sqref="J42:J46">
    <cfRule type="expression" dxfId="1567" priority="208">
      <formula>AND(Q42=4,IF(COUNTIF(Q$42:Q$46,"=4")&gt;=2,TRUE))</formula>
    </cfRule>
    <cfRule type="expression" dxfId="1566" priority="209">
      <formula>AND(Q42=3,IF(COUNTIF(Q$42:Q$46,"=3")&gt;=2,TRUE))</formula>
    </cfRule>
    <cfRule type="expression" dxfId="1565" priority="210">
      <formula>AND(Q42=2,IF(COUNTIF(Q$42:Q$46,"=2")&gt;=2,TRUE))</formula>
    </cfRule>
    <cfRule type="expression" dxfId="1564" priority="211">
      <formula>AND(Q42=1,IF(COUNTIF(Q$42:Q$46,"=1")&gt;=2,TRUE))</formula>
    </cfRule>
  </conditionalFormatting>
  <conditionalFormatting sqref="K42:K46">
    <cfRule type="expression" dxfId="1563" priority="229">
      <formula>AND(J42&gt;0,IF(COUNTIF(J$42:J$46,"=1")=2,TRUE),IF(COUNTIF(J$42:J$46,"=2")=2,TRUE))</formula>
    </cfRule>
    <cfRule type="expression" dxfId="1562" priority="230">
      <formula>IF(COUNTIF(L$42:L$46,"=2")=2,TRUE)</formula>
    </cfRule>
    <cfRule type="expression" dxfId="1561" priority="231">
      <formula>IF(COUNTIF(L$42:L$46,"=1")=2,TRUE)</formula>
    </cfRule>
    <cfRule type="expression" dxfId="1560" priority="232">
      <formula>AND(IF(COUNTIF(R$42:R$46,"=1")=2,TRUE),IF(COUNTIF(S$42:S$46,"=2")=2,TRUE))</formula>
    </cfRule>
    <cfRule type="expression" dxfId="1559" priority="233">
      <formula>AND(R42=4,IF(COUNTIF(R$42:R$46,"=4")=1,TRUE))</formula>
    </cfRule>
    <cfRule type="expression" dxfId="1558" priority="234">
      <formula>AND(R42=3,IF(COUNTIF(R$42:R$46,"=3")=1,TRUE))</formula>
    </cfRule>
    <cfRule type="expression" dxfId="1557" priority="235">
      <formula>AND(R42=2,IF(COUNTIF(R$42:R$46,"=2")=1,TRUE))</formula>
    </cfRule>
    <cfRule type="expression" dxfId="1556" priority="236">
      <formula>AND(R42=1,IF(COUNTIF(R$42:R$46,"=1")=1,TRUE))</formula>
    </cfRule>
    <cfRule type="expression" dxfId="1555" priority="237">
      <formula>OR(R42=0,R42=5)</formula>
    </cfRule>
  </conditionalFormatting>
  <conditionalFormatting sqref="H42:H46">
    <cfRule type="expression" dxfId="1554" priority="204">
      <formula>AND(Q42=4,IF(COUNTIF(Q$42:Q$46,"=4")&gt;=2,TRUE))</formula>
    </cfRule>
    <cfRule type="expression" dxfId="1553" priority="205">
      <formula>AND(Q42=3,IF(COUNTIF(Q$42:Q$46,"=3")&gt;=2,TRUE))</formula>
    </cfRule>
    <cfRule type="expression" dxfId="1552" priority="206">
      <formula>AND(Q42=2,IF(COUNTIF(Q$42:Q$46,"=2")&gt;=2,TRUE))</formula>
    </cfRule>
    <cfRule type="expression" dxfId="1551" priority="207">
      <formula>AND(Q42=1,IF(COUNTIF(Q$42:Q$46,"=1")&gt;=2,TRUE))</formula>
    </cfRule>
  </conditionalFormatting>
  <conditionalFormatting sqref="L49:L53">
    <cfRule type="expression" dxfId="1550" priority="178">
      <formula>K49=0</formula>
    </cfRule>
    <cfRule type="expression" dxfId="1549" priority="187">
      <formula>IF(COUNTIF(J$49:J$53,"=2")=2,TRUE)</formula>
    </cfRule>
    <cfRule type="expression" dxfId="1548" priority="188">
      <formula>IF(COUNTIF(J$49:J$53,"=1")=2,TRUE)</formula>
    </cfRule>
    <cfRule type="expression" dxfId="1547" priority="189">
      <formula>AND(IF(COUNTIF(Q$49:Q$53,"=1")=2,TRUE),IF(COUNTIF(Q$49:Q$53,"=2")=2,TRUE))</formula>
    </cfRule>
    <cfRule type="expression" dxfId="1546" priority="190">
      <formula>AND(Q49=4,IF(COUNTIF(Q$49:Q$53,"=4")=1,TRUE))</formula>
    </cfRule>
    <cfRule type="expression" dxfId="1545" priority="191">
      <formula>AND(Q49=3,IF(COUNTIF(Q$49:Q$53,"=3")=1,TRUE))</formula>
    </cfRule>
    <cfRule type="expression" dxfId="1544" priority="192">
      <formula>AND(Q49=2,IF(COUNTIF(Q$49:Q$53,"=2")=1,TRUE))</formula>
    </cfRule>
    <cfRule type="expression" dxfId="1543" priority="193">
      <formula>AND(Q49=1,IF(COUNTIF(Q$49:Q$53,"=1")=1,TRUE))</formula>
    </cfRule>
    <cfRule type="expression" dxfId="1542" priority="194">
      <formula>OR(Q49=0,Q49=5)</formula>
    </cfRule>
  </conditionalFormatting>
  <conditionalFormatting sqref="O49:O53">
    <cfRule type="expression" dxfId="1541" priority="186">
      <formula>OR(AND(J49=1,K49=1,L49=0,M49=1),AND(J49=2,K49=2,L49=0,M49=2))</formula>
    </cfRule>
  </conditionalFormatting>
  <conditionalFormatting sqref="M49:M53">
    <cfRule type="expression" dxfId="1540" priority="179">
      <formula>AND(L49&gt;0,IF(COUNTIF(L$49:L$53,L49)&gt;1,TRUE,FALSE))</formula>
    </cfRule>
    <cfRule type="expression" dxfId="1539" priority="180">
      <formula>AND(IF(COUNTIF(R$49:R$53,"=1")=2,TRUE),IF(COUNTIF(R$49:R$53,"=2")=2,TRUE))</formula>
    </cfRule>
    <cfRule type="expression" dxfId="1538" priority="181">
      <formula>AND(R49=4,IF(COUNTIF(R$49:R$53,"=4")=1,TRUE))</formula>
    </cfRule>
    <cfRule type="expression" dxfId="1537" priority="182">
      <formula>AND(R49=3,IF(COUNTIF(R$49:R$53,"=3")=1,TRUE))</formula>
    </cfRule>
    <cfRule type="expression" dxfId="1536" priority="183">
      <formula>AND(R49=2,IF(COUNTIF(R$49:R$53,"=2")=1,TRUE))</formula>
    </cfRule>
    <cfRule type="expression" dxfId="1535" priority="184">
      <formula>AND(R49=1,IF(COUNTIF(R$49:R$53,"=1")=1,TRUE))</formula>
    </cfRule>
    <cfRule type="expression" dxfId="1534" priority="185">
      <formula>OR(R49=0,R49=5)</formula>
    </cfRule>
  </conditionalFormatting>
  <conditionalFormatting sqref="J49:J53">
    <cfRule type="expression" dxfId="1533" priority="174">
      <formula>AND(Q49=4,IF(COUNTIF(Q$49:Q$53,"=4")&gt;=2,TRUE))</formula>
    </cfRule>
    <cfRule type="expression" dxfId="1532" priority="175">
      <formula>AND(Q49=3,IF(COUNTIF(Q$49:Q$53,"=3")&gt;=2,TRUE))</formula>
    </cfRule>
    <cfRule type="expression" dxfId="1531" priority="176">
      <formula>AND(Q49=2,IF(COUNTIF(Q$49:Q$53,"=2")&gt;=2,TRUE))</formula>
    </cfRule>
    <cfRule type="expression" dxfId="1530" priority="177">
      <formula>AND(Q49=1,IF(COUNTIF(Q$49:Q$53,"=1")&gt;=2,TRUE))</formula>
    </cfRule>
  </conditionalFormatting>
  <conditionalFormatting sqref="K49:K53">
    <cfRule type="expression" dxfId="1529" priority="195">
      <formula>AND(J49&gt;0,IF(COUNTIF(J$49:J$53,"=1")=2,TRUE),IF(COUNTIF(J$49:J$53,"=2")=2,TRUE))</formula>
    </cfRule>
    <cfRule type="expression" dxfId="1528" priority="196">
      <formula>IF(COUNTIF(L$49:L$53,"=2")=2,TRUE)</formula>
    </cfRule>
    <cfRule type="expression" dxfId="1527" priority="197">
      <formula>IF(COUNTIF(L$49:L$53,"=1")=2,TRUE)</formula>
    </cfRule>
    <cfRule type="expression" dxfId="1526" priority="198">
      <formula>AND(IF(COUNTIF(R$49:R$53,"=1")=2,TRUE),IF(COUNTIF(S$49:S$53,"=2")=2,TRUE))</formula>
    </cfRule>
    <cfRule type="expression" dxfId="1525" priority="199">
      <formula>AND(R49=4,IF(COUNTIF(R$49:R$53,"=4")=1,TRUE))</formula>
    </cfRule>
    <cfRule type="expression" dxfId="1524" priority="200">
      <formula>AND(R49=3,IF(COUNTIF(R$49:R$53,"=3")=1,TRUE))</formula>
    </cfRule>
    <cfRule type="expression" dxfId="1523" priority="201">
      <formula>AND(R49=2,IF(COUNTIF(R$49:R$53,"=2")=1,TRUE))</formula>
    </cfRule>
    <cfRule type="expression" dxfId="1522" priority="202">
      <formula>AND(R49=1,IF(COUNTIF(R$49:R$53,"=1")=1,TRUE))</formula>
    </cfRule>
    <cfRule type="expression" dxfId="1521" priority="203">
      <formula>OR(R49=0,R49=5)</formula>
    </cfRule>
  </conditionalFormatting>
  <conditionalFormatting sqref="H49:H53">
    <cfRule type="expression" dxfId="1520" priority="170">
      <formula>AND(Q49=4,IF(COUNTIF(Q$49:Q$53,"=4")&gt;=2,TRUE))</formula>
    </cfRule>
    <cfRule type="expression" dxfId="1519" priority="171">
      <formula>AND(Q49=3,IF(COUNTIF(Q$49:Q$53,"=3")&gt;=2,TRUE))</formula>
    </cfRule>
    <cfRule type="expression" dxfId="1518" priority="172">
      <formula>AND(Q49=2,IF(COUNTIF(Q$49:Q$53,"=2")&gt;=2,TRUE))</formula>
    </cfRule>
    <cfRule type="expression" dxfId="1517" priority="173">
      <formula>AND(Q49=1,IF(COUNTIF(Q$49:Q$53,"=1")&gt;=2,TRUE))</formula>
    </cfRule>
  </conditionalFormatting>
  <conditionalFormatting sqref="L56:L60">
    <cfRule type="expression" dxfId="1516" priority="144">
      <formula>K56=0</formula>
    </cfRule>
    <cfRule type="expression" dxfId="1515" priority="153">
      <formula>IF(COUNTIF(J$56:J$60,"=2")=2,TRUE)</formula>
    </cfRule>
    <cfRule type="expression" dxfId="1514" priority="154">
      <formula>IF(COUNTIF(J$56:J$60,"=1")=2,TRUE)</formula>
    </cfRule>
    <cfRule type="expression" dxfId="1513" priority="155">
      <formula>AND(IF(COUNTIF(Q$56:Q$60,"=1")=2,TRUE),IF(COUNTIF(Q$56:Q$60,"=2")=2,TRUE))</formula>
    </cfRule>
    <cfRule type="expression" dxfId="1512" priority="156">
      <formula>AND(Q56=4,IF(COUNTIF(Q$56:Q$60,"=4")=1,TRUE))</formula>
    </cfRule>
    <cfRule type="expression" dxfId="1511" priority="157">
      <formula>AND(Q56=3,IF(COUNTIF(Q$56:Q$60,"=3")=1,TRUE))</formula>
    </cfRule>
    <cfRule type="expression" dxfId="1510" priority="158">
      <formula>AND(Q56=2,IF(COUNTIF(Q$56:Q$60,"=2")=1,TRUE))</formula>
    </cfRule>
    <cfRule type="expression" dxfId="1509" priority="159">
      <formula>AND(Q56=1,IF(COUNTIF(Q$56:Q$60,"=1")=1,TRUE))</formula>
    </cfRule>
    <cfRule type="expression" dxfId="1508" priority="160">
      <formula>OR(Q56=0,Q56=5)</formula>
    </cfRule>
  </conditionalFormatting>
  <conditionalFormatting sqref="O56:O60">
    <cfRule type="expression" dxfId="1507" priority="152">
      <formula>OR(AND(J56=1,K56=1,L56=0,M56=1),AND(J56=2,K56=2,L56=0,M56=2))</formula>
    </cfRule>
  </conditionalFormatting>
  <conditionalFormatting sqref="M56:M60">
    <cfRule type="expression" dxfId="1506" priority="145">
      <formula>AND(L56&gt;0,IF(COUNTIF(L$56:L$60,L56)&gt;1,TRUE,FALSE))</formula>
    </cfRule>
    <cfRule type="expression" dxfId="1505" priority="146">
      <formula>AND(IF(COUNTIF(R$56:R$60,"=1")=2,TRUE),IF(COUNTIF(R$56:R$60,"=2")=2,TRUE))</formula>
    </cfRule>
    <cfRule type="expression" dxfId="1504" priority="147">
      <formula>AND(R56=4,IF(COUNTIF(R$56:R$60,"=4")=1,TRUE))</formula>
    </cfRule>
    <cfRule type="expression" dxfId="1503" priority="148">
      <formula>AND(R56=3,IF(COUNTIF(R$56:R$60,"=3")=1,TRUE))</formula>
    </cfRule>
    <cfRule type="expression" dxfId="1502" priority="149">
      <formula>AND(R56=2,IF(COUNTIF(R$56:R$60,"=2")=1,TRUE))</formula>
    </cfRule>
    <cfRule type="expression" dxfId="1501" priority="150">
      <formula>AND(R56=1,IF(COUNTIF(R$56:R$60,"=1")=1,TRUE))</formula>
    </cfRule>
    <cfRule type="expression" dxfId="1500" priority="151">
      <formula>OR(R56=0,R56=5)</formula>
    </cfRule>
  </conditionalFormatting>
  <conditionalFormatting sqref="J56:J60">
    <cfRule type="expression" dxfId="1499" priority="140">
      <formula>AND(Q56=4,IF(COUNTIF(Q$56:Q$60,"=4")&gt;=2,TRUE))</formula>
    </cfRule>
    <cfRule type="expression" dxfId="1498" priority="141">
      <formula>AND(Q56=3,IF(COUNTIF(Q$56:Q$60,"=3")&gt;=2,TRUE))</formula>
    </cfRule>
    <cfRule type="expression" dxfId="1497" priority="142">
      <formula>AND(Q56=2,IF(COUNTIF(Q$56:Q$60,"=2")&gt;=2,TRUE))</formula>
    </cfRule>
    <cfRule type="expression" dxfId="1496" priority="143">
      <formula>AND(Q56=1,IF(COUNTIF(Q$56:Q$60,"=1")&gt;=2,TRUE))</formula>
    </cfRule>
  </conditionalFormatting>
  <conditionalFormatting sqref="K56:K60">
    <cfRule type="expression" dxfId="1495" priority="161">
      <formula>AND(J56&gt;0,IF(COUNTIF(J$56:J$60,"=1")=2,TRUE),IF(COUNTIF(J$56:J$60,"=2")=2,TRUE))</formula>
    </cfRule>
    <cfRule type="expression" dxfId="1494" priority="162">
      <formula>IF(COUNTIF(L$56:L$60,"=2")=2,TRUE)</formula>
    </cfRule>
    <cfRule type="expression" dxfId="1493" priority="163">
      <formula>IF(COUNTIF(L$56:L$60,"=1")=2,TRUE)</formula>
    </cfRule>
    <cfRule type="expression" dxfId="1492" priority="164">
      <formula>AND(IF(COUNTIF(R$56:R$60,"=1")=2,TRUE),IF(COUNTIF(S$56:S$60,"=2")=2,TRUE))</formula>
    </cfRule>
    <cfRule type="expression" dxfId="1491" priority="165">
      <formula>AND(R56=4,IF(COUNTIF(R$56:R$60,"=4")=1,TRUE))</formula>
    </cfRule>
    <cfRule type="expression" dxfId="1490" priority="166">
      <formula>AND(R56=3,IF(COUNTIF(R$56:R$60,"=3")=1,TRUE))</formula>
    </cfRule>
    <cfRule type="expression" dxfId="1489" priority="167">
      <formula>AND(R56=2,IF(COUNTIF(R$56:R$60,"=2")=1,TRUE))</formula>
    </cfRule>
    <cfRule type="expression" dxfId="1488" priority="168">
      <formula>AND(R56=1,IF(COUNTIF(R$56:R$60,"=1")=1,TRUE))</formula>
    </cfRule>
    <cfRule type="expression" dxfId="1487" priority="169">
      <formula>OR(R56=0,R56=5)</formula>
    </cfRule>
  </conditionalFormatting>
  <conditionalFormatting sqref="H56:H60">
    <cfRule type="expression" dxfId="1486" priority="136">
      <formula>AND(Q56=4,IF(COUNTIF(Q$56:Q$60,"=4")&gt;=2,TRUE))</formula>
    </cfRule>
    <cfRule type="expression" dxfId="1485" priority="137">
      <formula>AND(Q56=3,IF(COUNTIF(Q$56:Q$60,"=3")&gt;=2,TRUE))</formula>
    </cfRule>
    <cfRule type="expression" dxfId="1484" priority="138">
      <formula>AND(Q56=2,IF(COUNTIF(Q$50:Q$56,"=2")&gt;=2,TRUE))</formula>
    </cfRule>
    <cfRule type="expression" dxfId="1483" priority="139">
      <formula>AND(Q56=1,IF(COUNTIF(Q$56:Q$60,"=1")&gt;=2,TRUE))</formula>
    </cfRule>
  </conditionalFormatting>
  <conditionalFormatting sqref="H19:H65">
    <cfRule type="containsText" dxfId="1482" priority="135" operator="containsText" text="0-0">
      <formula>NOT(ISERROR(SEARCH("0-0",H19)))</formula>
    </cfRule>
  </conditionalFormatting>
  <conditionalFormatting sqref="B145:L179 I143:L144">
    <cfRule type="containsText" dxfId="1481" priority="80" operator="containsText" text="I-Viru">
      <formula>NOT(ISERROR(SEARCH("I-Viru",B143)))</formula>
    </cfRule>
  </conditionalFormatting>
  <conditionalFormatting sqref="C102 C104">
    <cfRule type="containsBlanks" dxfId="1480" priority="76">
      <formula>LEN(TRIM(C102))=0</formula>
    </cfRule>
    <cfRule type="aboveAverage" dxfId="1479" priority="77"/>
  </conditionalFormatting>
  <conditionalFormatting sqref="C106 C108">
    <cfRule type="containsBlanks" dxfId="1478" priority="74">
      <formula>LEN(TRIM(C106))=0</formula>
    </cfRule>
    <cfRule type="aboveAverage" dxfId="1477" priority="75"/>
  </conditionalFormatting>
  <conditionalFormatting sqref="E110 E112">
    <cfRule type="aboveAverage" dxfId="1476" priority="73"/>
  </conditionalFormatting>
  <conditionalFormatting sqref="E110 E112">
    <cfRule type="containsBlanks" dxfId="1475" priority="72">
      <formula>LEN(TRIM(E110))=0</formula>
    </cfRule>
  </conditionalFormatting>
  <conditionalFormatting sqref="C119 C121">
    <cfRule type="containsBlanks" dxfId="1474" priority="70">
      <formula>LEN(TRIM(C119))=0</formula>
    </cfRule>
    <cfRule type="aboveAverage" dxfId="1473" priority="71"/>
  </conditionalFormatting>
  <conditionalFormatting sqref="C123 C125">
    <cfRule type="containsBlanks" dxfId="1472" priority="68">
      <formula>LEN(TRIM(C123))=0</formula>
    </cfRule>
    <cfRule type="aboveAverage" dxfId="1471" priority="69"/>
  </conditionalFormatting>
  <conditionalFormatting sqref="E103 E107">
    <cfRule type="containsBlanks" dxfId="1470" priority="78">
      <formula>LEN(TRIM(E103))=0</formula>
    </cfRule>
    <cfRule type="aboveAverage" dxfId="1469" priority="79"/>
  </conditionalFormatting>
  <conditionalFormatting sqref="E127 E129">
    <cfRule type="aboveAverage" dxfId="1468" priority="65"/>
  </conditionalFormatting>
  <conditionalFormatting sqref="E127 E129">
    <cfRule type="containsBlanks" dxfId="1467" priority="64">
      <formula>LEN(TRIM(E127))=0</formula>
    </cfRule>
  </conditionalFormatting>
  <conditionalFormatting sqref="E120 E124">
    <cfRule type="containsBlanks" dxfId="1466" priority="66">
      <formula>LEN(TRIM(E120))=0</formula>
    </cfRule>
    <cfRule type="aboveAverage" dxfId="1465" priority="67"/>
  </conditionalFormatting>
  <conditionalFormatting sqref="A102:A108">
    <cfRule type="cellIs" dxfId="1464" priority="62" operator="equal">
      <formula>"-"</formula>
    </cfRule>
    <cfRule type="duplicateValues" dxfId="1463" priority="63"/>
  </conditionalFormatting>
  <conditionalFormatting sqref="A119:A125">
    <cfRule type="cellIs" dxfId="1462" priority="60" operator="equal">
      <formula>"-"</formula>
    </cfRule>
    <cfRule type="duplicateValues" dxfId="1461" priority="61"/>
  </conditionalFormatting>
  <conditionalFormatting sqref="I7:I12">
    <cfRule type="expression" dxfId="1460" priority="47">
      <formula>AND(R7=4,IF(COUNTIF(R$7:R$12,"=4")&gt;=2,TRUE))</formula>
    </cfRule>
    <cfRule type="expression" dxfId="1459" priority="48">
      <formula>AND(R7=3,IF(COUNTIF(R$7:R$12,"=3")&gt;=2,TRUE))</formula>
    </cfRule>
    <cfRule type="expression" dxfId="1458" priority="49">
      <formula>AND(R7=2,IF(COUNTIF(R$7:R$12,"=2")&gt;=2,TRUE))</formula>
    </cfRule>
    <cfRule type="expression" dxfId="1457" priority="50">
      <formula>AND(R7=1,IF(COUNTIF(R$7:R$12,"=1")&gt;=2,TRUE))</formula>
    </cfRule>
  </conditionalFormatting>
  <conditionalFormatting sqref="M7:M12">
    <cfRule type="expression" dxfId="1456" priority="13">
      <formula>L7=0</formula>
    </cfRule>
    <cfRule type="expression" dxfId="1455" priority="52">
      <formula>IF(COUNTIF(K$7:K$12,"=2")=2,TRUE)</formula>
    </cfRule>
    <cfRule type="expression" dxfId="1454" priority="53">
      <formula>IF(COUNTIF(K$7:K$12,"=1")=2,TRUE)</formula>
    </cfRule>
    <cfRule type="expression" dxfId="1453" priority="54">
      <formula>AND(IF(COUNTIF(R$7:R$12,"=1")=2,TRUE),IF(COUNTIF(R$7:R$12,"=2")=2,TRUE))</formula>
    </cfRule>
    <cfRule type="expression" dxfId="1452" priority="55">
      <formula>AND(R7=4,IF(COUNTIF(R$7:R$12,"=4")=1,TRUE))</formula>
    </cfRule>
    <cfRule type="expression" dxfId="1451" priority="56">
      <formula>AND(R7=3,IF(COUNTIF(R$7:R$12,"=3")=1,TRUE))</formula>
    </cfRule>
    <cfRule type="expression" dxfId="1450" priority="57">
      <formula>AND(R7=2,IF(COUNTIF(R$7:R$12,"=2")=1,TRUE))</formula>
    </cfRule>
    <cfRule type="expression" dxfId="1449" priority="58">
      <formula>AND(R7=1,IF(COUNTIF(R$7:R$12,"=1")=1,TRUE))</formula>
    </cfRule>
    <cfRule type="expression" dxfId="1448" priority="59">
      <formula>OR(R7=0,R7=5)</formula>
    </cfRule>
  </conditionalFormatting>
  <conditionalFormatting sqref="C8 D7">
    <cfRule type="aboveAverage" dxfId="1447" priority="45"/>
  </conditionalFormatting>
  <conditionalFormatting sqref="C9 E7">
    <cfRule type="aboveAverage" dxfId="1446" priority="44"/>
  </conditionalFormatting>
  <conditionalFormatting sqref="D9 E8">
    <cfRule type="aboveAverage" dxfId="1445" priority="43"/>
  </conditionalFormatting>
  <conditionalFormatting sqref="D10 F8">
    <cfRule type="aboveAverage" dxfId="1444" priority="41"/>
  </conditionalFormatting>
  <conditionalFormatting sqref="C11 G7">
    <cfRule type="aboveAverage" dxfId="1443" priority="39"/>
  </conditionalFormatting>
  <conditionalFormatting sqref="E10 F9">
    <cfRule type="aboveAverage" dxfId="1442" priority="40"/>
  </conditionalFormatting>
  <conditionalFormatting sqref="D11 G8">
    <cfRule type="aboveAverage" dxfId="1441" priority="38"/>
  </conditionalFormatting>
  <conditionalFormatting sqref="G9 E11">
    <cfRule type="aboveAverage" dxfId="1440" priority="37"/>
  </conditionalFormatting>
  <conditionalFormatting sqref="F11 G10">
    <cfRule type="aboveAverage" dxfId="1439" priority="36"/>
  </conditionalFormatting>
  <conditionalFormatting sqref="B8:B11">
    <cfRule type="duplicateValues" dxfId="1438" priority="46"/>
  </conditionalFormatting>
  <conditionalFormatting sqref="C12 H7">
    <cfRule type="aboveAverage" dxfId="1437" priority="35"/>
  </conditionalFormatting>
  <conditionalFormatting sqref="D12 H8">
    <cfRule type="aboveAverage" dxfId="1436" priority="34"/>
  </conditionalFormatting>
  <conditionalFormatting sqref="E12 H9">
    <cfRule type="aboveAverage" dxfId="1435" priority="33"/>
  </conditionalFormatting>
  <conditionalFormatting sqref="F12 H10">
    <cfRule type="aboveAverage" dxfId="1434" priority="32"/>
  </conditionalFormatting>
  <conditionalFormatting sqref="G12 H11">
    <cfRule type="aboveAverage" dxfId="1433" priority="31"/>
  </conditionalFormatting>
  <conditionalFormatting sqref="C10 F7">
    <cfRule type="aboveAverage" dxfId="1432" priority="42"/>
  </conditionalFormatting>
  <conditionalFormatting sqref="P7:P12">
    <cfRule type="expression" dxfId="1431" priority="30">
      <formula>OR(AND(K7=1,L7=1,M7=0,N7=1),AND(K7=2,L7=2,M7=0,N7=2))</formula>
    </cfRule>
  </conditionalFormatting>
  <conditionalFormatting sqref="N7:N12">
    <cfRule type="expression" dxfId="1430" priority="23">
      <formula>AND(M7&gt;0,IF(COUNTIF(M$7:M$12,M7)&gt;1,TRUE,FALSE))</formula>
    </cfRule>
    <cfRule type="expression" dxfId="1429" priority="24">
      <formula>AND(IF(COUNTIF(S$7:S$12,"=1")=2,TRUE),IF(COUNTIF(S$7:S$12,"=2")=2,TRUE))</formula>
    </cfRule>
    <cfRule type="expression" dxfId="1428" priority="25">
      <formula>AND(S7=4,IF(COUNTIF(S$7:S$12,"=4")=1,TRUE))</formula>
    </cfRule>
    <cfRule type="expression" dxfId="1427" priority="26">
      <formula>AND(S7=3,IF(COUNTIF(S$7:S$12,"=3")=1,TRUE))</formula>
    </cfRule>
    <cfRule type="expression" dxfId="1426" priority="27">
      <formula>AND(S7=2,IF(COUNTIF(S$7:S$12,"=2")=1,TRUE))</formula>
    </cfRule>
    <cfRule type="expression" dxfId="1425" priority="28">
      <formula>AND(S7=1,IF(COUNTIF(S$7:S$12,"=1")=1,TRUE))</formula>
    </cfRule>
    <cfRule type="expression" dxfId="1424" priority="29">
      <formula>OR(S7=0,S7=5)</formula>
    </cfRule>
  </conditionalFormatting>
  <conditionalFormatting sqref="L7:L12">
    <cfRule type="expression" dxfId="1423" priority="14">
      <formula>AND(K7&gt;0,IF(COUNTIF(K$7:K$12,"=1")=2,TRUE),IF(COUNTIF(K$7:K$12,"=2")=2,TRUE))</formula>
    </cfRule>
    <cfRule type="expression" dxfId="1422" priority="15">
      <formula>IF(COUNTIF(M$7:M$12,"=2")=2,TRUE)</formula>
    </cfRule>
    <cfRule type="expression" dxfId="1421" priority="16">
      <formula>IF(COUNTIF(M$7:M$12,"=1")=2,TRUE)</formula>
    </cfRule>
    <cfRule type="expression" dxfId="1420" priority="17">
      <formula>AND(IF(COUNTIF(S$7:S$12,"=1")=2,TRUE),IF(COUNTIF(S$7:S$12,"=2")=2,TRUE))</formula>
    </cfRule>
    <cfRule type="expression" dxfId="1419" priority="18">
      <formula>AND(S7=4,IF(COUNTIF(S$7:S$12,"=4")=1,TRUE))</formula>
    </cfRule>
    <cfRule type="expression" dxfId="1418" priority="19">
      <formula>AND(S7=3,IF(COUNTIF(S$7:S$12,"=3")=1,TRUE))</formula>
    </cfRule>
    <cfRule type="expression" dxfId="1417" priority="20">
      <formula>AND(S7=2,IF(COUNTIF(S$7:S$12,"=2")=1,TRUE))</formula>
    </cfRule>
    <cfRule type="expression" dxfId="1416" priority="21">
      <formula>AND(S7=1,IF(COUNTIF(S$7:S$12,"=1")=1,TRUE))</formula>
    </cfRule>
    <cfRule type="expression" dxfId="1415" priority="22">
      <formula>OR(S7=0,S7=5)</formula>
    </cfRule>
  </conditionalFormatting>
  <conditionalFormatting sqref="K7:K12">
    <cfRule type="expression" dxfId="1414" priority="9">
      <formula>AND(R7=4,IF(COUNTIF(R$7:R$12,"=4")&gt;=2,TRUE))</formula>
    </cfRule>
    <cfRule type="expression" dxfId="1413" priority="10">
      <formula>AND(R7=3,IF(COUNTIF(R$7:R$12,"=3")&gt;=2,TRUE))</formula>
    </cfRule>
    <cfRule type="expression" dxfId="1412" priority="11">
      <formula>AND(R7=2,IF(COUNTIF(R$7:R$12,"=2")&gt;=2,TRUE))</formula>
    </cfRule>
    <cfRule type="expression" dxfId="1411" priority="12">
      <formula>AND(R7=1,IF(COUNTIF(R$7:R$12,"=1")&gt;=2,TRUE))</formula>
    </cfRule>
  </conditionalFormatting>
  <conditionalFormatting sqref="C16:C17">
    <cfRule type="aboveAverage" dxfId="1410" priority="8"/>
  </conditionalFormatting>
  <conditionalFormatting sqref="D16:D17">
    <cfRule type="aboveAverage" dxfId="1409" priority="7"/>
  </conditionalFormatting>
  <conditionalFormatting sqref="B300:B310">
    <cfRule type="containsText" dxfId="1408" priority="3" operator="containsText" text="I-Viru">
      <formula>NOT(ISERROR(SEARCH("I-Viru",B300)))</formula>
    </cfRule>
  </conditionalFormatting>
  <conditionalFormatting sqref="J7:J12">
    <cfRule type="duplicateValues" dxfId="1407" priority="6"/>
  </conditionalFormatting>
  <conditionalFormatting sqref="E136 E138">
    <cfRule type="aboveAverage" dxfId="1406" priority="5"/>
  </conditionalFormatting>
  <conditionalFormatting sqref="E136 E138">
    <cfRule type="containsBlanks" dxfId="1405" priority="4">
      <formula>LEN(TRIM(E136))=0</formula>
    </cfRule>
  </conditionalFormatting>
  <conditionalFormatting sqref="B7:G310">
    <cfRule type="containsText" dxfId="1404" priority="2" operator="containsText" text="I-Viru">
      <formula>NOT(ISERROR(SEARCH("I-Viru",B7)))</formula>
    </cfRule>
  </conditionalFormatting>
  <conditionalFormatting sqref="B7">
    <cfRule type="duplicateValues" dxfId="1403" priority="1"/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1" manualBreakCount="1">
    <brk id="11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04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11" customWidth="1"/>
    <col min="2" max="2" width="26.7109375" style="11" customWidth="1"/>
    <col min="3" max="9" width="5.7109375" style="11" customWidth="1"/>
    <col min="10" max="10" width="5.7109375" style="11" hidden="1" customWidth="1"/>
    <col min="11" max="11" width="3.42578125" style="11" hidden="1" customWidth="1"/>
    <col min="12" max="13" width="5" style="11" hidden="1" customWidth="1"/>
    <col min="14" max="14" width="3.28515625" style="11" hidden="1" customWidth="1"/>
    <col min="15" max="15" width="5.42578125" style="11" hidden="1" customWidth="1"/>
    <col min="16" max="16" width="3.28515625" style="11" hidden="1" customWidth="1"/>
    <col min="17" max="17" width="7" style="11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11" hidden="1" customWidth="1"/>
    <col min="42" max="42" width="9.140625" style="11" hidden="1" customWidth="1"/>
    <col min="43" max="16384" width="9.140625" style="11"/>
  </cols>
  <sheetData>
    <row r="1" spans="1:42" x14ac:dyDescent="0.2">
      <c r="A1" s="13" t="str">
        <f>Võistkondlik!B1</f>
        <v>ESL INDIVIDUAAL-VÕISTKONDLIKUD MEISTRIVÕISTLUSED PETANGIS 2023</v>
      </c>
      <c r="B1" s="10"/>
      <c r="C1" s="10"/>
      <c r="E1" s="10"/>
      <c r="J1" s="195"/>
      <c r="K1" s="195"/>
      <c r="L1" s="195"/>
      <c r="N1" s="280"/>
      <c r="O1" s="242"/>
      <c r="Q1" s="242"/>
      <c r="R1" s="243" t="s">
        <v>122</v>
      </c>
      <c r="S1" s="242"/>
      <c r="T1" s="242"/>
      <c r="U1" s="12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2" s="8" customFormat="1" x14ac:dyDescent="0.2">
      <c r="A2" s="10" t="str">
        <f>Võistkondlik!B2</f>
        <v>Toimumisaeg: L, 27.05.2023 kell 10:00</v>
      </c>
      <c r="B2" s="14"/>
      <c r="C2" s="14"/>
      <c r="E2" s="10"/>
    </row>
    <row r="3" spans="1:42" s="8" customFormat="1" x14ac:dyDescent="0.2">
      <c r="A3" s="10" t="str">
        <f>Võistkondlik!B3</f>
        <v>Toimumiskoht: Järvamaa, Türi vald, Väätsa alevik, Järve tn</v>
      </c>
      <c r="B3" s="14"/>
      <c r="C3" s="14"/>
      <c r="E3" s="10"/>
    </row>
    <row r="4" spans="1:42" s="8" customFormat="1" x14ac:dyDescent="0.2">
      <c r="A4" s="20" t="s">
        <v>102</v>
      </c>
      <c r="B4" s="14"/>
      <c r="C4" s="14"/>
      <c r="E4" s="10"/>
      <c r="I4" s="78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</row>
    <row r="6" spans="1:42" s="78" customFormat="1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>
        <v>5</v>
      </c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s="78" customFormat="1" x14ac:dyDescent="0.2">
      <c r="A7" s="184">
        <v>1</v>
      </c>
      <c r="B7" s="196" t="s">
        <v>74</v>
      </c>
      <c r="C7" s="197"/>
      <c r="D7" s="198">
        <v>5</v>
      </c>
      <c r="E7" s="198">
        <v>13</v>
      </c>
      <c r="F7" s="198">
        <v>13</v>
      </c>
      <c r="G7" s="198">
        <v>4</v>
      </c>
      <c r="H7" s="199" t="str">
        <f>(IF(D7-C8&gt;0,1)+IF(E7-C9&gt;0,1)+IF(F7-C10&gt;0,1)+IF(G7-C11&gt;0,1))&amp;"-"&amp;(IF(D7-C8&lt;0,1)+IF(E7-C9&lt;0,1)+IF(F7-C10&lt;0,1)+IF(G7-C11&lt;0,1))</f>
        <v>2-2</v>
      </c>
      <c r="I7" s="198" t="str">
        <f>IF(AND(B7&lt;&gt;"",R$6=TRUE),A$6&amp;RANK(S7,S$7:S$11,0)," ")</f>
        <v>A3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4">
        <f>SUM(AND(R7=R8,D7&gt;C8),AND(R7=R9,E7&gt;C9),AND(R7=R10,F7&gt;C10),AND(R7=R11,G7&gt;C11))</f>
        <v>0</v>
      </c>
      <c r="N7" s="215" t="str">
        <f>SUM(C7:G7)&amp;"-"&amp;SUM(C7:C11)</f>
        <v>35-34</v>
      </c>
      <c r="O7" s="216">
        <f>D7+E7+F7+G7-C8-C9-C10-C11</f>
        <v>1</v>
      </c>
      <c r="P7" s="201">
        <f>SUM(C7:G7,C7:C11)/SUM(C7:C11)</f>
        <v>2.0294117647058822</v>
      </c>
      <c r="Q7" s="202">
        <f>VALUE(LEFT(H7,1))</f>
        <v>2</v>
      </c>
      <c r="R7" s="203">
        <f>Q7*100000+J7*10000+K7*1000+100*L7</f>
        <v>200000</v>
      </c>
      <c r="S7" s="218">
        <f t="shared" ref="S7:S10" si="0">R7+M7*0.1+IF(ISNONTEXT(B7),0,0.01)+0.0001*O7</f>
        <v>200000.01010000001</v>
      </c>
      <c r="T7" s="205" t="str">
        <f>Q7&amp;J7</f>
        <v>20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1:42" s="78" customFormat="1" x14ac:dyDescent="0.2">
      <c r="A8" s="184">
        <v>2</v>
      </c>
      <c r="B8" s="206" t="s">
        <v>191</v>
      </c>
      <c r="C8" s="198">
        <v>13</v>
      </c>
      <c r="D8" s="197"/>
      <c r="E8" s="198">
        <v>13</v>
      </c>
      <c r="F8" s="198">
        <v>13</v>
      </c>
      <c r="G8" s="198">
        <v>7</v>
      </c>
      <c r="H8" s="199" t="str">
        <f>(IF(C8-D7&gt;0,1)+IF(E8-D9&gt;0,1)+IF(F8-D10&gt;0,1)+IF(G8-D11&gt;0,1))&amp;"-"&amp;(IF(C8-D7&lt;0,1)+IF(E8-D9&lt;0,1)+IF(F8-D10&lt;0,1)+IF(G8-D11&lt;0,1))</f>
        <v>3-1</v>
      </c>
      <c r="I8" s="198" t="str">
        <f>IF(AND(B8&lt;&gt;"",R$6=TRUE),A$6&amp;RANK(S8,S$7:S$11,0)," ")</f>
        <v>A2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4">
        <f>SUM(AND(R8=R7,C8&gt;D7),AND(R8=R9,E8&gt;D9),AND(R8=R10,F8&gt;D10),AND(R8=R11,G8&gt;D11))</f>
        <v>0</v>
      </c>
      <c r="N8" s="215" t="str">
        <f>SUM(C8:G8)&amp;"-"&amp;SUM(D7:D11)</f>
        <v>46-35</v>
      </c>
      <c r="O8" s="216">
        <f>C8+E8+F8+G8-D7-D9-D10-D11</f>
        <v>11</v>
      </c>
      <c r="P8" s="201">
        <f>SUM(C8:G8,D7:D11)/SUM(D7:D11)</f>
        <v>2.3142857142857145</v>
      </c>
      <c r="Q8" s="207">
        <f>VALUE(LEFT(H8,1))</f>
        <v>3</v>
      </c>
      <c r="R8" s="203">
        <f>Q8*100000+J8*10000+K8*1000+100*L8</f>
        <v>300000</v>
      </c>
      <c r="S8" s="218">
        <f t="shared" si="0"/>
        <v>300000.0111</v>
      </c>
      <c r="T8" s="205" t="str">
        <f>Q8&amp;J8</f>
        <v>30</v>
      </c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2" s="78" customFormat="1" x14ac:dyDescent="0.2">
      <c r="A9" s="184">
        <v>3</v>
      </c>
      <c r="B9" s="206" t="s">
        <v>233</v>
      </c>
      <c r="C9" s="198">
        <v>3</v>
      </c>
      <c r="D9" s="209">
        <v>6</v>
      </c>
      <c r="E9" s="197"/>
      <c r="F9" s="198">
        <v>5</v>
      </c>
      <c r="G9" s="198">
        <v>3</v>
      </c>
      <c r="H9" s="199" t="str">
        <f>(IF(C9-E7&gt;0,1)+IF(D9-E8&gt;0,1)+IF(F9-E10&gt;0,1)+IF(G9-E11&gt;0,1))&amp;"-"&amp;(IF(C9-E7&lt;0,1)+IF(D9-E8&lt;0,1)+IF(F9-E10&lt;0,1)+IF(G9-E11&lt;0,1))</f>
        <v>0-4</v>
      </c>
      <c r="I9" s="198" t="str">
        <f>IF(AND(B9&lt;&gt;"",R$6=TRUE),A$6&amp;RANK(S9,S$7:S$11,0)," ")</f>
        <v>A5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4">
        <f>SUM(AND(R9=R7,C9&gt;E7),AND(R9=R8,D9&gt;E8),AND(R9=R10,F9&gt;E10),AND(R9=R11,G9&gt;E11))</f>
        <v>0</v>
      </c>
      <c r="N9" s="215" t="str">
        <f>SUM(C9:G9)&amp;"-"&amp;SUM(E7:E11)</f>
        <v>17-52</v>
      </c>
      <c r="O9" s="216">
        <f>C9+D9+F9+G9-E7-E8-E10-E11</f>
        <v>-35</v>
      </c>
      <c r="P9" s="201">
        <f>SUM(C9:G9,E7:E11)/SUM(E7:E11)</f>
        <v>1.3269230769230769</v>
      </c>
      <c r="Q9" s="207">
        <f>VALUE(LEFT(H9,1))</f>
        <v>0</v>
      </c>
      <c r="R9" s="203">
        <f>Q9*100000+J9*10000+K9*1000+100*L9</f>
        <v>0</v>
      </c>
      <c r="S9" s="218">
        <f t="shared" si="0"/>
        <v>6.5000000000000006E-3</v>
      </c>
      <c r="T9" s="205" t="str">
        <f>Q9&amp;J9</f>
        <v>00</v>
      </c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</row>
    <row r="10" spans="1:42" s="78" customFormat="1" x14ac:dyDescent="0.2">
      <c r="A10" s="184">
        <v>4</v>
      </c>
      <c r="B10" s="208" t="s">
        <v>211</v>
      </c>
      <c r="C10" s="198">
        <v>5</v>
      </c>
      <c r="D10" s="209">
        <v>11</v>
      </c>
      <c r="E10" s="198">
        <v>13</v>
      </c>
      <c r="F10" s="197"/>
      <c r="G10" s="219">
        <v>4</v>
      </c>
      <c r="H10" s="199" t="str">
        <f>(IF(C10-F7&gt;0,1)+IF(D10-F8&gt;0,1)+IF(E10-F9&gt;0,1)+IF(G10-F11&gt;0,1))&amp;"-"&amp;(IF(C10-F7&lt;0,1)+IF(D10-F8&lt;0,1)+IF(E10-F9&lt;0,1)+IF(G10-F11&lt;0,1))</f>
        <v>1-3</v>
      </c>
      <c r="I10" s="198" t="str">
        <f>IF(AND(B10&lt;&gt;"",R$6=TRUE),A$6&amp;RANK(S10,S$7:S$11,0)," ")</f>
        <v>A4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33-44</v>
      </c>
      <c r="O10" s="216">
        <f>C10+D10+E10+G10-F7-F8-F9-F11</f>
        <v>-11</v>
      </c>
      <c r="P10" s="201">
        <f>SUM(C10:G10,F7:F11)/SUM(F7:F11)</f>
        <v>1.75</v>
      </c>
      <c r="Q10" s="207">
        <f>VALUE(LEFT(H10,1))</f>
        <v>1</v>
      </c>
      <c r="R10" s="203">
        <f>Q10*100000+J10*10000+K10*1000+100*L10</f>
        <v>100000</v>
      </c>
      <c r="S10" s="218">
        <f t="shared" si="0"/>
        <v>100000.0089</v>
      </c>
      <c r="T10" s="205" t="str">
        <f>Q10&amp;J10</f>
        <v>10</v>
      </c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</row>
    <row r="11" spans="1:42" s="78" customFormat="1" x14ac:dyDescent="0.2">
      <c r="A11" s="184">
        <v>5</v>
      </c>
      <c r="B11" s="298" t="s">
        <v>196</v>
      </c>
      <c r="C11" s="198">
        <v>13</v>
      </c>
      <c r="D11" s="198">
        <v>13</v>
      </c>
      <c r="E11" s="198">
        <v>13</v>
      </c>
      <c r="F11" s="198">
        <v>13</v>
      </c>
      <c r="G11" s="197"/>
      <c r="H11" s="199" t="str">
        <f>(IF(C11-G7&gt;0,1)+IF(D11-G8&gt;0,1)+IF(E11-G9&gt;0,1)+IF(F11-G10&gt;0,1))&amp;"-"&amp;(IF(C11-G7&lt;0,1)+IF(D11-G8&lt;0,1)+IF(E11-G9&lt;0,1)+IF(F11-G10&lt;0,1))</f>
        <v>4-0</v>
      </c>
      <c r="I11" s="198" t="str">
        <f>IF(AND(B11&lt;&gt;"",R$6=TRUE),A$6&amp;RANK(S11,S$7:S$11,0)," ")</f>
        <v>A1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4">
        <f>SUM(AND(R11=R7,C11&gt;G7),AND(R11=R8,D11&gt;G8),AND(R11=R9,E11&gt;G9),AND(R11=R10,F11&gt;G10))</f>
        <v>0</v>
      </c>
      <c r="N11" s="215" t="str">
        <f>SUM(C11:G11)&amp;"-"&amp;SUM(G7:G11)</f>
        <v>52-18</v>
      </c>
      <c r="O11" s="216">
        <f>C11+D11+E11+F11-G7-G8-G9-G10</f>
        <v>34</v>
      </c>
      <c r="P11" s="201">
        <f>SUM(C11:G11,G7:G11)/SUM(G7:G11)</f>
        <v>3.8888888888888888</v>
      </c>
      <c r="Q11" s="207">
        <f>VALUE(LEFT(H11,1))</f>
        <v>4</v>
      </c>
      <c r="R11" s="203">
        <f>Q11*100000+J11*10000+K11*1000+100*L11</f>
        <v>400000</v>
      </c>
      <c r="S11" s="218">
        <f>R11+M11*0.1+IF(ISNONTEXT(B11),0,0.01)+0.0001*O11</f>
        <v>400000.0134</v>
      </c>
      <c r="T11" s="205" t="str">
        <f>Q11&amp;J11</f>
        <v>40</v>
      </c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s="78" customFormat="1" x14ac:dyDescent="0.2">
      <c r="A12" s="220"/>
      <c r="B12" s="221" t="s">
        <v>119</v>
      </c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3" spans="1:42" s="78" customFormat="1" hidden="1" x14ac:dyDescent="0.2">
      <c r="A13" s="122"/>
      <c r="B13" s="237" t="s">
        <v>2</v>
      </c>
      <c r="C13" s="238" t="s">
        <v>15</v>
      </c>
      <c r="D13" s="238" t="s">
        <v>14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</row>
    <row r="14" spans="1:42" s="78" customFormat="1" hidden="1" x14ac:dyDescent="0.2">
      <c r="A14" s="122"/>
      <c r="B14" s="237" t="s">
        <v>5</v>
      </c>
      <c r="C14" s="238" t="s">
        <v>6</v>
      </c>
      <c r="D14" s="238" t="s">
        <v>4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</row>
    <row r="15" spans="1:42" s="78" customFormat="1" hidden="1" x14ac:dyDescent="0.2">
      <c r="A15" s="122"/>
      <c r="B15" s="237" t="s">
        <v>8</v>
      </c>
      <c r="C15" s="238" t="s">
        <v>17</v>
      </c>
      <c r="D15" s="238" t="s">
        <v>10</v>
      </c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</row>
    <row r="16" spans="1:42" s="78" customFormat="1" hidden="1" x14ac:dyDescent="0.2">
      <c r="A16" s="122"/>
      <c r="B16" s="279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</row>
    <row r="17" spans="1:42" s="78" customFormat="1" hidden="1" x14ac:dyDescent="0.2">
      <c r="A17" s="122"/>
      <c r="B17" s="237" t="s">
        <v>2</v>
      </c>
      <c r="C17" s="238" t="s">
        <v>3</v>
      </c>
      <c r="D17" s="238" t="s">
        <v>4</v>
      </c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s="78" customFormat="1" hidden="1" x14ac:dyDescent="0.2">
      <c r="A18" s="122"/>
      <c r="B18" s="237" t="s">
        <v>5</v>
      </c>
      <c r="C18" s="238" t="s">
        <v>15</v>
      </c>
      <c r="D18" s="238" t="s">
        <v>14</v>
      </c>
    </row>
    <row r="19" spans="1:42" s="78" customFormat="1" hidden="1" x14ac:dyDescent="0.2">
      <c r="A19" s="122"/>
      <c r="B19" s="237" t="s">
        <v>8</v>
      </c>
      <c r="C19" s="238" t="s">
        <v>6</v>
      </c>
      <c r="D19" s="238" t="s">
        <v>7</v>
      </c>
    </row>
    <row r="20" spans="1:42" s="78" customFormat="1" hidden="1" x14ac:dyDescent="0.2">
      <c r="A20" s="122"/>
      <c r="B20" s="237" t="s">
        <v>11</v>
      </c>
      <c r="C20" s="241" t="s">
        <v>17</v>
      </c>
      <c r="D20" s="238" t="s">
        <v>12</v>
      </c>
    </row>
    <row r="21" spans="1:42" s="78" customFormat="1" hidden="1" x14ac:dyDescent="0.2">
      <c r="A21" s="122"/>
      <c r="B21" s="237" t="s">
        <v>13</v>
      </c>
      <c r="C21" s="238" t="s">
        <v>9</v>
      </c>
      <c r="D21" s="238" t="s">
        <v>10</v>
      </c>
    </row>
    <row r="22" spans="1:42" s="78" customFormat="1" hidden="1" x14ac:dyDescent="0.2"/>
    <row r="23" spans="1:42" s="78" customFormat="1" hidden="1" x14ac:dyDescent="0.2"/>
    <row r="24" spans="1:42" s="78" customFormat="1" hidden="1" x14ac:dyDescent="0.2"/>
    <row r="25" spans="1:42" s="78" customFormat="1" hidden="1" x14ac:dyDescent="0.2"/>
    <row r="26" spans="1:42" s="78" customFormat="1" hidden="1" x14ac:dyDescent="0.2"/>
    <row r="27" spans="1:42" s="78" customFormat="1" hidden="1" x14ac:dyDescent="0.2"/>
    <row r="28" spans="1:42" s="78" customFormat="1" hidden="1" x14ac:dyDescent="0.2"/>
    <row r="29" spans="1:42" s="78" customFormat="1" hidden="1" x14ac:dyDescent="0.2"/>
    <row r="30" spans="1:42" s="78" customFormat="1" hidden="1" x14ac:dyDescent="0.2"/>
    <row r="31" spans="1:42" s="78" customFormat="1" hidden="1" x14ac:dyDescent="0.2"/>
    <row r="32" spans="1:42" s="78" customFormat="1" hidden="1" x14ac:dyDescent="0.2"/>
    <row r="33" s="78" customFormat="1" hidden="1" x14ac:dyDescent="0.2"/>
    <row r="34" s="78" customFormat="1" hidden="1" x14ac:dyDescent="0.2"/>
    <row r="35" s="78" customFormat="1" hidden="1" x14ac:dyDescent="0.2"/>
    <row r="36" s="78" customFormat="1" hidden="1" x14ac:dyDescent="0.2"/>
    <row r="37" s="78" customFormat="1" hidden="1" x14ac:dyDescent="0.2"/>
    <row r="38" s="78" customFormat="1" hidden="1" x14ac:dyDescent="0.2"/>
    <row r="39" s="78" customFormat="1" hidden="1" x14ac:dyDescent="0.2"/>
    <row r="40" s="78" customFormat="1" hidden="1" x14ac:dyDescent="0.2"/>
    <row r="41" s="78" customFormat="1" hidden="1" x14ac:dyDescent="0.2"/>
    <row r="42" s="78" customFormat="1" hidden="1" x14ac:dyDescent="0.2"/>
    <row r="43" s="78" customFormat="1" hidden="1" x14ac:dyDescent="0.2"/>
    <row r="44" s="78" customFormat="1" hidden="1" x14ac:dyDescent="0.2"/>
    <row r="45" s="78" customFormat="1" hidden="1" x14ac:dyDescent="0.2"/>
    <row r="46" s="78" customFormat="1" hidden="1" x14ac:dyDescent="0.2"/>
    <row r="47" s="78" customFormat="1" hidden="1" x14ac:dyDescent="0.2"/>
    <row r="48" s="78" customFormat="1" hidden="1" x14ac:dyDescent="0.2"/>
    <row r="49" spans="1:20" s="78" customFormat="1" hidden="1" x14ac:dyDescent="0.2"/>
    <row r="50" spans="1:20" s="78" customFormat="1" hidden="1" x14ac:dyDescent="0.2"/>
    <row r="51" spans="1:20" s="78" customFormat="1" hidden="1" x14ac:dyDescent="0.2"/>
    <row r="52" spans="1:20" s="78" customFormat="1" hidden="1" x14ac:dyDescent="0.2"/>
    <row r="53" spans="1:20" s="78" customFormat="1" hidden="1" x14ac:dyDescent="0.2"/>
    <row r="54" spans="1:20" s="78" customFormat="1" hidden="1" x14ac:dyDescent="0.2"/>
    <row r="55" spans="1:20" s="78" customFormat="1" hidden="1" x14ac:dyDescent="0.2"/>
    <row r="56" spans="1:20" s="78" customFormat="1" hidden="1" x14ac:dyDescent="0.2"/>
    <row r="57" spans="1:20" s="78" customFormat="1" hidden="1" x14ac:dyDescent="0.2"/>
    <row r="58" spans="1:20" s="78" customFormat="1" hidden="1" x14ac:dyDescent="0.2"/>
    <row r="59" spans="1:20" s="78" customFormat="1" hidden="1" x14ac:dyDescent="0.2"/>
    <row r="60" spans="1:20" s="78" customFormat="1" hidden="1" x14ac:dyDescent="0.2"/>
    <row r="61" spans="1:20" s="78" customFormat="1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0" s="78" customFormat="1" hidden="1" x14ac:dyDescent="0.2">
      <c r="A62" s="225"/>
      <c r="B62" s="237"/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0" s="78" customFormat="1" hidden="1" x14ac:dyDescent="0.2">
      <c r="A63" s="225"/>
      <c r="B63" s="237"/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</row>
    <row r="64" spans="1:20" s="78" customFormat="1" hidden="1" x14ac:dyDescent="0.2">
      <c r="A64" s="225"/>
      <c r="B64" s="237"/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</row>
    <row r="65" spans="1:20" s="78" customFormat="1" hidden="1" x14ac:dyDescent="0.2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</row>
    <row r="66" spans="1:20" s="78" customFormat="1" hidden="1" x14ac:dyDescent="0.2">
      <c r="A66" s="225"/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</row>
    <row r="67" spans="1:20" s="78" customFormat="1" hidden="1" x14ac:dyDescent="0.2">
      <c r="A67" s="225"/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</row>
    <row r="68" spans="1:20" s="78" customFormat="1" hidden="1" x14ac:dyDescent="0.2">
      <c r="A68" s="225"/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</row>
    <row r="69" spans="1:20" s="78" customFormat="1" hidden="1" x14ac:dyDescent="0.2">
      <c r="A69" s="225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</row>
    <row r="70" spans="1:20" s="78" customFormat="1" hidden="1" x14ac:dyDescent="0.2">
      <c r="A70" s="225"/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</row>
    <row r="71" spans="1:20" s="78" customFormat="1" hidden="1" x14ac:dyDescent="0.2">
      <c r="A71" s="225"/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0" s="78" customFormat="1" hidden="1" x14ac:dyDescent="0.2">
      <c r="A72" s="225"/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0" s="78" customFormat="1" hidden="1" x14ac:dyDescent="0.2">
      <c r="A73" s="225"/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0" s="78" customFormat="1" hidden="1" x14ac:dyDescent="0.2">
      <c r="A74" s="225"/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0" s="78" customFormat="1" hidden="1" x14ac:dyDescent="0.2">
      <c r="A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1:20" s="78" customFormat="1" hidden="1" x14ac:dyDescent="0.2">
      <c r="I76" s="80"/>
    </row>
    <row r="77" spans="1:20" s="78" customFormat="1" hidden="1" x14ac:dyDescent="0.2">
      <c r="I77" s="80"/>
    </row>
    <row r="78" spans="1:20" s="78" customFormat="1" hidden="1" x14ac:dyDescent="0.2">
      <c r="I78" s="80"/>
    </row>
    <row r="79" spans="1:20" s="78" customFormat="1" hidden="1" x14ac:dyDescent="0.2">
      <c r="I79" s="80"/>
    </row>
    <row r="80" spans="1:20" s="78" customFormat="1" hidden="1" x14ac:dyDescent="0.2">
      <c r="I80" s="80"/>
    </row>
    <row r="81" spans="9:9" s="78" customFormat="1" hidden="1" x14ac:dyDescent="0.2">
      <c r="I81" s="80"/>
    </row>
    <row r="82" spans="9:9" s="78" customFormat="1" hidden="1" x14ac:dyDescent="0.2">
      <c r="I82" s="80"/>
    </row>
    <row r="83" spans="9:9" s="78" customFormat="1" hidden="1" x14ac:dyDescent="0.2">
      <c r="I83" s="80"/>
    </row>
    <row r="84" spans="9:9" s="78" customFormat="1" hidden="1" x14ac:dyDescent="0.2">
      <c r="I84" s="80"/>
    </row>
    <row r="85" spans="9:9" s="78" customFormat="1" hidden="1" x14ac:dyDescent="0.2">
      <c r="I85" s="80"/>
    </row>
    <row r="86" spans="9:9" s="78" customFormat="1" hidden="1" x14ac:dyDescent="0.2">
      <c r="I86" s="80"/>
    </row>
    <row r="87" spans="9:9" s="78" customFormat="1" hidden="1" x14ac:dyDescent="0.2">
      <c r="I87" s="80"/>
    </row>
    <row r="88" spans="9:9" s="78" customFormat="1" hidden="1" x14ac:dyDescent="0.2">
      <c r="I88" s="80"/>
    </row>
    <row r="89" spans="9:9" s="78" customFormat="1" hidden="1" x14ac:dyDescent="0.2">
      <c r="I89" s="80"/>
    </row>
    <row r="90" spans="9:9" s="78" customFormat="1" hidden="1" x14ac:dyDescent="0.2">
      <c r="I90" s="80"/>
    </row>
    <row r="91" spans="9:9" s="78" customFormat="1" hidden="1" x14ac:dyDescent="0.2">
      <c r="I91" s="80"/>
    </row>
    <row r="92" spans="9:9" s="78" customFormat="1" hidden="1" x14ac:dyDescent="0.2">
      <c r="I92" s="80"/>
    </row>
    <row r="93" spans="9:9" s="78" customFormat="1" hidden="1" x14ac:dyDescent="0.2">
      <c r="I93" s="80"/>
    </row>
    <row r="94" spans="9:9" s="78" customFormat="1" hidden="1" x14ac:dyDescent="0.2">
      <c r="I94" s="80"/>
    </row>
    <row r="95" spans="9:9" s="78" customFormat="1" hidden="1" x14ac:dyDescent="0.2">
      <c r="I95" s="80"/>
    </row>
    <row r="96" spans="9:9" s="78" customFormat="1" hidden="1" x14ac:dyDescent="0.2">
      <c r="I96" s="80"/>
    </row>
    <row r="97" spans="1:9" s="78" customFormat="1" hidden="1" x14ac:dyDescent="0.2">
      <c r="I97" s="80"/>
    </row>
    <row r="98" spans="1:9" s="78" customFormat="1" hidden="1" x14ac:dyDescent="0.2">
      <c r="I98" s="80"/>
    </row>
    <row r="99" spans="1:9" s="78" customFormat="1" x14ac:dyDescent="0.2">
      <c r="I99" s="80"/>
    </row>
    <row r="100" spans="1:9" s="78" customFormat="1" x14ac:dyDescent="0.2">
      <c r="A100" s="68" t="s">
        <v>215</v>
      </c>
    </row>
    <row r="101" spans="1:9" s="78" customFormat="1" x14ac:dyDescent="0.2"/>
    <row r="102" spans="1:9" s="78" customFormat="1" x14ac:dyDescent="0.2">
      <c r="A102" s="80"/>
      <c r="B102" s="80"/>
      <c r="C102" s="80"/>
      <c r="D102" s="100" t="s">
        <v>19</v>
      </c>
      <c r="E102" s="351" t="str">
        <f>IFERROR(INDEX(B$1:B$100,MATCH(D102,I$1:I$100,0)),"")</f>
        <v>Uudo Blaasen (Valga)</v>
      </c>
      <c r="F102" s="61"/>
      <c r="G102" s="266">
        <v>9</v>
      </c>
      <c r="H102" s="257"/>
    </row>
    <row r="103" spans="1:9" s="78" customFormat="1" ht="13.5" thickBot="1" x14ac:dyDescent="0.25">
      <c r="A103" s="80"/>
      <c r="B103" s="80"/>
      <c r="C103" s="80"/>
      <c r="E103" s="267"/>
      <c r="F103" s="252"/>
      <c r="G103" s="268"/>
      <c r="H103" s="258" t="str">
        <f>IF(COUNT(G102,G104)=2,IF(G102&gt;G104,E102,E104),"")</f>
        <v>Boriss Klubov (I-Viru)</v>
      </c>
    </row>
    <row r="104" spans="1:9" s="78" customFormat="1" x14ac:dyDescent="0.2">
      <c r="A104" s="80"/>
      <c r="B104" s="80"/>
      <c r="C104" s="80"/>
      <c r="D104" s="100" t="s">
        <v>22</v>
      </c>
      <c r="E104" s="354" t="str">
        <f>IFERROR(INDEX(B$1:B$100,MATCH(D104,I$1:I$100,0)),"")</f>
        <v>Boriss Klubov (I-Viru)</v>
      </c>
      <c r="F104" s="355"/>
      <c r="G104" s="251">
        <v>13</v>
      </c>
      <c r="H104" s="260" t="s">
        <v>91</v>
      </c>
      <c r="I104" s="261"/>
    </row>
    <row r="105" spans="1:9" s="78" customFormat="1" x14ac:dyDescent="0.2">
      <c r="A105" s="80"/>
      <c r="B105" s="80"/>
      <c r="C105" s="80"/>
      <c r="E105" s="143"/>
      <c r="F105" s="143"/>
      <c r="G105" s="143"/>
      <c r="H105" s="257"/>
      <c r="I105" s="262"/>
    </row>
    <row r="106" spans="1:9" s="78" customFormat="1" ht="13.5" thickBot="1" x14ac:dyDescent="0.25">
      <c r="A106" s="80"/>
      <c r="B106" s="80"/>
      <c r="C106" s="80"/>
      <c r="E106" s="257"/>
      <c r="F106" s="257"/>
      <c r="G106" s="143"/>
      <c r="H106" s="276" t="str">
        <f>IF(COUNT(G102,G104)=2,IF(G102&gt;G104,E104,E102),"")</f>
        <v>Uudo Blaasen (Valga)</v>
      </c>
      <c r="I106" s="264"/>
    </row>
    <row r="107" spans="1:9" s="78" customFormat="1" x14ac:dyDescent="0.2">
      <c r="A107" s="80"/>
      <c r="B107" s="80"/>
      <c r="C107" s="80"/>
      <c r="E107" s="257"/>
      <c r="F107" s="257"/>
      <c r="G107" s="143"/>
      <c r="H107" s="270" t="s">
        <v>92</v>
      </c>
    </row>
    <row r="108" spans="1:9" s="78" customFormat="1" x14ac:dyDescent="0.2">
      <c r="A108" s="80"/>
      <c r="B108" s="80"/>
      <c r="C108" s="80"/>
    </row>
    <row r="109" spans="1:9" s="78" customFormat="1" x14ac:dyDescent="0.2">
      <c r="A109" s="80"/>
      <c r="B109" s="80"/>
      <c r="C109" s="80"/>
      <c r="D109" s="100" t="s">
        <v>24</v>
      </c>
      <c r="E109" s="351" t="str">
        <f>IFERROR(INDEX(B$1:B$100,MATCH(D109,I$1:I$100,0)),"")</f>
        <v>Elmo Lageda (I-Viru)</v>
      </c>
      <c r="F109" s="61"/>
      <c r="G109" s="266">
        <v>13</v>
      </c>
      <c r="H109" s="257"/>
    </row>
    <row r="110" spans="1:9" s="78" customFormat="1" ht="13.5" thickBot="1" x14ac:dyDescent="0.25">
      <c r="A110" s="80"/>
      <c r="B110" s="80"/>
      <c r="C110" s="80"/>
      <c r="E110" s="267"/>
      <c r="F110" s="252"/>
      <c r="G110" s="268"/>
      <c r="H110" s="258" t="str">
        <f>IF(COUNT(G109,G111)=2,IF(G109&gt;G111,E109,E111),"")</f>
        <v>Elmo Lageda (I-Viru)</v>
      </c>
    </row>
    <row r="111" spans="1:9" s="78" customFormat="1" x14ac:dyDescent="0.2">
      <c r="A111" s="80"/>
      <c r="B111" s="80"/>
      <c r="C111" s="80"/>
      <c r="D111" s="100" t="s">
        <v>28</v>
      </c>
      <c r="E111" s="354" t="str">
        <f>IFERROR(INDEX(B$1:B$100,MATCH(D111,I$1:I$100,0)),"")</f>
        <v>Egon Schattschneider (Tartu)</v>
      </c>
      <c r="F111" s="355"/>
      <c r="G111" s="251">
        <v>8</v>
      </c>
      <c r="H111" s="260" t="s">
        <v>93</v>
      </c>
      <c r="I111" s="261"/>
    </row>
    <row r="112" spans="1:9" s="78" customFormat="1" x14ac:dyDescent="0.2">
      <c r="A112" s="80"/>
      <c r="B112" s="80"/>
      <c r="C112" s="80"/>
      <c r="E112" s="143"/>
      <c r="F112" s="143"/>
      <c r="G112" s="143"/>
      <c r="H112" s="257"/>
      <c r="I112" s="262"/>
    </row>
    <row r="113" spans="1:9" s="78" customFormat="1" ht="13.5" thickBot="1" x14ac:dyDescent="0.25">
      <c r="A113" s="80"/>
      <c r="B113" s="80"/>
      <c r="C113" s="80"/>
      <c r="E113" s="257"/>
      <c r="F113" s="257"/>
      <c r="G113" s="143"/>
      <c r="H113" s="276" t="str">
        <f>IF(COUNT(G109,G111)=2,IF(G109&gt;G111,E111,E109),"")</f>
        <v>Egon Schattschneider (Tartu)</v>
      </c>
      <c r="I113" s="264"/>
    </row>
    <row r="114" spans="1:9" s="78" customFormat="1" x14ac:dyDescent="0.2">
      <c r="A114" s="80"/>
      <c r="B114" s="80"/>
      <c r="C114" s="80"/>
      <c r="E114" s="257"/>
      <c r="F114" s="257"/>
      <c r="G114" s="143"/>
      <c r="H114" s="270" t="s">
        <v>23</v>
      </c>
    </row>
    <row r="115" spans="1:9" s="78" customFormat="1" x14ac:dyDescent="0.2">
      <c r="A115" s="80"/>
      <c r="B115" s="80"/>
      <c r="C115" s="80"/>
    </row>
    <row r="116" spans="1:9" s="78" customFormat="1" ht="13.5" thickBot="1" x14ac:dyDescent="0.25">
      <c r="G116" s="5" t="s">
        <v>127</v>
      </c>
      <c r="H116" s="67" t="str">
        <f>IFERROR(INDEX(B$1:B$100,MATCH(G116,I$1:I$100,0)),"")</f>
        <v>Ilmar Vainsalu (Järva)</v>
      </c>
      <c r="I116" s="65"/>
    </row>
    <row r="117" spans="1:9" s="78" customFormat="1" x14ac:dyDescent="0.2">
      <c r="H117" s="60" t="s">
        <v>26</v>
      </c>
      <c r="I117" s="61"/>
    </row>
    <row r="118" spans="1:9" s="78" customFormat="1" x14ac:dyDescent="0.2"/>
    <row r="119" spans="1:9" s="78" customFormat="1" hidden="1" x14ac:dyDescent="0.2"/>
    <row r="120" spans="1:9" s="78" customFormat="1" hidden="1" x14ac:dyDescent="0.2"/>
    <row r="121" spans="1:9" s="78" customFormat="1" hidden="1" x14ac:dyDescent="0.2"/>
    <row r="122" spans="1:9" s="78" customFormat="1" hidden="1" x14ac:dyDescent="0.2"/>
    <row r="123" spans="1:9" s="78" customFormat="1" hidden="1" x14ac:dyDescent="0.2"/>
    <row r="124" spans="1:9" s="78" customFormat="1" hidden="1" x14ac:dyDescent="0.2"/>
    <row r="125" spans="1:9" s="78" customFormat="1" hidden="1" x14ac:dyDescent="0.2"/>
    <row r="126" spans="1:9" s="78" customFormat="1" hidden="1" x14ac:dyDescent="0.2"/>
    <row r="127" spans="1:9" s="78" customFormat="1" hidden="1" x14ac:dyDescent="0.2"/>
    <row r="128" spans="1:9" s="78" customFormat="1" hidden="1" x14ac:dyDescent="0.2"/>
    <row r="129" s="78" customFormat="1" hidden="1" x14ac:dyDescent="0.2"/>
    <row r="130" s="78" customFormat="1" hidden="1" x14ac:dyDescent="0.2"/>
    <row r="131" s="78" customFormat="1" hidden="1" x14ac:dyDescent="0.2"/>
    <row r="132" s="78" customFormat="1" hidden="1" x14ac:dyDescent="0.2"/>
    <row r="133" s="78" customFormat="1" hidden="1" x14ac:dyDescent="0.2"/>
    <row r="134" s="78" customFormat="1" hidden="1" x14ac:dyDescent="0.2"/>
    <row r="135" s="78" customFormat="1" hidden="1" x14ac:dyDescent="0.2"/>
    <row r="136" s="78" customFormat="1" hidden="1" x14ac:dyDescent="0.2"/>
    <row r="137" s="78" customFormat="1" hidden="1" x14ac:dyDescent="0.2"/>
    <row r="138" s="78" customFormat="1" hidden="1" x14ac:dyDescent="0.2"/>
    <row r="139" s="78" customFormat="1" hidden="1" x14ac:dyDescent="0.2"/>
    <row r="140" s="78" customFormat="1" hidden="1" x14ac:dyDescent="0.2"/>
    <row r="141" s="78" customFormat="1" hidden="1" x14ac:dyDescent="0.2"/>
    <row r="142" s="78" customFormat="1" hidden="1" x14ac:dyDescent="0.2"/>
    <row r="143" s="78" customFormat="1" hidden="1" x14ac:dyDescent="0.2"/>
    <row r="144" s="78" customFormat="1" hidden="1" x14ac:dyDescent="0.2"/>
    <row r="145" s="78" customFormat="1" hidden="1" x14ac:dyDescent="0.2"/>
    <row r="146" s="78" customFormat="1" hidden="1" x14ac:dyDescent="0.2"/>
    <row r="147" s="78" customFormat="1" hidden="1" x14ac:dyDescent="0.2"/>
    <row r="148" s="78" customFormat="1" hidden="1" x14ac:dyDescent="0.2"/>
    <row r="149" s="78" customFormat="1" hidden="1" x14ac:dyDescent="0.2"/>
    <row r="150" s="78" customFormat="1" hidden="1" x14ac:dyDescent="0.2"/>
    <row r="151" s="78" customFormat="1" hidden="1" x14ac:dyDescent="0.2"/>
    <row r="152" s="78" customFormat="1" hidden="1" x14ac:dyDescent="0.2"/>
    <row r="153" s="78" customFormat="1" hidden="1" x14ac:dyDescent="0.2"/>
    <row r="154" s="78" customFormat="1" hidden="1" x14ac:dyDescent="0.2"/>
    <row r="155" s="78" customFormat="1" hidden="1" x14ac:dyDescent="0.2"/>
    <row r="156" s="78" customFormat="1" hidden="1" x14ac:dyDescent="0.2"/>
    <row r="157" s="78" customFormat="1" hidden="1" x14ac:dyDescent="0.2"/>
    <row r="158" s="78" customFormat="1" hidden="1" x14ac:dyDescent="0.2"/>
    <row r="159" s="78" customFormat="1" hidden="1" x14ac:dyDescent="0.2"/>
    <row r="160" s="78" customFormat="1" hidden="1" x14ac:dyDescent="0.2"/>
    <row r="161" s="78" customFormat="1" hidden="1" x14ac:dyDescent="0.2"/>
    <row r="162" s="78" customFormat="1" hidden="1" x14ac:dyDescent="0.2"/>
    <row r="163" s="78" customFormat="1" hidden="1" x14ac:dyDescent="0.2"/>
    <row r="164" s="78" customFormat="1" hidden="1" x14ac:dyDescent="0.2"/>
    <row r="165" s="78" customFormat="1" hidden="1" x14ac:dyDescent="0.2"/>
    <row r="166" s="78" customFormat="1" hidden="1" x14ac:dyDescent="0.2"/>
    <row r="167" s="78" customFormat="1" hidden="1" x14ac:dyDescent="0.2"/>
    <row r="168" s="78" customFormat="1" hidden="1" x14ac:dyDescent="0.2"/>
    <row r="169" s="78" customFormat="1" hidden="1" x14ac:dyDescent="0.2"/>
    <row r="170" s="78" customFormat="1" hidden="1" x14ac:dyDescent="0.2"/>
    <row r="171" s="78" customFormat="1" hidden="1" x14ac:dyDescent="0.2"/>
    <row r="172" s="78" customFormat="1" hidden="1" x14ac:dyDescent="0.2"/>
    <row r="173" s="78" customFormat="1" hidden="1" x14ac:dyDescent="0.2"/>
    <row r="174" s="78" customFormat="1" hidden="1" x14ac:dyDescent="0.2"/>
    <row r="175" s="78" customFormat="1" hidden="1" x14ac:dyDescent="0.2"/>
    <row r="176" s="78" customFormat="1" hidden="1" x14ac:dyDescent="0.2"/>
    <row r="177" s="78" customFormat="1" hidden="1" x14ac:dyDescent="0.2"/>
    <row r="178" s="78" customFormat="1" hidden="1" x14ac:dyDescent="0.2"/>
    <row r="179" s="78" customFormat="1" hidden="1" x14ac:dyDescent="0.2"/>
    <row r="180" s="78" customFormat="1" hidden="1" x14ac:dyDescent="0.2"/>
    <row r="181" s="78" customFormat="1" hidden="1" x14ac:dyDescent="0.2"/>
    <row r="182" s="78" customFormat="1" hidden="1" x14ac:dyDescent="0.2"/>
    <row r="183" s="78" customFormat="1" hidden="1" x14ac:dyDescent="0.2"/>
    <row r="184" s="78" customFormat="1" hidden="1" x14ac:dyDescent="0.2"/>
    <row r="185" s="78" customFormat="1" hidden="1" x14ac:dyDescent="0.2"/>
    <row r="186" s="78" customFormat="1" hidden="1" x14ac:dyDescent="0.2"/>
    <row r="187" s="78" customFormat="1" hidden="1" x14ac:dyDescent="0.2"/>
    <row r="188" s="78" customFormat="1" hidden="1" x14ac:dyDescent="0.2"/>
    <row r="189" s="78" customFormat="1" hidden="1" x14ac:dyDescent="0.2"/>
    <row r="190" s="78" customFormat="1" hidden="1" x14ac:dyDescent="0.2"/>
    <row r="191" s="78" customFormat="1" hidden="1" x14ac:dyDescent="0.2"/>
    <row r="192" s="78" customFormat="1" hidden="1" x14ac:dyDescent="0.2"/>
    <row r="193" s="78" customFormat="1" hidden="1" x14ac:dyDescent="0.2"/>
    <row r="194" s="78" customFormat="1" hidden="1" x14ac:dyDescent="0.2"/>
    <row r="195" s="78" customFormat="1" hidden="1" x14ac:dyDescent="0.2"/>
    <row r="196" s="78" customFormat="1" hidden="1" x14ac:dyDescent="0.2"/>
    <row r="197" s="78" customFormat="1" hidden="1" x14ac:dyDescent="0.2"/>
    <row r="198" s="78" customFormat="1" hidden="1" x14ac:dyDescent="0.2"/>
    <row r="199" s="78" customFormat="1" hidden="1" x14ac:dyDescent="0.2"/>
    <row r="200" s="78" customFormat="1" hidden="1" x14ac:dyDescent="0.2"/>
    <row r="201" s="78" customFormat="1" hidden="1" x14ac:dyDescent="0.2"/>
    <row r="202" s="78" customFormat="1" hidden="1" x14ac:dyDescent="0.2"/>
    <row r="203" s="78" customFormat="1" hidden="1" x14ac:dyDescent="0.2"/>
    <row r="204" s="78" customFormat="1" hidden="1" x14ac:dyDescent="0.2"/>
    <row r="205" s="78" customFormat="1" hidden="1" x14ac:dyDescent="0.2"/>
    <row r="206" s="78" customFormat="1" hidden="1" x14ac:dyDescent="0.2"/>
    <row r="207" s="78" customFormat="1" hidden="1" x14ac:dyDescent="0.2"/>
    <row r="208" s="78" customFormat="1" hidden="1" x14ac:dyDescent="0.2"/>
    <row r="209" s="78" customFormat="1" hidden="1" x14ac:dyDescent="0.2"/>
    <row r="210" s="78" customFormat="1" hidden="1" x14ac:dyDescent="0.2"/>
    <row r="211" s="78" customFormat="1" hidden="1" x14ac:dyDescent="0.2"/>
    <row r="212" s="78" customFormat="1" hidden="1" x14ac:dyDescent="0.2"/>
    <row r="213" s="78" customFormat="1" hidden="1" x14ac:dyDescent="0.2"/>
    <row r="214" s="78" customFormat="1" hidden="1" x14ac:dyDescent="0.2"/>
    <row r="215" s="78" customFormat="1" hidden="1" x14ac:dyDescent="0.2"/>
    <row r="216" s="78" customFormat="1" hidden="1" x14ac:dyDescent="0.2"/>
    <row r="217" s="78" customFormat="1" hidden="1" x14ac:dyDescent="0.2"/>
    <row r="218" s="78" customFormat="1" hidden="1" x14ac:dyDescent="0.2"/>
    <row r="219" s="78" customFormat="1" hidden="1" x14ac:dyDescent="0.2"/>
    <row r="220" s="78" customFormat="1" hidden="1" x14ac:dyDescent="0.2"/>
    <row r="221" s="78" customFormat="1" hidden="1" x14ac:dyDescent="0.2"/>
    <row r="222" s="78" customFormat="1" hidden="1" x14ac:dyDescent="0.2"/>
    <row r="223" s="78" customFormat="1" hidden="1" x14ac:dyDescent="0.2"/>
    <row r="224" s="78" customFormat="1" hidden="1" x14ac:dyDescent="0.2"/>
    <row r="225" s="78" customFormat="1" hidden="1" x14ac:dyDescent="0.2"/>
    <row r="226" s="78" customFormat="1" hidden="1" x14ac:dyDescent="0.2"/>
    <row r="227" s="78" customFormat="1" hidden="1" x14ac:dyDescent="0.2"/>
    <row r="228" s="78" customFormat="1" hidden="1" x14ac:dyDescent="0.2"/>
    <row r="229" s="78" customFormat="1" hidden="1" x14ac:dyDescent="0.2"/>
    <row r="230" s="78" customFormat="1" hidden="1" x14ac:dyDescent="0.2"/>
    <row r="231" s="78" customFormat="1" hidden="1" x14ac:dyDescent="0.2"/>
    <row r="232" s="78" customFormat="1" hidden="1" x14ac:dyDescent="0.2"/>
    <row r="233" s="78" customFormat="1" hidden="1" x14ac:dyDescent="0.2"/>
    <row r="234" s="78" customFormat="1" hidden="1" x14ac:dyDescent="0.2"/>
    <row r="235" s="78" customFormat="1" hidden="1" x14ac:dyDescent="0.2"/>
    <row r="236" s="78" customFormat="1" hidden="1" x14ac:dyDescent="0.2"/>
    <row r="237" s="78" customFormat="1" hidden="1" x14ac:dyDescent="0.2"/>
    <row r="238" s="78" customFormat="1" hidden="1" x14ac:dyDescent="0.2"/>
    <row r="239" s="78" customFormat="1" hidden="1" x14ac:dyDescent="0.2"/>
    <row r="240" s="78" customFormat="1" hidden="1" x14ac:dyDescent="0.2"/>
    <row r="241" s="78" customFormat="1" hidden="1" x14ac:dyDescent="0.2"/>
    <row r="242" s="78" customFormat="1" hidden="1" x14ac:dyDescent="0.2"/>
    <row r="243" s="78" customFormat="1" hidden="1" x14ac:dyDescent="0.2"/>
    <row r="244" s="78" customFormat="1" hidden="1" x14ac:dyDescent="0.2"/>
    <row r="245" s="78" customFormat="1" hidden="1" x14ac:dyDescent="0.2"/>
    <row r="246" s="78" customFormat="1" hidden="1" x14ac:dyDescent="0.2"/>
    <row r="247" s="78" customFormat="1" hidden="1" x14ac:dyDescent="0.2"/>
    <row r="248" s="78" customFormat="1" hidden="1" x14ac:dyDescent="0.2"/>
    <row r="249" s="78" customFormat="1" hidden="1" x14ac:dyDescent="0.2"/>
    <row r="250" s="78" customFormat="1" hidden="1" x14ac:dyDescent="0.2"/>
    <row r="251" s="78" customFormat="1" hidden="1" x14ac:dyDescent="0.2"/>
    <row r="252" s="78" customFormat="1" hidden="1" x14ac:dyDescent="0.2"/>
    <row r="253" s="78" customFormat="1" hidden="1" x14ac:dyDescent="0.2"/>
    <row r="254" s="78" customFormat="1" hidden="1" x14ac:dyDescent="0.2"/>
    <row r="255" s="78" customFormat="1" hidden="1" x14ac:dyDescent="0.2"/>
    <row r="256" s="78" customFormat="1" hidden="1" x14ac:dyDescent="0.2"/>
    <row r="257" s="78" customFormat="1" hidden="1" x14ac:dyDescent="0.2"/>
    <row r="258" s="78" customFormat="1" hidden="1" x14ac:dyDescent="0.2"/>
    <row r="259" s="78" customFormat="1" hidden="1" x14ac:dyDescent="0.2"/>
    <row r="260" s="78" customFormat="1" hidden="1" x14ac:dyDescent="0.2"/>
    <row r="261" s="78" customFormat="1" hidden="1" x14ac:dyDescent="0.2"/>
    <row r="262" s="78" customFormat="1" hidden="1" x14ac:dyDescent="0.2"/>
    <row r="263" s="78" customFormat="1" hidden="1" x14ac:dyDescent="0.2"/>
    <row r="264" s="78" customFormat="1" hidden="1" x14ac:dyDescent="0.2"/>
    <row r="265" s="78" customFormat="1" hidden="1" x14ac:dyDescent="0.2"/>
    <row r="266" s="78" customFormat="1" hidden="1" x14ac:dyDescent="0.2"/>
    <row r="267" s="78" customFormat="1" hidden="1" x14ac:dyDescent="0.2"/>
    <row r="268" s="78" customFormat="1" hidden="1" x14ac:dyDescent="0.2"/>
    <row r="269" s="78" customFormat="1" hidden="1" x14ac:dyDescent="0.2"/>
    <row r="270" s="78" customFormat="1" hidden="1" x14ac:dyDescent="0.2"/>
    <row r="271" s="78" customFormat="1" hidden="1" x14ac:dyDescent="0.2"/>
    <row r="272" s="78" customFormat="1" hidden="1" x14ac:dyDescent="0.2"/>
    <row r="273" s="78" customFormat="1" hidden="1" x14ac:dyDescent="0.2"/>
    <row r="274" s="78" customFormat="1" hidden="1" x14ac:dyDescent="0.2"/>
    <row r="275" s="78" customFormat="1" hidden="1" x14ac:dyDescent="0.2"/>
    <row r="276" s="78" customFormat="1" hidden="1" x14ac:dyDescent="0.2"/>
    <row r="277" s="78" customFormat="1" hidden="1" x14ac:dyDescent="0.2"/>
    <row r="278" s="78" customFormat="1" hidden="1" x14ac:dyDescent="0.2"/>
    <row r="279" s="78" customFormat="1" hidden="1" x14ac:dyDescent="0.2"/>
    <row r="280" s="78" customFormat="1" hidden="1" x14ac:dyDescent="0.2"/>
    <row r="281" s="78" customFormat="1" hidden="1" x14ac:dyDescent="0.2"/>
    <row r="282" s="78" customFormat="1" hidden="1" x14ac:dyDescent="0.2"/>
    <row r="283" s="78" customFormat="1" hidden="1" x14ac:dyDescent="0.2"/>
    <row r="284" s="78" customFormat="1" hidden="1" x14ac:dyDescent="0.2"/>
    <row r="285" s="78" customFormat="1" hidden="1" x14ac:dyDescent="0.2"/>
    <row r="286" s="78" customFormat="1" hidden="1" x14ac:dyDescent="0.2"/>
    <row r="287" s="78" customFormat="1" hidden="1" x14ac:dyDescent="0.2"/>
    <row r="288" s="78" customFormat="1" hidden="1" x14ac:dyDescent="0.2"/>
    <row r="289" spans="1:42" s="78" customFormat="1" hidden="1" x14ac:dyDescent="0.2"/>
    <row r="290" spans="1:42" s="78" customFormat="1" hidden="1" x14ac:dyDescent="0.2"/>
    <row r="291" spans="1:42" s="78" customFormat="1" hidden="1" x14ac:dyDescent="0.2"/>
    <row r="292" spans="1:42" s="78" customFormat="1" hidden="1" x14ac:dyDescent="0.2"/>
    <row r="293" spans="1:42" s="78" customFormat="1" hidden="1" x14ac:dyDescent="0.2"/>
    <row r="294" spans="1:42" s="78" customFormat="1" hidden="1" x14ac:dyDescent="0.2"/>
    <row r="295" spans="1:42" s="78" customFormat="1" hidden="1" x14ac:dyDescent="0.2"/>
    <row r="296" spans="1:42" s="78" customFormat="1" hidden="1" x14ac:dyDescent="0.2"/>
    <row r="297" spans="1:42" s="78" customFormat="1" hidden="1" x14ac:dyDescent="0.2"/>
    <row r="298" spans="1:42" s="78" customFormat="1" hidden="1" x14ac:dyDescent="0.2"/>
    <row r="299" spans="1:42" s="78" customFormat="1" x14ac:dyDescent="0.2">
      <c r="A299" s="3" t="s">
        <v>52</v>
      </c>
      <c r="B299" s="305" t="s">
        <v>63</v>
      </c>
      <c r="C299" s="12" t="s">
        <v>34</v>
      </c>
      <c r="D299" s="12" t="s">
        <v>64</v>
      </c>
      <c r="E299" s="287"/>
      <c r="F299" s="19"/>
      <c r="G299" s="19"/>
      <c r="H299" s="19"/>
      <c r="I299" s="19"/>
      <c r="Y299" s="12" t="s">
        <v>62</v>
      </c>
      <c r="Z299" s="44">
        <v>1E-3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s="78" customFormat="1" x14ac:dyDescent="0.2">
      <c r="A300" s="3">
        <v>1</v>
      </c>
      <c r="B300" s="293" t="str">
        <f>IFERROR(INDEX(H$100:H$300,MATCH(A300&amp;". koht",H$101:H$301,0)),"")</f>
        <v>Boriss Klubov (I-Viru)</v>
      </c>
      <c r="C300" s="54">
        <f>IFERROR(INDEX(Sünd.!C:C,MATCH(B:B,Sünd.!B:B,0)),"")</f>
        <v>1941</v>
      </c>
      <c r="D300" s="130">
        <f>IF(Võistkondlik!BK$1+1-A300&gt;0,Võistkondlik!BK$1+1-A300,0)</f>
        <v>20</v>
      </c>
      <c r="E300" s="289"/>
      <c r="F300" s="19"/>
      <c r="G300" s="19"/>
      <c r="H300" s="19"/>
      <c r="Y300" s="92" t="str">
        <f t="shared" ref="Y300:Y304" si="1">IFERROR(MID(B300,FIND("(",B300)+1,FIND(")",B300)-FIND("(",B300)-1),"")</f>
        <v>I-Viru</v>
      </c>
      <c r="Z300" s="93">
        <f t="shared" ref="Z300:Z304" si="2">D300+Z$299</f>
        <v>20.001000000000001</v>
      </c>
      <c r="AA300" s="93" t="str">
        <f t="shared" ref="AA300:AP304" si="3">IF($Y300=AA$299,$Z300,"")</f>
        <v/>
      </c>
      <c r="AB300" s="93" t="str">
        <f t="shared" si="3"/>
        <v/>
      </c>
      <c r="AC300" s="93">
        <f t="shared" si="3"/>
        <v>20.001000000000001</v>
      </c>
      <c r="AD300" s="93" t="str">
        <f t="shared" si="3"/>
        <v/>
      </c>
      <c r="AE300" s="93" t="str">
        <f t="shared" si="3"/>
        <v/>
      </c>
      <c r="AF300" s="93" t="str">
        <f t="shared" si="3"/>
        <v/>
      </c>
      <c r="AG300" s="93" t="str">
        <f t="shared" si="3"/>
        <v/>
      </c>
      <c r="AH300" s="93" t="str">
        <f t="shared" si="3"/>
        <v/>
      </c>
      <c r="AI300" s="93" t="str">
        <f t="shared" si="3"/>
        <v/>
      </c>
      <c r="AJ300" s="93" t="str">
        <f t="shared" si="3"/>
        <v/>
      </c>
      <c r="AK300" s="93" t="str">
        <f t="shared" si="3"/>
        <v/>
      </c>
      <c r="AL300" s="93" t="str">
        <f t="shared" si="3"/>
        <v/>
      </c>
      <c r="AM300" s="93" t="str">
        <f t="shared" si="3"/>
        <v/>
      </c>
      <c r="AN300" s="93" t="str">
        <f t="shared" si="3"/>
        <v/>
      </c>
      <c r="AO300" s="93" t="str">
        <f t="shared" si="3"/>
        <v/>
      </c>
      <c r="AP300" s="93" t="str">
        <f t="shared" si="3"/>
        <v/>
      </c>
    </row>
    <row r="301" spans="1:42" s="78" customFormat="1" x14ac:dyDescent="0.2">
      <c r="A301" s="3">
        <v>2</v>
      </c>
      <c r="B301" s="92" t="str">
        <f>IFERROR(INDEX(H$100:H$300,MATCH(A301&amp;". koht",H$101:H$301,0)),"")</f>
        <v>Uudo Blaasen (Valga)</v>
      </c>
      <c r="C301" s="54">
        <f>IFERROR(INDEX(Sünd.!C:C,MATCH(B:B,Sünd.!B:B,0)),"")</f>
        <v>1936</v>
      </c>
      <c r="D301" s="130">
        <f>IF(Võistkondlik!BK$1+1-A301&gt;0,Võistkondlik!BK$1+1-A301,0)</f>
        <v>19</v>
      </c>
      <c r="E301" s="289"/>
      <c r="F301" s="19"/>
      <c r="G301" s="19"/>
      <c r="H301" s="19"/>
      <c r="Y301" s="92" t="str">
        <f t="shared" si="1"/>
        <v>Valga</v>
      </c>
      <c r="Z301" s="93">
        <f t="shared" si="2"/>
        <v>19.001000000000001</v>
      </c>
      <c r="AA301" s="93" t="str">
        <f t="shared" si="3"/>
        <v/>
      </c>
      <c r="AB301" s="93" t="str">
        <f t="shared" si="3"/>
        <v/>
      </c>
      <c r="AC301" s="93" t="str">
        <f t="shared" si="3"/>
        <v/>
      </c>
      <c r="AD301" s="93" t="str">
        <f t="shared" si="3"/>
        <v/>
      </c>
      <c r="AE301" s="93" t="str">
        <f t="shared" si="3"/>
        <v/>
      </c>
      <c r="AF301" s="93" t="str">
        <f t="shared" si="3"/>
        <v/>
      </c>
      <c r="AG301" s="93" t="str">
        <f t="shared" si="3"/>
        <v/>
      </c>
      <c r="AH301" s="93" t="str">
        <f t="shared" si="3"/>
        <v/>
      </c>
      <c r="AI301" s="93" t="str">
        <f t="shared" si="3"/>
        <v/>
      </c>
      <c r="AJ301" s="93" t="str">
        <f t="shared" si="3"/>
        <v/>
      </c>
      <c r="AK301" s="93" t="str">
        <f t="shared" si="3"/>
        <v/>
      </c>
      <c r="AL301" s="93" t="str">
        <f t="shared" si="3"/>
        <v/>
      </c>
      <c r="AM301" s="93">
        <f t="shared" si="3"/>
        <v>19.001000000000001</v>
      </c>
      <c r="AN301" s="93" t="str">
        <f t="shared" si="3"/>
        <v/>
      </c>
      <c r="AO301" s="93" t="str">
        <f t="shared" si="3"/>
        <v/>
      </c>
      <c r="AP301" s="93" t="str">
        <f t="shared" si="3"/>
        <v/>
      </c>
    </row>
    <row r="302" spans="1:42" s="78" customFormat="1" x14ac:dyDescent="0.2">
      <c r="A302" s="3">
        <v>3</v>
      </c>
      <c r="B302" s="296" t="str">
        <f>IFERROR(INDEX(H$100:H$300,MATCH(A302&amp;". koht",H$101:H$301,0)),"")</f>
        <v>Elmo Lageda (I-Viru)</v>
      </c>
      <c r="C302" s="54">
        <f>IFERROR(INDEX(Sünd.!C:C,MATCH(B:B,Sünd.!B:B,0)),"")</f>
        <v>1941</v>
      </c>
      <c r="D302" s="130">
        <f>IF(Võistkondlik!BK$1+1-A302&gt;0,Võistkondlik!BK$1+1-A302,0)</f>
        <v>18</v>
      </c>
      <c r="E302" s="289"/>
      <c r="F302" s="19"/>
      <c r="G302" s="19"/>
      <c r="H302" s="19"/>
      <c r="Y302" s="92" t="str">
        <f t="shared" si="1"/>
        <v>I-Viru</v>
      </c>
      <c r="Z302" s="93">
        <f t="shared" si="2"/>
        <v>18.001000000000001</v>
      </c>
      <c r="AA302" s="93" t="str">
        <f t="shared" si="3"/>
        <v/>
      </c>
      <c r="AB302" s="93" t="str">
        <f t="shared" si="3"/>
        <v/>
      </c>
      <c r="AC302" s="93">
        <f t="shared" si="3"/>
        <v>18.001000000000001</v>
      </c>
      <c r="AD302" s="93" t="str">
        <f t="shared" si="3"/>
        <v/>
      </c>
      <c r="AE302" s="93" t="str">
        <f t="shared" si="3"/>
        <v/>
      </c>
      <c r="AF302" s="93" t="str">
        <f t="shared" si="3"/>
        <v/>
      </c>
      <c r="AG302" s="93" t="str">
        <f t="shared" si="3"/>
        <v/>
      </c>
      <c r="AH302" s="93" t="str">
        <f t="shared" si="3"/>
        <v/>
      </c>
      <c r="AI302" s="93" t="str">
        <f t="shared" si="3"/>
        <v/>
      </c>
      <c r="AJ302" s="93" t="str">
        <f t="shared" si="3"/>
        <v/>
      </c>
      <c r="AK302" s="93" t="str">
        <f t="shared" si="3"/>
        <v/>
      </c>
      <c r="AL302" s="93" t="str">
        <f t="shared" si="3"/>
        <v/>
      </c>
      <c r="AM302" s="93" t="str">
        <f t="shared" si="3"/>
        <v/>
      </c>
      <c r="AN302" s="93" t="str">
        <f t="shared" si="3"/>
        <v/>
      </c>
      <c r="AO302" s="93" t="str">
        <f t="shared" si="3"/>
        <v/>
      </c>
      <c r="AP302" s="93" t="str">
        <f t="shared" si="3"/>
        <v/>
      </c>
    </row>
    <row r="303" spans="1:42" s="78" customFormat="1" x14ac:dyDescent="0.2">
      <c r="A303" s="3">
        <v>4</v>
      </c>
      <c r="B303" s="91" t="str">
        <f>IFERROR(INDEX(H$100:H$300,MATCH(A303&amp;". koht",H$101:H$301,0)),"")</f>
        <v>Egon Schattschneider (Tartu)</v>
      </c>
      <c r="C303" s="54">
        <f>IFERROR(INDEX(Sünd.!C:C,MATCH(B:B,Sünd.!B:B,0)),"")</f>
        <v>1942</v>
      </c>
      <c r="D303" s="130">
        <f>IF(Võistkondlik!BK$1+1-A303&gt;0,Võistkondlik!BK$1+1-A303,0)</f>
        <v>17</v>
      </c>
      <c r="E303" s="290"/>
      <c r="F303" s="19"/>
      <c r="G303" s="19"/>
      <c r="H303" s="19"/>
      <c r="Y303" s="92" t="str">
        <f t="shared" si="1"/>
        <v>Tartu</v>
      </c>
      <c r="Z303" s="93">
        <f t="shared" si="2"/>
        <v>17.001000000000001</v>
      </c>
      <c r="AA303" s="93" t="str">
        <f t="shared" si="3"/>
        <v/>
      </c>
      <c r="AB303" s="93" t="str">
        <f t="shared" si="3"/>
        <v/>
      </c>
      <c r="AC303" s="93" t="str">
        <f t="shared" si="3"/>
        <v/>
      </c>
      <c r="AD303" s="93" t="str">
        <f t="shared" si="3"/>
        <v/>
      </c>
      <c r="AE303" s="93" t="str">
        <f t="shared" si="3"/>
        <v/>
      </c>
      <c r="AF303" s="93" t="str">
        <f t="shared" si="3"/>
        <v/>
      </c>
      <c r="AG303" s="93" t="str">
        <f t="shared" si="3"/>
        <v/>
      </c>
      <c r="AH303" s="93" t="str">
        <f t="shared" si="3"/>
        <v/>
      </c>
      <c r="AI303" s="93" t="str">
        <f t="shared" si="3"/>
        <v/>
      </c>
      <c r="AJ303" s="93" t="str">
        <f t="shared" si="3"/>
        <v/>
      </c>
      <c r="AK303" s="93" t="str">
        <f t="shared" si="3"/>
        <v/>
      </c>
      <c r="AL303" s="93">
        <f t="shared" si="3"/>
        <v>17.001000000000001</v>
      </c>
      <c r="AM303" s="93" t="str">
        <f t="shared" si="3"/>
        <v/>
      </c>
      <c r="AN303" s="93" t="str">
        <f t="shared" si="3"/>
        <v/>
      </c>
      <c r="AO303" s="93" t="str">
        <f t="shared" si="3"/>
        <v/>
      </c>
      <c r="AP303" s="93" t="str">
        <f t="shared" si="3"/>
        <v/>
      </c>
    </row>
    <row r="304" spans="1:42" s="78" customFormat="1" x14ac:dyDescent="0.2">
      <c r="A304" s="3">
        <v>5</v>
      </c>
      <c r="B304" s="91" t="str">
        <f>IFERROR(INDEX(H$100:H$300,MATCH(A304&amp;". koht",H$101:H$301,0)),"")</f>
        <v>Ilmar Vainsalu (Järva)</v>
      </c>
      <c r="C304" s="54">
        <f>IFERROR(INDEX(Sünd.!C:C,MATCH(B:B,Sünd.!B:B,0)),"")</f>
        <v>1936</v>
      </c>
      <c r="D304" s="130">
        <f>IF(Võistkondlik!BK$1+1-A304&gt;0,Võistkondlik!BK$1+1-A304,0)</f>
        <v>16</v>
      </c>
      <c r="Y304" s="92" t="str">
        <f t="shared" si="1"/>
        <v>Järva</v>
      </c>
      <c r="Z304" s="93">
        <f t="shared" si="2"/>
        <v>16.001000000000001</v>
      </c>
      <c r="AA304" s="93" t="str">
        <f t="shared" si="3"/>
        <v/>
      </c>
      <c r="AB304" s="93" t="str">
        <f t="shared" si="3"/>
        <v/>
      </c>
      <c r="AC304" s="93" t="str">
        <f t="shared" si="3"/>
        <v/>
      </c>
      <c r="AD304" s="93" t="str">
        <f t="shared" si="3"/>
        <v/>
      </c>
      <c r="AE304" s="93">
        <f t="shared" si="3"/>
        <v>16.001000000000001</v>
      </c>
      <c r="AF304" s="93" t="str">
        <f t="shared" si="3"/>
        <v/>
      </c>
      <c r="AG304" s="93" t="str">
        <f t="shared" si="3"/>
        <v/>
      </c>
      <c r="AH304" s="93" t="str">
        <f t="shared" si="3"/>
        <v/>
      </c>
      <c r="AI304" s="93" t="str">
        <f t="shared" si="3"/>
        <v/>
      </c>
      <c r="AJ304" s="93" t="str">
        <f t="shared" si="3"/>
        <v/>
      </c>
      <c r="AK304" s="93" t="str">
        <f t="shared" si="3"/>
        <v/>
      </c>
      <c r="AL304" s="93" t="str">
        <f t="shared" si="3"/>
        <v/>
      </c>
      <c r="AM304" s="93" t="str">
        <f t="shared" si="3"/>
        <v/>
      </c>
      <c r="AN304" s="93" t="str">
        <f t="shared" si="3"/>
        <v/>
      </c>
      <c r="AO304" s="93" t="str">
        <f t="shared" si="3"/>
        <v/>
      </c>
      <c r="AP304" s="93" t="str">
        <f t="shared" si="3"/>
        <v/>
      </c>
    </row>
  </sheetData>
  <sortState ref="W7:W12">
    <sortCondition ref="W7"/>
  </sortState>
  <conditionalFormatting sqref="B305:L1048576 B75:L101 E102:F102 E104:F104 B102:C116 B123:C123 D108:J108 J102:J107 K102:L130 J109:J114 B134:L299 K133:L133 B130:C133 D115:J118">
    <cfRule type="containsText" dxfId="1402" priority="122" operator="containsText" text="I-Viru">
      <formula>NOT(ISERROR(SEARCH("I-Viru",B75)))</formula>
    </cfRule>
  </conditionalFormatting>
  <conditionalFormatting sqref="B1:L3 B5:L5 B4:H4 J4:L4">
    <cfRule type="containsText" dxfId="1401" priority="119" operator="containsText" text="I-Viru">
      <formula>NOT(ISERROR(SEARCH("I-Viru",B1)))</formula>
    </cfRule>
  </conditionalFormatting>
  <conditionalFormatting sqref="E304:H304 C300:H300 J300:L304 E70:L74 B6:L69 D301:H303 C301:C304 B117:C122 B124:C129 K131:L132">
    <cfRule type="containsText" dxfId="1400" priority="62" operator="containsText" text="I-Viru">
      <formula>NOT(ISERROR(SEARCH("I-Viru",B6)))</formula>
    </cfRule>
  </conditionalFormatting>
  <conditionalFormatting sqref="D299:D303">
    <cfRule type="containsText" dxfId="1399" priority="61" operator="containsText" text="I-Viru">
      <formula>NOT(ISERROR(SEARCH("I-Viru",D299)))</formula>
    </cfRule>
  </conditionalFormatting>
  <conditionalFormatting sqref="D7 C8">
    <cfRule type="aboveAverage" dxfId="1398" priority="48"/>
  </conditionalFormatting>
  <conditionalFormatting sqref="E7 C9">
    <cfRule type="aboveAverage" dxfId="1397" priority="47"/>
  </conditionalFormatting>
  <conditionalFormatting sqref="F7 C10">
    <cfRule type="aboveAverage" dxfId="1396" priority="46"/>
  </conditionalFormatting>
  <conditionalFormatting sqref="E8 D9">
    <cfRule type="aboveAverage" dxfId="1395" priority="45"/>
  </conditionalFormatting>
  <conditionalFormatting sqref="G7 C11">
    <cfRule type="aboveAverage" dxfId="1394" priority="44"/>
  </conditionalFormatting>
  <conditionalFormatting sqref="F8 D10">
    <cfRule type="aboveAverage" dxfId="1393" priority="43"/>
  </conditionalFormatting>
  <conditionalFormatting sqref="G8 D11">
    <cfRule type="aboveAverage" dxfId="1392" priority="42"/>
  </conditionalFormatting>
  <conditionalFormatting sqref="F9 E10">
    <cfRule type="aboveAverage" dxfId="1391" priority="41"/>
  </conditionalFormatting>
  <conditionalFormatting sqref="G9 E11">
    <cfRule type="aboveAverage" dxfId="1390" priority="40"/>
  </conditionalFormatting>
  <conditionalFormatting sqref="F11 G10">
    <cfRule type="aboveAverage" dxfId="1389" priority="39"/>
  </conditionalFormatting>
  <conditionalFormatting sqref="I7:I11">
    <cfRule type="expression" dxfId="1388" priority="37">
      <formula>FIND(2,I7,1)</formula>
    </cfRule>
    <cfRule type="expression" dxfId="1387" priority="38">
      <formula>FIND(1,I7,1)</formula>
    </cfRule>
  </conditionalFormatting>
  <conditionalFormatting sqref="B7:B12">
    <cfRule type="duplicateValues" dxfId="1386" priority="36"/>
  </conditionalFormatting>
  <conditionalFormatting sqref="L7:L11">
    <cfRule type="expression" dxfId="1385" priority="19">
      <formula>K7=0</formula>
    </cfRule>
    <cfRule type="expression" dxfId="1384" priority="28">
      <formula>IF(COUNTIF(J$7:J$11,"=2")=2,TRUE)</formula>
    </cfRule>
    <cfRule type="expression" dxfId="1383" priority="29">
      <formula>IF(COUNTIF(J$7:J$11,"=1")=2,TRUE)</formula>
    </cfRule>
    <cfRule type="expression" dxfId="1382" priority="30">
      <formula>AND(IF(COUNTIF(Q$7:Q$11,"=1")=2,TRUE),IF(COUNTIF(Q$7:Q$11,"=2")=2,TRUE))</formula>
    </cfRule>
    <cfRule type="expression" dxfId="1381" priority="31">
      <formula>AND(Q7=4,IF(COUNTIF(Q$7:Q$11,"=4")=1,TRUE))</formula>
    </cfRule>
    <cfRule type="expression" dxfId="1380" priority="32">
      <formula>AND(Q7=3,IF(COUNTIF(Q$7:Q$11,"=3")=1,TRUE))</formula>
    </cfRule>
    <cfRule type="expression" dxfId="1379" priority="33">
      <formula>AND(Q7=2,IF(COUNTIF(Q$7:Q$11,"=2")=1,TRUE))</formula>
    </cfRule>
    <cfRule type="expression" dxfId="1378" priority="34">
      <formula>AND(Q7=1,IF(COUNTIF(Q$7:Q$11,"=1")=1,TRUE))</formula>
    </cfRule>
    <cfRule type="expression" dxfId="1377" priority="35">
      <formula>OR(Q7=0,Q7=5)</formula>
    </cfRule>
  </conditionalFormatting>
  <conditionalFormatting sqref="O7:O11">
    <cfRule type="expression" dxfId="1376" priority="27">
      <formula>OR(AND(J7=1,K7=1,L7=0,M7=1),AND(J7=2,K7=2,L7=0,M7=2))</formula>
    </cfRule>
  </conditionalFormatting>
  <conditionalFormatting sqref="M7:M11">
    <cfRule type="expression" dxfId="1375" priority="20">
      <formula>AND(L7&gt;0,IF(COUNTIF(L$7:L$11,L7)&gt;1,TRUE,FALSE))</formula>
    </cfRule>
    <cfRule type="expression" dxfId="1374" priority="21">
      <formula>AND(IF(COUNTIF(R$7:R$11,"=1")=2,TRUE),IF(COUNTIF(R$7:R$11,"=2")=2,TRUE))</formula>
    </cfRule>
    <cfRule type="expression" dxfId="1373" priority="22">
      <formula>AND(R7=4,IF(COUNTIF(R$7:R$11,"=4")=1,TRUE))</formula>
    </cfRule>
    <cfRule type="expression" dxfId="1372" priority="23">
      <formula>AND(R7=3,IF(COUNTIF(R$7:R$11,"=3")=1,TRUE))</formula>
    </cfRule>
    <cfRule type="expression" dxfId="1371" priority="24">
      <formula>AND(R7=2,IF(COUNTIF(R$7:R$11,"=2")=1,TRUE))</formula>
    </cfRule>
    <cfRule type="expression" dxfId="1370" priority="25">
      <formula>AND(R7=1,IF(COUNTIF(R$7:R$11,"=1")=1,TRUE))</formula>
    </cfRule>
    <cfRule type="expression" dxfId="1369" priority="26">
      <formula>OR(R7=0,R7=5)</formula>
    </cfRule>
  </conditionalFormatting>
  <conditionalFormatting sqref="J7:J11">
    <cfRule type="expression" dxfId="1368" priority="15">
      <formula>AND(Q7=4,IF(COUNTIF(Q$7:Q$11,"=4")&gt;=2,TRUE))</formula>
    </cfRule>
    <cfRule type="expression" dxfId="1367" priority="16">
      <formula>AND(Q7=3,IF(COUNTIF(Q$7:Q$11,"=3")&gt;=2,TRUE))</formula>
    </cfRule>
    <cfRule type="expression" dxfId="1366" priority="17">
      <formula>AND(Q7=2,IF(COUNTIF(Q$7:Q$11,"=2")&gt;=2,TRUE))</formula>
    </cfRule>
    <cfRule type="expression" dxfId="1365" priority="18">
      <formula>AND(Q7=1,IF(COUNTIF(Q$7:Q$11,"=1")&gt;=2,TRUE))</formula>
    </cfRule>
  </conditionalFormatting>
  <conditionalFormatting sqref="H7:H11">
    <cfRule type="expression" dxfId="1364" priority="14">
      <formula>AND(Q7=4,IF(COUNTIF(Q$7:Q$11,"=4")&gt;=2,TRUE))</formula>
    </cfRule>
    <cfRule type="expression" dxfId="1363" priority="49">
      <formula>AND(Q7=3,IF(COUNTIF(Q$7:Q$11,"=3")&gt;=2,TRUE))</formula>
    </cfRule>
    <cfRule type="expression" dxfId="1362" priority="50">
      <formula>AND(Q7=2,IF(COUNTIF(Q$7:Q$11,"=2")&gt;=2,TRUE))</formula>
    </cfRule>
    <cfRule type="expression" dxfId="1361" priority="51">
      <formula>AND(Q7=1,IF(COUNTIF(Q$7:Q$11,"=1")&gt;=2,TRUE))</formula>
    </cfRule>
  </conditionalFormatting>
  <conditionalFormatting sqref="K7:K11">
    <cfRule type="expression" dxfId="1360" priority="52">
      <formula>AND(J7&gt;0,IF(COUNTIF(J$7:J$11,"=1")=2,TRUE),IF(COUNTIF(J$7:J$11,"=2")=2,TRUE))</formula>
    </cfRule>
    <cfRule type="expression" dxfId="1359" priority="53">
      <formula>IF(COUNTIF(L$7:L$11,"=2")=2,TRUE)</formula>
    </cfRule>
    <cfRule type="expression" dxfId="1358" priority="54">
      <formula>IF(COUNTIF(L$7:L$11,"=1")=2,TRUE)</formula>
    </cfRule>
    <cfRule type="expression" dxfId="1357" priority="55">
      <formula>AND(IF(COUNTIF(R$7:R$11,"=1")=2,TRUE),IF(COUNTIF(S$7:S$11,"=2")=2,TRUE))</formula>
    </cfRule>
    <cfRule type="expression" dxfId="1356" priority="56">
      <formula>AND(R7=4,IF(COUNTIF(R$7:R$11,"=4")=1,TRUE))</formula>
    </cfRule>
    <cfRule type="expression" dxfId="1355" priority="57">
      <formula>AND(R7=3,IF(COUNTIF(R$7:R$11,"=3")=1,TRUE))</formula>
    </cfRule>
    <cfRule type="expression" dxfId="1354" priority="58">
      <formula>AND(R7=2,IF(COUNTIF(R$7:R$11,"=2")=1,TRUE))</formula>
    </cfRule>
    <cfRule type="expression" dxfId="1353" priority="59">
      <formula>AND(R7=1,IF(COUNTIF(R$7:R$11,"=1")=1,TRUE))</formula>
    </cfRule>
    <cfRule type="expression" dxfId="1352" priority="60">
      <formula>OR(R7=0,R7=5)</formula>
    </cfRule>
  </conditionalFormatting>
  <conditionalFormatting sqref="H7:H12 H61:H65">
    <cfRule type="containsText" dxfId="1351" priority="13" operator="containsText" text="0-0">
      <formula>NOT(ISERROR(SEARCH("0-0",H7)))</formula>
    </cfRule>
  </conditionalFormatting>
  <conditionalFormatting sqref="E300:E303">
    <cfRule type="containsText" dxfId="1350" priority="12" operator="containsText" text="I-Viru">
      <formula>NOT(ISERROR(SEARCH("I-Viru",E300)))</formula>
    </cfRule>
  </conditionalFormatting>
  <conditionalFormatting sqref="E300:E303">
    <cfRule type="containsText" dxfId="1349" priority="11" operator="containsText" text="I-Viru">
      <formula>NOT(ISERROR(SEARCH("I-Viru",E300)))</formula>
    </cfRule>
  </conditionalFormatting>
  <conditionalFormatting sqref="D304">
    <cfRule type="containsText" dxfId="1348" priority="10" operator="containsText" text="I-Viru">
      <formula>NOT(ISERROR(SEARCH("I-Viru",D304)))</formula>
    </cfRule>
  </conditionalFormatting>
  <conditionalFormatting sqref="D304">
    <cfRule type="containsText" dxfId="1347" priority="9" operator="containsText" text="I-Viru">
      <formula>NOT(ISERROR(SEARCH("I-Viru",D304)))</formula>
    </cfRule>
  </conditionalFormatting>
  <conditionalFormatting sqref="B300:B304">
    <cfRule type="containsText" dxfId="1346" priority="8" operator="containsText" text="I-Viru">
      <formula>NOT(ISERROR(SEARCH("I-Viru",B300)))</formula>
    </cfRule>
  </conditionalFormatting>
  <conditionalFormatting sqref="E103:I103 G102:I102 E105:I107 G104:I104">
    <cfRule type="containsText" dxfId="1345" priority="7" operator="containsText" text="I-Viru">
      <formula>NOT(ISERROR(SEARCH("I-Viru",E102)))</formula>
    </cfRule>
  </conditionalFormatting>
  <conditionalFormatting sqref="G102 G104">
    <cfRule type="aboveAverage" dxfId="1344" priority="6"/>
  </conditionalFormatting>
  <conditionalFormatting sqref="G102 G104">
    <cfRule type="containsBlanks" dxfId="1343" priority="5">
      <formula>LEN(TRIM(G102))=0</formula>
    </cfRule>
  </conditionalFormatting>
  <conditionalFormatting sqref="E109:F109 E111:F111">
    <cfRule type="containsText" dxfId="1342" priority="4" operator="containsText" text="I-Viru">
      <formula>NOT(ISERROR(SEARCH("I-Viru",E109)))</formula>
    </cfRule>
  </conditionalFormatting>
  <conditionalFormatting sqref="E110:I110 G109:I109 E112:I114 G111:I111">
    <cfRule type="containsText" dxfId="1341" priority="3" operator="containsText" text="I-Viru">
      <formula>NOT(ISERROR(SEARCH("I-Viru",E109)))</formula>
    </cfRule>
  </conditionalFormatting>
  <conditionalFormatting sqref="G109 G111">
    <cfRule type="aboveAverage" dxfId="1340" priority="2"/>
  </conditionalFormatting>
  <conditionalFormatting sqref="G109 G111">
    <cfRule type="containsBlanks" dxfId="1339" priority="1">
      <formula>LEN(TRIM(G109))=0</formula>
    </cfRule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T308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hidden="1" customWidth="1"/>
    <col min="12" max="12" width="5" style="8" hidden="1" customWidth="1"/>
    <col min="13" max="13" width="3.28515625" style="8" hidden="1" customWidth="1"/>
    <col min="14" max="14" width="5.5703125" style="8" hidden="1" customWidth="1"/>
    <col min="15" max="15" width="3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2023</v>
      </c>
      <c r="B1" s="14"/>
      <c r="C1" s="14"/>
      <c r="E1" s="10"/>
      <c r="J1" s="195"/>
      <c r="K1" s="195"/>
      <c r="L1" s="195"/>
      <c r="M1" s="242"/>
      <c r="N1" s="242"/>
      <c r="O1" s="231"/>
      <c r="P1" s="242"/>
      <c r="Q1" s="243" t="s">
        <v>122</v>
      </c>
      <c r="R1" s="242"/>
      <c r="S1" s="242"/>
      <c r="T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2" x14ac:dyDescent="0.2">
      <c r="A2" s="10" t="str">
        <f>Võistkondlik!B2</f>
        <v>Toimumisaeg: L, 27.05.2023 kell 10:00</v>
      </c>
      <c r="B2" s="14"/>
      <c r="C2" s="14"/>
      <c r="E2" s="10"/>
    </row>
    <row r="3" spans="1:42" x14ac:dyDescent="0.2">
      <c r="A3" s="10" t="str">
        <f>Võistkondlik!B3</f>
        <v>Toimumiskoht: Järvamaa, Türi vald, Väätsa alevik, Järve tn</v>
      </c>
      <c r="B3" s="14"/>
      <c r="C3" s="14"/>
      <c r="E3" s="10"/>
    </row>
    <row r="4" spans="1:42" x14ac:dyDescent="0.2">
      <c r="A4" s="15" t="s">
        <v>100</v>
      </c>
      <c r="B4" s="14"/>
      <c r="C4" s="14"/>
      <c r="E4" s="10"/>
      <c r="I4" s="78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</row>
    <row r="6" spans="1:42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>
        <v>4</v>
      </c>
      <c r="G6" s="186">
        <v>5</v>
      </c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U6" s="78"/>
      <c r="W6" s="78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x14ac:dyDescent="0.2">
      <c r="A7" s="184">
        <v>1</v>
      </c>
      <c r="B7" s="196" t="s">
        <v>293</v>
      </c>
      <c r="C7" s="197"/>
      <c r="D7" s="198">
        <v>13</v>
      </c>
      <c r="E7" s="198">
        <v>8</v>
      </c>
      <c r="F7" s="198">
        <v>12</v>
      </c>
      <c r="G7" s="198">
        <v>2</v>
      </c>
      <c r="H7" s="199" t="str">
        <f>(IF(D7-C8&gt;0,1)+IF(E7-C9&gt;0,1)+IF(F7-C10&gt;0,1)+IF(G7-C11&gt;0,1))&amp;"-"&amp;(IF(D7-C8&lt;0,1)+IF(E7-C9&lt;0,1)+IF(F7-C10&lt;0,1)+IF(G7-C11&lt;0,1))</f>
        <v>2-2</v>
      </c>
      <c r="I7" s="198" t="str">
        <f>IF(AND(B7&lt;&gt;"",R$6=TRUE),A$6&amp;RANK(S7,S$7:S$11,0)," ")</f>
        <v>A4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-11</v>
      </c>
      <c r="M7" s="214">
        <f>SUM(AND(R7=R8,D7&gt;C8),AND(R7=R9,E7&gt;C9),AND(R7=R10,F7&gt;C10),AND(R7=R11,G7&gt;C11))</f>
        <v>0</v>
      </c>
      <c r="N7" s="215" t="str">
        <f>SUM(C7:G7)&amp;"-"&amp;SUM(C7:C11)</f>
        <v>35-42</v>
      </c>
      <c r="O7" s="216">
        <f>D7+E7+F7+G7-C8-C9-C10-C11</f>
        <v>-7</v>
      </c>
      <c r="P7" s="201">
        <f>SUM(C7:G7,C7:C11)/SUM(C7:C11)</f>
        <v>1.8333333333333333</v>
      </c>
      <c r="Q7" s="202">
        <f>VALUE(LEFT(H7,1))</f>
        <v>2</v>
      </c>
      <c r="R7" s="203">
        <f>Q7*100000+J7*10000+K7*1000+100*L7</f>
        <v>198900</v>
      </c>
      <c r="S7" s="218">
        <f t="shared" ref="S7:S10" si="0">R7+M7*0.1+IF(ISNONTEXT(B7),0,0.01)+0.0001*O7</f>
        <v>198900.00930000001</v>
      </c>
      <c r="T7" s="205" t="str">
        <f>Q7&amp;J7</f>
        <v>20</v>
      </c>
      <c r="U7" s="109"/>
      <c r="W7" s="78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1:42" x14ac:dyDescent="0.2">
      <c r="A8" s="184">
        <v>2</v>
      </c>
      <c r="B8" s="196" t="s">
        <v>219</v>
      </c>
      <c r="C8" s="198">
        <v>9</v>
      </c>
      <c r="D8" s="197"/>
      <c r="E8" s="198">
        <v>12</v>
      </c>
      <c r="F8" s="198">
        <v>13</v>
      </c>
      <c r="G8" s="198">
        <v>13</v>
      </c>
      <c r="H8" s="199" t="str">
        <f>(IF(C8-D7&gt;0,1)+IF(E8-D9&gt;0,1)+IF(F8-D10&gt;0,1)+IF(G8-D11&gt;0,1))&amp;"-"&amp;(IF(C8-D7&lt;0,1)+IF(E8-D9&lt;0,1)+IF(F8-D10&lt;0,1)+IF(G8-D11&lt;0,1))</f>
        <v>3-1</v>
      </c>
      <c r="I8" s="198" t="str">
        <f>IF(AND(B8&lt;&gt;"",R$6=TRUE),A$6&amp;RANK(S8,S$7:S$11,0)," ")</f>
        <v>A1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1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5</v>
      </c>
      <c r="M8" s="214">
        <f>SUM(AND(R8=R7,C8&gt;D7),AND(R8=R9,E8&gt;D9),AND(R8=R10,F8&gt;D10),AND(R8=R11,G8&gt;D11))</f>
        <v>0</v>
      </c>
      <c r="N8" s="215" t="str">
        <f>SUM(C8:G8)&amp;"-"&amp;SUM(D7:D11)</f>
        <v>47-25</v>
      </c>
      <c r="O8" s="216">
        <f>C8+E8+F8+G8-D7-D9-D10-D11</f>
        <v>22</v>
      </c>
      <c r="P8" s="201">
        <f>SUM(C8:G8,D7:D11)/SUM(D7:D11)</f>
        <v>2.88</v>
      </c>
      <c r="Q8" s="207">
        <f>VALUE(LEFT(H8,1))</f>
        <v>3</v>
      </c>
      <c r="R8" s="203">
        <f>Q8*100000+J8*10000+K8*1000+100*L8</f>
        <v>310500</v>
      </c>
      <c r="S8" s="218">
        <f t="shared" si="0"/>
        <v>310500.0122</v>
      </c>
      <c r="T8" s="205" t="str">
        <f>Q8&amp;J8</f>
        <v>31</v>
      </c>
      <c r="U8" s="109"/>
      <c r="W8" s="78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2" x14ac:dyDescent="0.2">
      <c r="A9" s="184">
        <v>3</v>
      </c>
      <c r="B9" s="206" t="s">
        <v>218</v>
      </c>
      <c r="C9" s="198">
        <v>13</v>
      </c>
      <c r="D9" s="209">
        <v>7</v>
      </c>
      <c r="E9" s="197"/>
      <c r="F9" s="198">
        <v>13</v>
      </c>
      <c r="G9" s="198">
        <v>13</v>
      </c>
      <c r="H9" s="199" t="str">
        <f>(IF(C9-E7&gt;0,1)+IF(D9-E8&gt;0,1)+IF(F9-E10&gt;0,1)+IF(G9-E11&gt;0,1))&amp;"-"&amp;(IF(C9-E7&lt;0,1)+IF(D9-E8&lt;0,1)+IF(F9-E10&lt;0,1)+IF(G9-E11&lt;0,1))</f>
        <v>3-1</v>
      </c>
      <c r="I9" s="198" t="str">
        <f>IF(AND(B9&lt;&gt;"",R$6=TRUE),A$6&amp;RANK(S9,S$7:S$11,0)," ")</f>
        <v>A2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-5</v>
      </c>
      <c r="M9" s="214">
        <f>SUM(AND(R9=R7,C9&gt;E7),AND(R9=R8,D9&gt;E8),AND(R9=R10,F9&gt;E10),AND(R9=R11,G9&gt;E11))</f>
        <v>0</v>
      </c>
      <c r="N9" s="215" t="str">
        <f>SUM(C9:G9)&amp;"-"&amp;SUM(E7:E11)</f>
        <v>46-32</v>
      </c>
      <c r="O9" s="216">
        <f>C9+D9+F9+G9-E7-E8-E10-E11</f>
        <v>14</v>
      </c>
      <c r="P9" s="201">
        <f>SUM(C9:G9,E7:E11)/SUM(E7:E11)</f>
        <v>2.4375</v>
      </c>
      <c r="Q9" s="207">
        <f>VALUE(LEFT(H9,1))</f>
        <v>3</v>
      </c>
      <c r="R9" s="203">
        <f>Q9*100000+J9*10000+K9*1000+100*L9</f>
        <v>299500</v>
      </c>
      <c r="S9" s="218">
        <f t="shared" si="0"/>
        <v>299500.01140000002</v>
      </c>
      <c r="T9" s="205" t="str">
        <f>Q9&amp;J9</f>
        <v>30</v>
      </c>
      <c r="U9" s="109"/>
      <c r="W9" s="78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</row>
    <row r="10" spans="1:42" x14ac:dyDescent="0.2">
      <c r="A10" s="184">
        <v>4</v>
      </c>
      <c r="B10" s="208" t="s">
        <v>185</v>
      </c>
      <c r="C10" s="198">
        <v>7</v>
      </c>
      <c r="D10" s="209">
        <v>2</v>
      </c>
      <c r="E10" s="198">
        <v>5</v>
      </c>
      <c r="F10" s="197"/>
      <c r="G10" s="219">
        <v>5</v>
      </c>
      <c r="H10" s="199" t="str">
        <f>(IF(C10-F7&gt;0,1)+IF(D10-F8&gt;0,1)+IF(E10-F9&gt;0,1)+IF(G10-F11&gt;0,1))&amp;"-"&amp;(IF(C10-F7&lt;0,1)+IF(D10-F8&lt;0,1)+IF(E10-F9&lt;0,1)+IF(G10-F11&lt;0,1))</f>
        <v>0-4</v>
      </c>
      <c r="I10" s="198" t="str">
        <f>IF(AND(B10&lt;&gt;"",R$6=TRUE),A$6&amp;RANK(S10,S$7:S$11,0)," ")</f>
        <v>A5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19-51</v>
      </c>
      <c r="O10" s="216">
        <f>C10+D10+E10+G10-F7-F8-F9-F11</f>
        <v>-32</v>
      </c>
      <c r="P10" s="201">
        <f>SUM(C10:G10,F7:F11)/SUM(F7:F11)</f>
        <v>1.3725490196078431</v>
      </c>
      <c r="Q10" s="207">
        <f>VALUE(LEFT(H10,1))</f>
        <v>0</v>
      </c>
      <c r="R10" s="203">
        <f>Q10*100000+J10*10000+K10*1000+100*L10</f>
        <v>0</v>
      </c>
      <c r="S10" s="218">
        <f t="shared" si="0"/>
        <v>6.8000000000000005E-3</v>
      </c>
      <c r="T10" s="205" t="str">
        <f>Q10&amp;J10</f>
        <v>00</v>
      </c>
      <c r="U10" s="78"/>
      <c r="W10" s="78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</row>
    <row r="11" spans="1:42" x14ac:dyDescent="0.2">
      <c r="A11" s="184">
        <v>5</v>
      </c>
      <c r="B11" s="208" t="s">
        <v>217</v>
      </c>
      <c r="C11" s="198">
        <v>13</v>
      </c>
      <c r="D11" s="198">
        <v>3</v>
      </c>
      <c r="E11" s="198">
        <v>7</v>
      </c>
      <c r="F11" s="198">
        <v>13</v>
      </c>
      <c r="G11" s="197"/>
      <c r="H11" s="199" t="str">
        <f>(IF(C11-G7&gt;0,1)+IF(D11-G8&gt;0,1)+IF(E11-G9&gt;0,1)+IF(F11-G10&gt;0,1))&amp;"-"&amp;(IF(C11-G7&lt;0,1)+IF(D11-G8&lt;0,1)+IF(E11-G9&lt;0,1)+IF(F11-G10&lt;0,1))</f>
        <v>2-2</v>
      </c>
      <c r="I11" s="198" t="str">
        <f>IF(AND(B11&lt;&gt;"",R$6=TRUE),A$6&amp;RANK(S11,S$7:S$11,0)," ")</f>
        <v>A3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1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11</v>
      </c>
      <c r="M11" s="214">
        <f>SUM(AND(R11=R7,C11&gt;G7),AND(R11=R8,D11&gt;G8),AND(R11=R9,E11&gt;G9),AND(R11=R10,F11&gt;G10))</f>
        <v>0</v>
      </c>
      <c r="N11" s="215" t="str">
        <f>SUM(C11:G11)&amp;"-"&amp;SUM(G7:G11)</f>
        <v>36-33</v>
      </c>
      <c r="O11" s="216">
        <f>C11+D11+E11+F11-G7-G8-G9-G10</f>
        <v>3</v>
      </c>
      <c r="P11" s="201">
        <f>SUM(C11:G11,G7:G11)/SUM(G7:G11)</f>
        <v>2.0909090909090908</v>
      </c>
      <c r="Q11" s="207">
        <f>VALUE(LEFT(H11,1))</f>
        <v>2</v>
      </c>
      <c r="R11" s="203">
        <f>Q11*100000+J11*10000+K11*1000+100*L11</f>
        <v>211100</v>
      </c>
      <c r="S11" s="218">
        <f>R11+M11*0.1+IF(ISNONTEXT(B11),0,0.01)+0.0001*O11</f>
        <v>211100.01030000002</v>
      </c>
      <c r="T11" s="205" t="str">
        <f>Q11&amp;J11</f>
        <v>21</v>
      </c>
      <c r="U11" s="78"/>
      <c r="W11" s="78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  <c r="U12" s="78"/>
      <c r="W12" s="78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3" spans="1:42" x14ac:dyDescent="0.2">
      <c r="A13" s="184" t="s">
        <v>18</v>
      </c>
      <c r="B13" s="185"/>
      <c r="C13" s="186">
        <v>1</v>
      </c>
      <c r="D13" s="186">
        <v>2</v>
      </c>
      <c r="E13" s="186">
        <v>3</v>
      </c>
      <c r="F13" s="186">
        <v>4</v>
      </c>
      <c r="G13" s="186"/>
      <c r="H13" s="187" t="s">
        <v>1</v>
      </c>
      <c r="I13" s="187" t="s">
        <v>51</v>
      </c>
      <c r="J13" s="188" t="s">
        <v>176</v>
      </c>
      <c r="K13" s="189" t="s">
        <v>177</v>
      </c>
      <c r="L13" s="190" t="s">
        <v>178</v>
      </c>
      <c r="M13" s="190" t="s">
        <v>179</v>
      </c>
      <c r="N13" s="277" t="s">
        <v>121</v>
      </c>
      <c r="O13" s="277" t="s">
        <v>121</v>
      </c>
      <c r="P13" s="191" t="s">
        <v>180</v>
      </c>
      <c r="Q13" s="192" t="s">
        <v>120</v>
      </c>
      <c r="R13" s="192" t="b">
        <f>OR(AND(COUNTA(B14:B18)=3,COUNTA(C14:G18)=6),AND(COUNTA(B14:B18)=4,COUNTA(C14:G18)=12),AND(COUNTA(B14:B18)=5,COUNTA(C14:G18)=20))</f>
        <v>1</v>
      </c>
      <c r="S13" s="193" t="s">
        <v>181</v>
      </c>
      <c r="T13" s="194" t="s">
        <v>182</v>
      </c>
      <c r="U13" s="78"/>
      <c r="V13" s="78"/>
      <c r="W13" s="78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</row>
    <row r="14" spans="1:42" x14ac:dyDescent="0.2">
      <c r="A14" s="184">
        <v>1</v>
      </c>
      <c r="B14" s="228" t="s">
        <v>294</v>
      </c>
      <c r="C14" s="197"/>
      <c r="D14" s="198">
        <v>12</v>
      </c>
      <c r="E14" s="198">
        <v>9</v>
      </c>
      <c r="F14" s="198">
        <v>9</v>
      </c>
      <c r="G14" s="198"/>
      <c r="H14" s="199" t="str">
        <f>(IF(D14-C15&gt;0,1)+IF(E14-C16&gt;0,1)+IF(F14-C17&gt;0,1)+IF(G14-C18&gt;0,1))&amp;"-"&amp;(IF(D14-C15&lt;0,1)+IF(E14-C16&lt;0,1)+IF(F14-C17&lt;0,1)+IF(G14-C18&lt;0,1))</f>
        <v>0-3</v>
      </c>
      <c r="I14" s="198" t="str">
        <f>IF(AND(B14&lt;&gt;"",R$13=TRUE),A$13&amp;RANK(S14,S$14:S$18,0)," ")</f>
        <v>B4</v>
      </c>
      <c r="J14" s="200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2">
        <f>SUM(AND(T14=T15,D14&gt;C15),AND(T14=T16,E14&gt;C16),AND(T14=T17,F14&gt;C17),AND(T14=T18,G14&gt;C18))</f>
        <v>0</v>
      </c>
      <c r="L14" s="213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4">
        <f>SUM(AND(R14=R15,D14&gt;C15),AND(R14=R16,E14&gt;C16),AND(R14=R17,F14&gt;C17),AND(R14=R18,G14&gt;C18))</f>
        <v>0</v>
      </c>
      <c r="N14" s="215" t="str">
        <f>SUM(C14:G14)&amp;"-"&amp;SUM(C14:C18)</f>
        <v>30-35</v>
      </c>
      <c r="O14" s="216">
        <f>D14+E14+F14+G14-C15-C16-C17-C18</f>
        <v>-5</v>
      </c>
      <c r="P14" s="201">
        <f>SUM(C14:G14,C14:C18)/SUM(C14:C18)</f>
        <v>1.8571428571428572</v>
      </c>
      <c r="Q14" s="202">
        <f>VALUE(LEFT(H14,1))</f>
        <v>0</v>
      </c>
      <c r="R14" s="203">
        <f>Q14*100000+J14*10000+K14*1000+100*L14</f>
        <v>0</v>
      </c>
      <c r="S14" s="218">
        <f t="shared" ref="S14:S18" si="1">R14+M14*0.1+IF(ISNONTEXT(B14),0,0.01)+0.0001*O14</f>
        <v>9.4999999999999998E-3</v>
      </c>
      <c r="T14" s="205" t="str">
        <f>Q14&amp;J14</f>
        <v>00</v>
      </c>
      <c r="U14" s="109"/>
      <c r="V14" s="78"/>
      <c r="W14" s="78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</row>
    <row r="15" spans="1:42" x14ac:dyDescent="0.2">
      <c r="A15" s="184">
        <v>2</v>
      </c>
      <c r="B15" s="196" t="s">
        <v>202</v>
      </c>
      <c r="C15" s="198">
        <v>13</v>
      </c>
      <c r="D15" s="197"/>
      <c r="E15" s="198">
        <v>13</v>
      </c>
      <c r="F15" s="198">
        <v>13</v>
      </c>
      <c r="G15" s="198"/>
      <c r="H15" s="199" t="str">
        <f>(IF(C15-D14&gt;0,1)+IF(E15-D16&gt;0,1)+IF(F15-D17&gt;0,1)+IF(G15-D18&gt;0,1))&amp;"-"&amp;(IF(C15-D14&lt;0,1)+IF(E15-D16&lt;0,1)+IF(F15-D17&lt;0,1)+IF(G15-D18&lt;0,1))</f>
        <v>3-0</v>
      </c>
      <c r="I15" s="198" t="str">
        <f>IF(AND(B15&lt;&gt;"",R$13=TRUE),A$13&amp;RANK(S15,S$14:S$18,0)," ")</f>
        <v>B1</v>
      </c>
      <c r="J15" s="98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4">
        <f>SUM(AND(T15=T14,C15&gt;D14),AND(T15=T16,E15&gt;D16),AND(T15=T17,F15&gt;D17),AND(T15=T18,G15&gt;D18))</f>
        <v>0</v>
      </c>
      <c r="L15" s="217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4">
        <f>SUM(AND(R15=R14,C15&gt;D14),AND(R15=R16,E15&gt;D16),AND(R15=R17,F15&gt;D17),AND(R15=R18,G15&gt;D18))</f>
        <v>0</v>
      </c>
      <c r="N15" s="215" t="str">
        <f>SUM(C15:G15)&amp;"-"&amp;SUM(D14:D18)</f>
        <v>39-26</v>
      </c>
      <c r="O15" s="216">
        <f>C15+E15+F15+G15-D14-D16-D17-D18</f>
        <v>13</v>
      </c>
      <c r="P15" s="201">
        <f>SUM(C15:G15,D14:D18)/SUM(D14:D18)</f>
        <v>2.5</v>
      </c>
      <c r="Q15" s="207">
        <f>VALUE(LEFT(H15,1))</f>
        <v>3</v>
      </c>
      <c r="R15" s="203">
        <f>Q15*100000+J15*10000+K15*1000+100*L15</f>
        <v>300000</v>
      </c>
      <c r="S15" s="218">
        <f t="shared" si="1"/>
        <v>300000.01130000001</v>
      </c>
      <c r="T15" s="205" t="str">
        <f>Q15&amp;J15</f>
        <v>30</v>
      </c>
      <c r="U15" s="109"/>
      <c r="V15" s="78"/>
      <c r="W15" s="78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</row>
    <row r="16" spans="1:42" x14ac:dyDescent="0.2">
      <c r="A16" s="184">
        <v>3</v>
      </c>
      <c r="B16" s="206" t="s">
        <v>118</v>
      </c>
      <c r="C16" s="198">
        <v>11</v>
      </c>
      <c r="D16" s="209">
        <v>12</v>
      </c>
      <c r="E16" s="197"/>
      <c r="F16" s="198">
        <v>5</v>
      </c>
      <c r="G16" s="198"/>
      <c r="H16" s="199" t="str">
        <f>(IF(C16-E14&gt;0,1)+IF(D16-E15&gt;0,1)+IF(F16-E17&gt;0,1)+IF(G16-E18&gt;0,1))&amp;"-"&amp;(IF(C16-E14&lt;0,1)+IF(D16-E15&lt;0,1)+IF(F16-E17&lt;0,1)+IF(G16-E18&lt;0,1))</f>
        <v>1-2</v>
      </c>
      <c r="I16" s="198" t="str">
        <f>IF(AND(B16&lt;&gt;"",R$13=TRUE),A$13&amp;RANK(S16,S$14:S$18,0)," ")</f>
        <v>B3</v>
      </c>
      <c r="J16" s="98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4">
        <f>SUM(AND(T16=T14,C16&gt;E14),AND(T16=T15,D16&gt;E15),AND(T16=T17,F16&gt;E17),AND(T16=T18,G16&gt;E18))</f>
        <v>0</v>
      </c>
      <c r="L16" s="217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4">
        <f>SUM(AND(R16=R14,C16&gt;E14),AND(R16=R15,D16&gt;E15),AND(R16=R17,F16&gt;E17),AND(R16=R18,G16&gt;E18))</f>
        <v>0</v>
      </c>
      <c r="N16" s="215" t="str">
        <f>SUM(C16:G16)&amp;"-"&amp;SUM(E14:E18)</f>
        <v>28-35</v>
      </c>
      <c r="O16" s="216">
        <f>C16+D16+F16+G16-E14-E15-E17-E18</f>
        <v>-7</v>
      </c>
      <c r="P16" s="201">
        <f>SUM(C16:G16,E14:E18)/SUM(E14:E18)</f>
        <v>1.8</v>
      </c>
      <c r="Q16" s="207">
        <f>VALUE(LEFT(H16,1))</f>
        <v>1</v>
      </c>
      <c r="R16" s="203">
        <f>Q16*100000+J16*10000+K16*1000+100*L16</f>
        <v>100000</v>
      </c>
      <c r="S16" s="218">
        <f t="shared" si="1"/>
        <v>100000.00929999999</v>
      </c>
      <c r="T16" s="205" t="str">
        <f>Q16&amp;J16</f>
        <v>10</v>
      </c>
      <c r="U16" s="109"/>
      <c r="V16" s="78"/>
      <c r="W16" s="7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</row>
    <row r="17" spans="1:42" x14ac:dyDescent="0.2">
      <c r="A17" s="184">
        <v>4</v>
      </c>
      <c r="B17" s="208" t="s">
        <v>335</v>
      </c>
      <c r="C17" s="198">
        <v>11</v>
      </c>
      <c r="D17" s="209">
        <v>2</v>
      </c>
      <c r="E17" s="198">
        <v>13</v>
      </c>
      <c r="F17" s="197"/>
      <c r="G17" s="219"/>
      <c r="H17" s="199" t="str">
        <f>(IF(C17-F14&gt;0,1)+IF(D17-F15&gt;0,1)+IF(E17-F16&gt;0,1)+IF(G17-F18&gt;0,1))&amp;"-"&amp;(IF(C17-F14&lt;0,1)+IF(D17-F15&lt;0,1)+IF(E17-F16&lt;0,1)+IF(G17-F18&lt;0,1))</f>
        <v>2-1</v>
      </c>
      <c r="I17" s="198" t="str">
        <f>IF(AND(B17&lt;&gt;"",R$13=TRUE),A$13&amp;RANK(S17,S$14:S$18,0)," ")</f>
        <v>B2</v>
      </c>
      <c r="J17" s="98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4">
        <f>SUM(AND(T17=T14,C17&gt;F14),AND(T17=T15,D17&gt;F15),AND(T17=T16,E17&gt;F16),AND(T17=T18,G17&gt;F18))</f>
        <v>0</v>
      </c>
      <c r="L17" s="217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4">
        <f>SUM(AND(R17=R14,C17&gt;F14),AND(R17=R15,D17&gt;F15),AND(R17=R16,E17&gt;F16),AND(R17=R18,G17&gt;F18))</f>
        <v>0</v>
      </c>
      <c r="N17" s="215" t="str">
        <f>SUM(C17:G17)&amp;"-"&amp;SUM(F14:F18)</f>
        <v>26-27</v>
      </c>
      <c r="O17" s="216">
        <f>C17+D17+E17+G17-F14-F15-F16-F18</f>
        <v>-1</v>
      </c>
      <c r="P17" s="201">
        <f>SUM(C17:G17,F14:F18)/SUM(F14:F18)</f>
        <v>1.962962962962963</v>
      </c>
      <c r="Q17" s="207">
        <f>VALUE(LEFT(H17,1))</f>
        <v>2</v>
      </c>
      <c r="R17" s="203">
        <f>Q17*100000+J17*10000+K17*1000+100*L17</f>
        <v>200000</v>
      </c>
      <c r="S17" s="218">
        <f t="shared" si="1"/>
        <v>200000.0099</v>
      </c>
      <c r="T17" s="205" t="str">
        <f>Q17&amp;J17</f>
        <v>20</v>
      </c>
      <c r="U17" s="80"/>
      <c r="V17" s="78"/>
      <c r="W17" s="7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hidden="1" x14ac:dyDescent="0.2">
      <c r="A18" s="184">
        <v>5</v>
      </c>
      <c r="B18" s="208"/>
      <c r="C18" s="198"/>
      <c r="D18" s="198"/>
      <c r="E18" s="198"/>
      <c r="F18" s="198"/>
      <c r="G18" s="197"/>
      <c r="H18" s="199" t="str">
        <f>(IF(C18-G14&gt;0,1)+IF(D18-G15&gt;0,1)+IF(E18-G16&gt;0,1)+IF(F18-G17&gt;0,1))&amp;"-"&amp;(IF(C18-G14&lt;0,1)+IF(D18-G15&lt;0,1)+IF(E18-G16&lt;0,1)+IF(F18-G17&lt;0,1))</f>
        <v>0-0</v>
      </c>
      <c r="I18" s="198" t="str">
        <f>IF(AND(B18&lt;&gt;"",R$13=TRUE),A$13&amp;RANK(S18,S$14:S$18,0)," ")</f>
        <v xml:space="preserve"> </v>
      </c>
      <c r="J18" s="98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4">
        <f>SUM(AND(T18=T14,C18&gt;G14),AND(T18=T15,D18&gt;G15),AND(T18=T16,E18&gt;G16),AND(T18=T17,F18&gt;G17))</f>
        <v>0</v>
      </c>
      <c r="L18" s="217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4">
        <f>SUM(AND(R18=R14,C18&gt;G14),AND(R18=R15,D18&gt;G15),AND(R18=R16,E18&gt;G16),AND(R18=R17,F18&gt;G17))</f>
        <v>0</v>
      </c>
      <c r="N18" s="215" t="str">
        <f>SUM(C18:G18)&amp;"-"&amp;SUM(G14:G18)</f>
        <v>0-0</v>
      </c>
      <c r="O18" s="216">
        <f>C18+D18+E18+F18-G14-G15-G16-G17</f>
        <v>0</v>
      </c>
      <c r="P18" s="201" t="e">
        <f>SUM(C18:G18,G14:G18)/SUM(G14:G18)</f>
        <v>#DIV/0!</v>
      </c>
      <c r="Q18" s="207">
        <f>VALUE(LEFT(H18,1))</f>
        <v>0</v>
      </c>
      <c r="R18" s="203">
        <f>Q18*100000+J18*10000+K18*1000+100*L18</f>
        <v>0</v>
      </c>
      <c r="S18" s="218">
        <f t="shared" si="1"/>
        <v>0</v>
      </c>
      <c r="T18" s="205" t="str">
        <f>Q18&amp;J18</f>
        <v>00</v>
      </c>
      <c r="U18" s="78"/>
      <c r="V18" s="78"/>
      <c r="W18" s="78"/>
    </row>
    <row r="19" spans="1:42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  <c r="U19" s="78"/>
      <c r="V19" s="78"/>
      <c r="W19" s="78"/>
    </row>
    <row r="20" spans="1:42" hidden="1" x14ac:dyDescent="0.2">
      <c r="A20" s="184" t="s">
        <v>33</v>
      </c>
      <c r="B20" s="185"/>
      <c r="C20" s="186">
        <v>1</v>
      </c>
      <c r="D20" s="186">
        <v>2</v>
      </c>
      <c r="E20" s="186">
        <v>3</v>
      </c>
      <c r="F20" s="186"/>
      <c r="G20" s="186"/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0</v>
      </c>
      <c r="S20" s="193" t="s">
        <v>181</v>
      </c>
      <c r="T20" s="194" t="s">
        <v>182</v>
      </c>
      <c r="U20" s="78"/>
      <c r="V20" s="78"/>
      <c r="W20" s="78"/>
    </row>
    <row r="21" spans="1:42" hidden="1" x14ac:dyDescent="0.2">
      <c r="A21" s="184">
        <v>1</v>
      </c>
      <c r="B21" s="196"/>
      <c r="C21" s="197"/>
      <c r="D21" s="198"/>
      <c r="E21" s="198"/>
      <c r="F21" s="198"/>
      <c r="G21" s="198"/>
      <c r="H21" s="199" t="str">
        <f>(IF(D21-C22&gt;0,1)+IF(E21-C23&gt;0,1)+IF(F21-C24&gt;0,1)+IF(G21-C25&gt;0,1))&amp;"-"&amp;(IF(D21-C22&lt;0,1)+IF(E21-C23&lt;0,1)+IF(F21-C24&lt;0,1)+IF(G21-C25&lt;0,1))</f>
        <v>0-0</v>
      </c>
      <c r="I21" s="198" t="str">
        <f>IF(AND(B21&lt;&gt;"",R$20=TRUE),A$20&amp;RANK(R21,R$21:R$25,0)," ")</f>
        <v xml:space="preserve"> 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2">
        <f>SUM(AND(T21=T22,D21&gt;C22),AND(T21=T23,E21&gt;C23),AND(T21=T24,F21&gt;C24),AND(T21=T25,G21&gt;C25))</f>
        <v>0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0-0</v>
      </c>
      <c r="O21" s="216">
        <f>D21+E21+F21+G21-C22-C23-C24-C25</f>
        <v>0</v>
      </c>
      <c r="P21" s="201" t="e">
        <f>SUM(C21:G21,C21:C25)/SUM(C21:C25)</f>
        <v>#DIV/0!</v>
      </c>
      <c r="Q21" s="202">
        <f>VALUE(LEFT(H21,1))</f>
        <v>0</v>
      </c>
      <c r="R21" s="203">
        <f>Q21*100000+J21*10000+K21*1000+100*L21</f>
        <v>0</v>
      </c>
      <c r="S21" s="218">
        <f t="shared" ref="S21:S25" si="2">R21+M21*0.1+IF(ISNONTEXT(B21),0,0.01)+0.0001*O21</f>
        <v>0</v>
      </c>
      <c r="T21" s="205" t="str">
        <f>Q21&amp;J21</f>
        <v>00</v>
      </c>
      <c r="U21" s="109"/>
      <c r="V21" s="78"/>
      <c r="W21" s="78"/>
    </row>
    <row r="22" spans="1:42" hidden="1" x14ac:dyDescent="0.2">
      <c r="A22" s="184">
        <v>2</v>
      </c>
      <c r="B22" s="206"/>
      <c r="C22" s="198"/>
      <c r="D22" s="197"/>
      <c r="E22" s="198"/>
      <c r="F22" s="198"/>
      <c r="G22" s="198"/>
      <c r="H22" s="199" t="str">
        <f>(IF(C22-D21&gt;0,1)+IF(E22-D23&gt;0,1)+IF(F22-D24&gt;0,1)+IF(G22-D25&gt;0,1))&amp;"-"&amp;(IF(C22-D21&lt;0,1)+IF(E22-D23&lt;0,1)+IF(F22-D24&lt;0,1)+IF(G22-D25&lt;0,1))</f>
        <v>0-0</v>
      </c>
      <c r="I22" s="198" t="str">
        <f>IF(AND(B22&lt;&gt;"",R$20=TRUE),A$20&amp;RANK(R22,R$21:R$25,0)," ")</f>
        <v xml:space="preserve"> 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4">
        <f>SUM(AND(T22=T21,C22&gt;D21),AND(T22=T23,E22&gt;D23),AND(T22=T24,F22&gt;D24),AND(T22=T25,G22&gt;D25))</f>
        <v>0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0-0</v>
      </c>
      <c r="O22" s="216">
        <f>C22+E22+F22+G22-D21-D23-D24-D25</f>
        <v>0</v>
      </c>
      <c r="P22" s="201" t="e">
        <f>SUM(C22:G22,D21:D25)/SUM(D21:D25)</f>
        <v>#DIV/0!</v>
      </c>
      <c r="Q22" s="207">
        <f>VALUE(LEFT(H22,1))</f>
        <v>0</v>
      </c>
      <c r="R22" s="203">
        <f>Q22*100000+J22*10000+K22*1000+100*L22</f>
        <v>0</v>
      </c>
      <c r="S22" s="218">
        <f t="shared" si="2"/>
        <v>0</v>
      </c>
      <c r="T22" s="205" t="str">
        <f>Q22&amp;J22</f>
        <v>00</v>
      </c>
      <c r="U22" s="109"/>
      <c r="V22" s="78"/>
      <c r="W22" s="78"/>
    </row>
    <row r="23" spans="1:42" hidden="1" x14ac:dyDescent="0.2">
      <c r="A23" s="184">
        <v>3</v>
      </c>
      <c r="B23" s="206"/>
      <c r="C23" s="198"/>
      <c r="D23" s="209"/>
      <c r="E23" s="197"/>
      <c r="F23" s="198"/>
      <c r="G23" s="198"/>
      <c r="H23" s="199" t="str">
        <f>(IF(C23-E21&gt;0,1)+IF(D23-E22&gt;0,1)+IF(F23-E24&gt;0,1)+IF(G23-E25&gt;0,1))&amp;"-"&amp;(IF(C23-E21&lt;0,1)+IF(D23-E22&lt;0,1)+IF(F23-E24&lt;0,1)+IF(G23-E25&lt;0,1))</f>
        <v>0-0</v>
      </c>
      <c r="I23" s="198" t="str">
        <f>IF(AND(B23&lt;&gt;"",R$20=TRUE),A$20&amp;RANK(R23,R$21:R$25,0)," ")</f>
        <v xml:space="preserve"> 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4">
        <f>SUM(AND(T23=T21,C23&gt;E21),AND(T23=T22,D23&gt;E22),AND(T23=T24,F23&gt;E24),AND(T23=T25,G23&gt;E25))</f>
        <v>0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0-0</v>
      </c>
      <c r="O23" s="216">
        <f>C23+D23+F23+G23-E21-E22-E24-E25</f>
        <v>0</v>
      </c>
      <c r="P23" s="201" t="e">
        <f>SUM(C23:G23,E21:E25)/SUM(E21:E25)</f>
        <v>#DIV/0!</v>
      </c>
      <c r="Q23" s="207">
        <f>VALUE(LEFT(H23,1))</f>
        <v>0</v>
      </c>
      <c r="R23" s="203">
        <f>Q23*100000+J23*10000+K23*1000+100*L23</f>
        <v>0</v>
      </c>
      <c r="S23" s="218">
        <f t="shared" si="2"/>
        <v>0</v>
      </c>
      <c r="T23" s="205" t="str">
        <f>Q23&amp;J23</f>
        <v>00</v>
      </c>
      <c r="U23" s="109"/>
      <c r="V23" s="78"/>
      <c r="W23" s="78"/>
    </row>
    <row r="24" spans="1:42" hidden="1" x14ac:dyDescent="0.2">
      <c r="A24" s="184">
        <v>4</v>
      </c>
      <c r="B24" s="206"/>
      <c r="C24" s="198"/>
      <c r="D24" s="209"/>
      <c r="E24" s="198"/>
      <c r="F24" s="197"/>
      <c r="G24" s="219"/>
      <c r="H24" s="199" t="str">
        <f>(IF(C24-F21&gt;0,1)+IF(D24-F22&gt;0,1)+IF(E24-F23&gt;0,1)+IF(G24-F25&gt;0,1))&amp;"-"&amp;(IF(C24-F21&lt;0,1)+IF(D24-F22&lt;0,1)+IF(E24-F23&lt;0,1)+IF(G24-F25&lt;0,1))</f>
        <v>0-0</v>
      </c>
      <c r="I24" s="198" t="str">
        <f>IF(AND(B24&lt;&gt;"",R$20=TRUE),A$20&amp;RANK(R24,R$21:R$25,0)," ")</f>
        <v xml:space="preserve"> 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4">
        <f>SUM(AND(T24=T21,C24&gt;F21),AND(T24=T22,D24&gt;F22),AND(T24=T23,E24&gt;F23),AND(T24=T25,G24&gt;F25))</f>
        <v>0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0-0</v>
      </c>
      <c r="O24" s="216">
        <f>C24+D24+E24+G24-F21-F22-F23-F25</f>
        <v>0</v>
      </c>
      <c r="P24" s="201" t="e">
        <f>SUM(C24:G24,F21:F25)/SUM(F21:F25)</f>
        <v>#DIV/0!</v>
      </c>
      <c r="Q24" s="207">
        <f>VALUE(LEFT(H24,1))</f>
        <v>0</v>
      </c>
      <c r="R24" s="203">
        <f>Q24*100000+J24*10000+K24*1000+100*L24</f>
        <v>0</v>
      </c>
      <c r="S24" s="218">
        <f t="shared" si="2"/>
        <v>0</v>
      </c>
      <c r="T24" s="205" t="str">
        <f>Q24&amp;J24</f>
        <v>00</v>
      </c>
      <c r="U24" s="109"/>
      <c r="V24" s="78"/>
      <c r="W24" s="78"/>
    </row>
    <row r="25" spans="1:42" hidden="1" x14ac:dyDescent="0.2">
      <c r="A25" s="184">
        <v>5</v>
      </c>
      <c r="B25" s="208"/>
      <c r="C25" s="198"/>
      <c r="D25" s="198"/>
      <c r="E25" s="198"/>
      <c r="F25" s="198"/>
      <c r="G25" s="197"/>
      <c r="H25" s="199" t="str">
        <f>(IF(C25-G21&gt;0,1)+IF(D25-G22&gt;0,1)+IF(E25-G23&gt;0,1)+IF(F25-G24&gt;0,1))&amp;"-"&amp;(IF(C25-G21&lt;0,1)+IF(D25-G22&lt;0,1)+IF(E25-G23&lt;0,1)+IF(F25-G24&lt;0,1))</f>
        <v>0-0</v>
      </c>
      <c r="I25" s="198" t="str">
        <f>IF(AND(B25&lt;&gt;"",R$20=TRUE),A$20&amp;RANK(R25,R$21:R$25,0)," ")</f>
        <v xml:space="preserve"> 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4">
        <f>SUM(AND(T25=T21,C25&gt;G21),AND(T25=T22,D25&gt;G22),AND(T25=T23,E25&gt;G23),AND(T25=T24,F25&gt;G24))</f>
        <v>0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0-0</v>
      </c>
      <c r="O25" s="216">
        <f>C25+D25+E25+F25-G21-G22-G23-G24</f>
        <v>0</v>
      </c>
      <c r="P25" s="201" t="e">
        <f>SUM(C25:G25,G21:G25)/SUM(G21:G25)</f>
        <v>#DIV/0!</v>
      </c>
      <c r="Q25" s="207">
        <f>VALUE(LEFT(H25,1))</f>
        <v>0</v>
      </c>
      <c r="R25" s="203">
        <f>Q25*100000+J25*10000+K25*1000+100*L25</f>
        <v>0</v>
      </c>
      <c r="S25" s="218">
        <f t="shared" si="2"/>
        <v>0</v>
      </c>
      <c r="T25" s="205" t="str">
        <f>Q25&amp;J25</f>
        <v>00</v>
      </c>
      <c r="U25" s="78"/>
      <c r="V25" s="78"/>
      <c r="W25" s="78"/>
    </row>
    <row r="26" spans="1:42" hidden="1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  <c r="U26" s="78"/>
      <c r="V26" s="78"/>
      <c r="W26" s="78"/>
    </row>
    <row r="27" spans="1:42" hidden="1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>
        <v>4</v>
      </c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0</v>
      </c>
      <c r="S27" s="193" t="s">
        <v>181</v>
      </c>
      <c r="T27" s="194" t="s">
        <v>182</v>
      </c>
      <c r="U27" s="78"/>
      <c r="V27" s="78"/>
      <c r="W27" s="78"/>
    </row>
    <row r="28" spans="1:42" hidden="1" x14ac:dyDescent="0.2">
      <c r="A28" s="184">
        <v>1</v>
      </c>
      <c r="B28" s="234"/>
      <c r="C28" s="197"/>
      <c r="D28" s="198"/>
      <c r="E28" s="198"/>
      <c r="F28" s="198"/>
      <c r="G28" s="198"/>
      <c r="H28" s="199" t="str">
        <f>(IF(D28-C29&gt;0,1)+IF(E28-C30&gt;0,1)+IF(F28-C31&gt;0,1)+IF(G28-C32&gt;0,1))&amp;"-"&amp;(IF(D28-C29&lt;0,1)+IF(E28-C30&lt;0,1)+IF(F28-C31&lt;0,1)+IF(G28-C32&lt;0,1))</f>
        <v>0-0</v>
      </c>
      <c r="I28" s="198" t="str">
        <f>IF(AND(B28&lt;&gt;"",R$27=TRUE),A$27&amp;RANK(R28,R$28:R$32,0)," ")</f>
        <v xml:space="preserve"> 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2">
        <f>SUM(AND(T28=T29,D28&gt;C29),AND(T28=T30,E28&gt;C30),AND(T28=T31,F28&gt;C31),AND(T28=T32,G28&gt;C32))</f>
        <v>0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0-0</v>
      </c>
      <c r="O28" s="216">
        <f>D28+E28+F28+G28-C29-C30-C31-C32</f>
        <v>0</v>
      </c>
      <c r="P28" s="201" t="e">
        <f>SUM(C28:G28,C28:C32)/SUM(C28:C32)</f>
        <v>#DIV/0!</v>
      </c>
      <c r="Q28" s="202">
        <f>VALUE(LEFT(H28,1))</f>
        <v>0</v>
      </c>
      <c r="R28" s="203">
        <f>Q28*100000+J28*10000+K28*1000+100*L28</f>
        <v>0</v>
      </c>
      <c r="S28" s="218">
        <f t="shared" ref="S28:S32" si="3">R28+M28*0.1+IF(ISNONTEXT(B28),0,0.01)+0.0001*O28</f>
        <v>0</v>
      </c>
      <c r="T28" s="205" t="str">
        <f>Q28&amp;J28</f>
        <v>00</v>
      </c>
      <c r="U28" s="109"/>
      <c r="V28" s="78"/>
      <c r="W28" s="78"/>
    </row>
    <row r="29" spans="1:42" hidden="1" x14ac:dyDescent="0.2">
      <c r="A29" s="184">
        <v>2</v>
      </c>
      <c r="B29" s="206"/>
      <c r="C29" s="198"/>
      <c r="D29" s="197"/>
      <c r="E29" s="198"/>
      <c r="F29" s="198"/>
      <c r="G29" s="198"/>
      <c r="H29" s="199" t="str">
        <f>(IF(C29-D28&gt;0,1)+IF(E29-D30&gt;0,1)+IF(F29-D31&gt;0,1)+IF(G29-D32&gt;0,1))&amp;"-"&amp;(IF(C29-D28&lt;0,1)+IF(E29-D30&lt;0,1)+IF(F29-D31&lt;0,1)+IF(G29-D32&lt;0,1))</f>
        <v>0-0</v>
      </c>
      <c r="I29" s="198" t="str">
        <f>IF(AND(B29&lt;&gt;"",R$27=TRUE),A$27&amp;RANK(R29,R$28:R$32,0)," ")</f>
        <v xml:space="preserve"> 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4">
        <f>SUM(AND(T29=T28,C29&gt;D28),AND(T29=T30,E29&gt;D30),AND(T29=T31,F29&gt;D31),AND(T29=T32,G29&gt;D32))</f>
        <v>0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0-0</v>
      </c>
      <c r="O29" s="216">
        <f>C29+E29+F29+G29-D28-D30-D31-D32</f>
        <v>0</v>
      </c>
      <c r="P29" s="201" t="e">
        <f>SUM(C29:G29,D28:D32)/SUM(D28:D32)</f>
        <v>#DIV/0!</v>
      </c>
      <c r="Q29" s="207">
        <f>VALUE(LEFT(H29,1))</f>
        <v>0</v>
      </c>
      <c r="R29" s="203">
        <f>Q29*100000+J29*10000+K29*1000+100*L29</f>
        <v>0</v>
      </c>
      <c r="S29" s="218">
        <f t="shared" si="3"/>
        <v>0</v>
      </c>
      <c r="T29" s="205" t="str">
        <f>Q29&amp;J29</f>
        <v>00</v>
      </c>
      <c r="U29" s="109"/>
      <c r="V29" s="78"/>
      <c r="W29" s="78"/>
    </row>
    <row r="30" spans="1:42" hidden="1" x14ac:dyDescent="0.2">
      <c r="A30" s="184">
        <v>3</v>
      </c>
      <c r="B30" s="206"/>
      <c r="C30" s="198"/>
      <c r="D30" s="209"/>
      <c r="E30" s="197"/>
      <c r="F30" s="198"/>
      <c r="G30" s="198"/>
      <c r="H30" s="199" t="str">
        <f>(IF(C30-E28&gt;0,1)+IF(D30-E29&gt;0,1)+IF(F30-E31&gt;0,1)+IF(G30-E32&gt;0,1))&amp;"-"&amp;(IF(C30-E28&lt;0,1)+IF(D30-E29&lt;0,1)+IF(F30-E31&lt;0,1)+IF(G30-E32&lt;0,1))</f>
        <v>0-0</v>
      </c>
      <c r="I30" s="198" t="str">
        <f>IF(AND(B30&lt;&gt;"",R$27=TRUE),A$27&amp;RANK(R30,R$28:R$32,0)," ")</f>
        <v xml:space="preserve"> 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0-0</v>
      </c>
      <c r="O30" s="216">
        <f>C30+D30+F30+G30-E28-E29-E31-E32</f>
        <v>0</v>
      </c>
      <c r="P30" s="201" t="e">
        <f>SUM(C30:G30,E28:E32)/SUM(E28:E32)</f>
        <v>#DIV/0!</v>
      </c>
      <c r="Q30" s="207">
        <f>VALUE(LEFT(H30,1))</f>
        <v>0</v>
      </c>
      <c r="R30" s="203">
        <f>Q30*100000+J30*10000+K30*1000+100*L30</f>
        <v>0</v>
      </c>
      <c r="S30" s="218">
        <f t="shared" si="3"/>
        <v>0</v>
      </c>
      <c r="T30" s="205" t="str">
        <f>Q30&amp;J30</f>
        <v>00</v>
      </c>
      <c r="U30" s="109"/>
      <c r="V30" s="78"/>
      <c r="W30" s="78"/>
    </row>
    <row r="31" spans="1:42" hidden="1" x14ac:dyDescent="0.2">
      <c r="A31" s="184">
        <v>4</v>
      </c>
      <c r="B31" s="208"/>
      <c r="C31" s="198"/>
      <c r="D31" s="209"/>
      <c r="E31" s="198"/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0-0</v>
      </c>
      <c r="I31" s="198" t="str">
        <f>IF(AND(B31&lt;&gt;"",R$27=TRUE),A$27&amp;RANK(R31,R$28:R$32,0)," ")</f>
        <v xml:space="preserve"> 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4">
        <f>SUM(AND(T31=T28,C31&gt;F28),AND(T31=T29,D31&gt;F29),AND(T31=T30,E31&gt;F30),AND(T31=T32,G31&gt;F32))</f>
        <v>0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0-0</v>
      </c>
      <c r="O31" s="216">
        <f>C31+D31+E31+G31-F28-F29-F30-F32</f>
        <v>0</v>
      </c>
      <c r="P31" s="201" t="e">
        <f>SUM(C31:G31,F28:F32)/SUM(F28:F32)</f>
        <v>#DIV/0!</v>
      </c>
      <c r="Q31" s="207">
        <f>VALUE(LEFT(H31,1))</f>
        <v>0</v>
      </c>
      <c r="R31" s="203">
        <f>Q31*100000+J31*10000+K31*1000+100*L31</f>
        <v>0</v>
      </c>
      <c r="S31" s="218">
        <f t="shared" si="3"/>
        <v>0</v>
      </c>
      <c r="T31" s="205" t="str">
        <f>Q31&amp;J31</f>
        <v>00</v>
      </c>
      <c r="U31" s="109"/>
      <c r="V31" s="78"/>
      <c r="W31" s="78"/>
    </row>
    <row r="32" spans="1:42" hidden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3"/>
        <v>0</v>
      </c>
      <c r="T32" s="205" t="str">
        <f>Q32&amp;J32</f>
        <v>00</v>
      </c>
      <c r="U32" s="78"/>
      <c r="V32" s="78"/>
      <c r="W32" s="78"/>
    </row>
    <row r="33" spans="1:23" hidden="1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  <c r="U33" s="78"/>
      <c r="V33" s="78"/>
      <c r="W33" s="78"/>
    </row>
    <row r="34" spans="1:23" hidden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  <c r="U34" s="78"/>
      <c r="V34" s="78"/>
      <c r="W34" s="78"/>
    </row>
    <row r="35" spans="1:23" hidden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4">R35+M35*0.1+IF(ISNONTEXT(B35),0,0.01)+0.0001*O35</f>
        <v>0</v>
      </c>
      <c r="T35" s="205" t="str">
        <f>Q35&amp;J35</f>
        <v>00</v>
      </c>
      <c r="U35" s="78"/>
      <c r="V35" s="78"/>
      <c r="W35" s="78"/>
    </row>
    <row r="36" spans="1:23" hidden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4"/>
        <v>0</v>
      </c>
      <c r="T36" s="205" t="str">
        <f>Q36&amp;J36</f>
        <v>00</v>
      </c>
      <c r="U36" s="78"/>
      <c r="V36" s="78"/>
      <c r="W36" s="78"/>
    </row>
    <row r="37" spans="1:23" hidden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4"/>
        <v>0</v>
      </c>
      <c r="T37" s="205" t="str">
        <f>Q37&amp;J37</f>
        <v>00</v>
      </c>
      <c r="U37" s="78"/>
      <c r="V37" s="78"/>
      <c r="W37" s="78"/>
    </row>
    <row r="38" spans="1:23" hidden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4"/>
        <v>0</v>
      </c>
      <c r="T38" s="205" t="str">
        <f>Q38&amp;J38</f>
        <v>00</v>
      </c>
      <c r="U38" s="78"/>
      <c r="V38" s="78"/>
      <c r="W38" s="78"/>
    </row>
    <row r="39" spans="1:23" hidden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4"/>
        <v>0</v>
      </c>
      <c r="T39" s="205" t="str">
        <f>Q39&amp;J39</f>
        <v>00</v>
      </c>
      <c r="U39" s="78"/>
      <c r="V39" s="78"/>
      <c r="W39" s="78"/>
    </row>
    <row r="40" spans="1:23" hidden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  <c r="U40" s="78"/>
      <c r="V40" s="78"/>
      <c r="W40" s="78"/>
    </row>
    <row r="41" spans="1:23" hidden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  <c r="U41" s="78"/>
      <c r="V41" s="78"/>
      <c r="W41" s="78"/>
    </row>
    <row r="42" spans="1:23" hidden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5">R42+M42*0.1+IF(ISNONTEXT(B42),0,0.01)+0.0001*O42</f>
        <v>0</v>
      </c>
      <c r="T42" s="205" t="str">
        <f>Q42&amp;J42</f>
        <v>00</v>
      </c>
      <c r="U42" s="78"/>
      <c r="V42" s="78"/>
      <c r="W42" s="78"/>
    </row>
    <row r="43" spans="1:23" hidden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5"/>
        <v>0</v>
      </c>
      <c r="T43" s="205" t="str">
        <f>Q43&amp;J43</f>
        <v>00</v>
      </c>
      <c r="U43" s="78"/>
      <c r="V43" s="78"/>
      <c r="W43" s="78"/>
    </row>
    <row r="44" spans="1:23" hidden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5"/>
        <v>0</v>
      </c>
      <c r="T44" s="205" t="str">
        <f>Q44&amp;J44</f>
        <v>00</v>
      </c>
      <c r="U44" s="78"/>
      <c r="V44" s="78"/>
      <c r="W44" s="78"/>
    </row>
    <row r="45" spans="1:23" hidden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5"/>
        <v>0</v>
      </c>
      <c r="T45" s="205" t="str">
        <f>Q45&amp;J45</f>
        <v>00</v>
      </c>
      <c r="U45" s="78"/>
      <c r="V45" s="78"/>
      <c r="W45" s="78"/>
    </row>
    <row r="46" spans="1:23" hidden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5"/>
        <v>0</v>
      </c>
      <c r="T46" s="205" t="str">
        <f>Q46&amp;J46</f>
        <v>00</v>
      </c>
      <c r="U46" s="78"/>
      <c r="V46" s="78"/>
      <c r="W46" s="78"/>
    </row>
    <row r="47" spans="1:23" hidden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  <c r="U47" s="78"/>
      <c r="V47" s="78"/>
      <c r="W47" s="78"/>
    </row>
    <row r="48" spans="1:23" hidden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  <c r="U48" s="78"/>
      <c r="V48" s="78"/>
      <c r="W48" s="78"/>
    </row>
    <row r="49" spans="1:23" hidden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6">R49+M49*0.1+IF(ISNONTEXT(B49),0,0.01)+0.0001*O49</f>
        <v>0</v>
      </c>
      <c r="T49" s="205" t="str">
        <f>Q49&amp;J49</f>
        <v>00</v>
      </c>
      <c r="U49" s="78"/>
      <c r="V49" s="78"/>
      <c r="W49" s="78"/>
    </row>
    <row r="50" spans="1:23" hidden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6"/>
        <v>0</v>
      </c>
      <c r="T50" s="205" t="str">
        <f>Q50&amp;J50</f>
        <v>00</v>
      </c>
      <c r="U50" s="78"/>
      <c r="V50" s="78"/>
      <c r="W50" s="78"/>
    </row>
    <row r="51" spans="1:23" hidden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6"/>
        <v>0</v>
      </c>
      <c r="T51" s="205" t="str">
        <f>Q51&amp;J51</f>
        <v>00</v>
      </c>
      <c r="U51" s="78"/>
      <c r="V51" s="78"/>
      <c r="W51" s="78"/>
    </row>
    <row r="52" spans="1:23" hidden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6"/>
        <v>0</v>
      </c>
      <c r="T52" s="205" t="str">
        <f>Q52&amp;J52</f>
        <v>00</v>
      </c>
      <c r="U52" s="78"/>
      <c r="V52" s="78"/>
      <c r="W52" s="78"/>
    </row>
    <row r="53" spans="1:23" hidden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6"/>
        <v>0</v>
      </c>
      <c r="T53" s="205" t="str">
        <f>Q53&amp;J53</f>
        <v>00</v>
      </c>
      <c r="U53" s="78"/>
      <c r="V53" s="78"/>
      <c r="W53" s="78"/>
    </row>
    <row r="54" spans="1:23" hidden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  <c r="U54" s="78"/>
      <c r="V54" s="78"/>
      <c r="W54" s="78"/>
    </row>
    <row r="55" spans="1:23" hidden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  <c r="U55" s="78"/>
      <c r="V55" s="78"/>
      <c r="W55" s="78"/>
    </row>
    <row r="56" spans="1:23" hidden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7">R56+M56*0.1+IF(ISNONTEXT(B56),0,0.01)+0.0001*O56</f>
        <v>0</v>
      </c>
      <c r="T56" s="205" t="str">
        <f>Q56&amp;J56</f>
        <v>00</v>
      </c>
      <c r="U56" s="78"/>
      <c r="V56" s="78"/>
      <c r="W56" s="78"/>
    </row>
    <row r="57" spans="1:23" hidden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7"/>
        <v>0</v>
      </c>
      <c r="T57" s="205" t="str">
        <f>Q57&amp;J57</f>
        <v>00</v>
      </c>
      <c r="U57" s="78"/>
      <c r="V57" s="78"/>
      <c r="W57" s="78"/>
    </row>
    <row r="58" spans="1:23" hidden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7"/>
        <v>0</v>
      </c>
      <c r="T58" s="205" t="str">
        <f>Q58&amp;J58</f>
        <v>00</v>
      </c>
      <c r="U58" s="78"/>
      <c r="V58" s="78"/>
      <c r="W58" s="78"/>
    </row>
    <row r="59" spans="1:23" hidden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7"/>
        <v>0</v>
      </c>
      <c r="T59" s="205" t="str">
        <f>Q59&amp;J59</f>
        <v>00</v>
      </c>
      <c r="U59" s="78"/>
      <c r="V59" s="78"/>
      <c r="W59" s="78"/>
    </row>
    <row r="60" spans="1:23" hidden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7"/>
        <v>0</v>
      </c>
      <c r="T60" s="205" t="str">
        <f>Q60&amp;J60</f>
        <v>00</v>
      </c>
      <c r="U60" s="78"/>
      <c r="V60" s="78"/>
      <c r="W60" s="78"/>
    </row>
    <row r="61" spans="1:23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  <c r="U61" s="78"/>
      <c r="W61" s="78"/>
    </row>
    <row r="62" spans="1:23" hidden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  <c r="U62" s="78"/>
      <c r="W62" s="78"/>
    </row>
    <row r="63" spans="1:23" hidden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  <c r="U63" s="78"/>
      <c r="W63" s="78"/>
    </row>
    <row r="64" spans="1:23" hidden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  <c r="U64" s="78"/>
      <c r="W64" s="78"/>
    </row>
    <row r="65" spans="1:23" hidden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  <c r="U65" s="78"/>
      <c r="W65" s="78"/>
    </row>
    <row r="66" spans="1:23" hidden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  <c r="U66" s="78"/>
    </row>
    <row r="67" spans="1:23" hidden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  <c r="U67" s="78"/>
    </row>
    <row r="68" spans="1:23" hidden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  <c r="U68" s="78"/>
    </row>
    <row r="69" spans="1:23" hidden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  <c r="U69" s="78"/>
    </row>
    <row r="70" spans="1:23" hidden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  <c r="U70" s="78"/>
    </row>
    <row r="71" spans="1:23" hidden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  <c r="U71" s="78"/>
    </row>
    <row r="72" spans="1:23" hidden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  <c r="U72" s="78"/>
    </row>
    <row r="73" spans="1:23" hidden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  <c r="U73" s="78"/>
    </row>
    <row r="74" spans="1:23" hidden="1" x14ac:dyDescent="0.2">
      <c r="A74" s="281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  <c r="U74" s="78"/>
    </row>
    <row r="75" spans="1:23" hidden="1" x14ac:dyDescent="0.2">
      <c r="A75" s="61"/>
      <c r="B75" s="78"/>
      <c r="C75" s="78"/>
      <c r="D75" s="78"/>
      <c r="E75" s="61"/>
      <c r="F75" s="61"/>
      <c r="G75" s="61"/>
      <c r="H75" s="61"/>
      <c r="I75" s="61"/>
      <c r="J75" s="61"/>
      <c r="K75" s="61"/>
      <c r="L75" s="61"/>
      <c r="M75" s="61"/>
      <c r="N75" s="78"/>
      <c r="O75" s="78"/>
      <c r="P75" s="78"/>
      <c r="Q75" s="78"/>
      <c r="R75" s="78"/>
      <c r="S75" s="78"/>
      <c r="T75" s="78"/>
      <c r="U75" s="78"/>
    </row>
    <row r="76" spans="1:23" hidden="1" x14ac:dyDescent="0.2">
      <c r="A76" s="78"/>
      <c r="B76" s="78"/>
      <c r="C76" s="78"/>
      <c r="D76" s="78"/>
      <c r="E76" s="78"/>
      <c r="F76" s="78"/>
      <c r="G76" s="78"/>
      <c r="H76" s="78"/>
      <c r="I76" s="80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</row>
    <row r="77" spans="1:23" hidden="1" x14ac:dyDescent="0.2">
      <c r="A77" s="78"/>
      <c r="B77" s="78"/>
      <c r="C77" s="78"/>
      <c r="D77" s="78"/>
      <c r="E77" s="78"/>
      <c r="F77" s="78"/>
      <c r="G77" s="78"/>
      <c r="H77" s="78"/>
      <c r="I77" s="80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</row>
    <row r="78" spans="1:23" hidden="1" x14ac:dyDescent="0.2">
      <c r="A78" s="78"/>
      <c r="B78" s="78"/>
      <c r="C78" s="78"/>
      <c r="D78" s="78"/>
      <c r="E78" s="78"/>
      <c r="F78" s="78"/>
      <c r="G78" s="78"/>
      <c r="H78" s="78"/>
      <c r="I78" s="80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</row>
    <row r="79" spans="1:23" hidden="1" x14ac:dyDescent="0.2">
      <c r="A79" s="78"/>
      <c r="B79" s="78"/>
      <c r="C79" s="78"/>
      <c r="D79" s="78"/>
      <c r="E79" s="78"/>
      <c r="F79" s="78"/>
      <c r="G79" s="78"/>
      <c r="H79" s="78"/>
      <c r="I79" s="80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</row>
    <row r="80" spans="1:23" hidden="1" x14ac:dyDescent="0.2">
      <c r="A80" s="78"/>
      <c r="B80" s="78"/>
      <c r="C80" s="78"/>
      <c r="D80" s="78"/>
      <c r="E80" s="78"/>
      <c r="F80" s="78"/>
      <c r="G80" s="78"/>
      <c r="H80" s="78"/>
      <c r="I80" s="80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</row>
    <row r="81" spans="1:21" hidden="1" x14ac:dyDescent="0.2">
      <c r="A81" s="78"/>
      <c r="B81" s="78"/>
      <c r="C81" s="78"/>
      <c r="D81" s="78"/>
      <c r="E81" s="78"/>
      <c r="F81" s="78"/>
      <c r="G81" s="78"/>
      <c r="H81" s="78"/>
      <c r="I81" s="80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</row>
    <row r="82" spans="1:21" hidden="1" x14ac:dyDescent="0.2">
      <c r="A82" s="78"/>
      <c r="B82" s="78"/>
      <c r="C82" s="78"/>
      <c r="D82" s="78"/>
      <c r="E82" s="78"/>
      <c r="F82" s="78"/>
      <c r="G82" s="78"/>
      <c r="H82" s="78"/>
      <c r="I82" s="80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</row>
    <row r="83" spans="1:21" hidden="1" x14ac:dyDescent="0.2">
      <c r="A83" s="78"/>
      <c r="B83" s="78"/>
      <c r="C83" s="78"/>
      <c r="D83" s="78"/>
      <c r="E83" s="78"/>
      <c r="F83" s="78"/>
      <c r="G83" s="78"/>
      <c r="H83" s="78"/>
      <c r="I83" s="80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</row>
    <row r="84" spans="1:21" hidden="1" x14ac:dyDescent="0.2">
      <c r="A84" s="78"/>
      <c r="B84" s="78"/>
      <c r="C84" s="78"/>
      <c r="D84" s="78"/>
      <c r="E84" s="78"/>
      <c r="F84" s="78"/>
      <c r="G84" s="78"/>
      <c r="H84" s="78"/>
      <c r="I84" s="80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</row>
    <row r="85" spans="1:21" hidden="1" x14ac:dyDescent="0.2">
      <c r="A85" s="78"/>
      <c r="B85" s="78"/>
      <c r="C85" s="78"/>
      <c r="D85" s="78"/>
      <c r="E85" s="78"/>
      <c r="F85" s="78"/>
      <c r="G85" s="78"/>
      <c r="H85" s="78"/>
      <c r="I85" s="80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</row>
    <row r="86" spans="1:21" hidden="1" x14ac:dyDescent="0.2">
      <c r="A86" s="78"/>
      <c r="B86" s="78"/>
      <c r="C86" s="78"/>
      <c r="D86" s="78"/>
      <c r="E86" s="78"/>
      <c r="F86" s="78"/>
      <c r="G86" s="78"/>
      <c r="H86" s="78"/>
      <c r="I86" s="80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</row>
    <row r="87" spans="1:21" hidden="1" x14ac:dyDescent="0.2">
      <c r="A87" s="78"/>
      <c r="B87" s="78"/>
      <c r="C87" s="78"/>
      <c r="D87" s="78"/>
      <c r="E87" s="78"/>
      <c r="F87" s="78"/>
      <c r="G87" s="78"/>
      <c r="H87" s="78"/>
      <c r="I87" s="80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</row>
    <row r="88" spans="1:21" hidden="1" x14ac:dyDescent="0.2">
      <c r="A88" s="78"/>
      <c r="B88" s="78"/>
      <c r="C88" s="78"/>
      <c r="D88" s="78"/>
      <c r="E88" s="78"/>
      <c r="F88" s="78"/>
      <c r="G88" s="78"/>
      <c r="H88" s="78"/>
      <c r="I88" s="80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</row>
    <row r="89" spans="1:21" hidden="1" x14ac:dyDescent="0.2">
      <c r="A89" s="78"/>
      <c r="B89" s="78"/>
      <c r="C89" s="78"/>
      <c r="D89" s="78"/>
      <c r="E89" s="78"/>
      <c r="F89" s="78"/>
      <c r="G89" s="78"/>
      <c r="H89" s="78"/>
      <c r="I89" s="80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</row>
    <row r="90" spans="1:21" hidden="1" x14ac:dyDescent="0.2">
      <c r="A90" s="78"/>
      <c r="B90" s="78"/>
      <c r="C90" s="78"/>
      <c r="D90" s="78"/>
      <c r="E90" s="78"/>
      <c r="F90" s="78"/>
      <c r="G90" s="78"/>
      <c r="H90" s="78"/>
      <c r="I90" s="80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</row>
    <row r="91" spans="1:21" hidden="1" x14ac:dyDescent="0.2">
      <c r="A91" s="78"/>
      <c r="B91" s="78"/>
      <c r="C91" s="78"/>
      <c r="D91" s="78"/>
      <c r="E91" s="78"/>
      <c r="F91" s="78"/>
      <c r="G91" s="78"/>
      <c r="H91" s="78"/>
      <c r="I91" s="80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</row>
    <row r="92" spans="1:21" hidden="1" x14ac:dyDescent="0.2">
      <c r="A92" s="78"/>
      <c r="B92" s="78"/>
      <c r="C92" s="78"/>
      <c r="D92" s="78"/>
      <c r="E92" s="78"/>
      <c r="F92" s="78"/>
      <c r="G92" s="78"/>
      <c r="H92" s="78"/>
      <c r="I92" s="80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</row>
    <row r="93" spans="1:21" hidden="1" x14ac:dyDescent="0.2">
      <c r="A93" s="78"/>
      <c r="B93" s="78"/>
      <c r="C93" s="78"/>
      <c r="D93" s="78"/>
      <c r="E93" s="78"/>
      <c r="F93" s="78"/>
      <c r="G93" s="78"/>
      <c r="H93" s="78"/>
      <c r="I93" s="80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</row>
    <row r="94" spans="1:21" hidden="1" x14ac:dyDescent="0.2">
      <c r="A94" s="78"/>
      <c r="B94" s="78"/>
      <c r="C94" s="78"/>
      <c r="D94" s="78"/>
      <c r="E94" s="78"/>
      <c r="F94" s="78"/>
      <c r="G94" s="78"/>
      <c r="H94" s="78"/>
      <c r="I94" s="80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idden="1" x14ac:dyDescent="0.2">
      <c r="A95" s="78"/>
      <c r="B95" s="78"/>
      <c r="C95" s="78"/>
      <c r="D95" s="78"/>
      <c r="E95" s="78"/>
      <c r="F95" s="78"/>
      <c r="G95" s="78"/>
      <c r="H95" s="78"/>
      <c r="I95" s="80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</row>
    <row r="96" spans="1:21" hidden="1" x14ac:dyDescent="0.2">
      <c r="A96" s="78"/>
      <c r="B96" s="78"/>
      <c r="C96" s="78"/>
      <c r="D96" s="78"/>
      <c r="E96" s="78"/>
      <c r="F96" s="78"/>
      <c r="G96" s="78"/>
      <c r="H96" s="78"/>
      <c r="I96" s="80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</row>
    <row r="97" spans="1:21" hidden="1" x14ac:dyDescent="0.2">
      <c r="A97" s="78"/>
      <c r="B97" s="78"/>
      <c r="C97" s="78"/>
      <c r="D97" s="78"/>
      <c r="E97" s="78"/>
      <c r="F97" s="78"/>
      <c r="G97" s="78"/>
      <c r="H97" s="78"/>
      <c r="I97" s="80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</row>
    <row r="98" spans="1:21" hidden="1" x14ac:dyDescent="0.2">
      <c r="A98" s="78"/>
      <c r="B98" s="78"/>
      <c r="C98" s="78"/>
      <c r="D98" s="78"/>
      <c r="E98" s="78"/>
      <c r="F98" s="78"/>
      <c r="G98" s="78"/>
      <c r="H98" s="78"/>
      <c r="I98" s="80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</row>
    <row r="99" spans="1:21" hidden="1" x14ac:dyDescent="0.2">
      <c r="A99" s="78"/>
      <c r="B99" s="78"/>
      <c r="C99" s="78"/>
      <c r="D99" s="78"/>
      <c r="E99" s="78"/>
      <c r="F99" s="78"/>
      <c r="G99" s="78"/>
      <c r="H99" s="78"/>
      <c r="I99" s="80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</row>
    <row r="100" spans="1:21" x14ac:dyDescent="0.2">
      <c r="A100" s="301" t="s">
        <v>193</v>
      </c>
      <c r="B100" s="80"/>
      <c r="C100" s="80"/>
      <c r="D100" s="80"/>
      <c r="E100" s="80"/>
      <c r="F100" s="80"/>
      <c r="G100" s="80"/>
      <c r="H100" s="80"/>
      <c r="I100" s="80"/>
    </row>
    <row r="101" spans="1:21" x14ac:dyDescent="0.2">
      <c r="A101" s="80"/>
      <c r="B101" s="80"/>
      <c r="C101" s="80"/>
      <c r="D101" s="80"/>
      <c r="E101" s="80"/>
      <c r="F101" s="80"/>
      <c r="G101" s="80"/>
      <c r="H101" s="80"/>
      <c r="I101" s="80"/>
    </row>
    <row r="102" spans="1:21" x14ac:dyDescent="0.2">
      <c r="A102" s="283" t="s">
        <v>19</v>
      </c>
      <c r="B102" s="246" t="str">
        <f>IF(A102="-","-",IFERROR(INDEX(B$1:B$100,MATCH(A102,I$1:I$100,0)),""))</f>
        <v>Veroonika Saar (Järva)</v>
      </c>
      <c r="C102" s="247">
        <v>13</v>
      </c>
      <c r="D102" s="247"/>
      <c r="E102" s="247"/>
      <c r="F102" s="143"/>
      <c r="G102" s="78"/>
      <c r="H102" s="78"/>
      <c r="I102" s="78"/>
    </row>
    <row r="103" spans="1:21" x14ac:dyDescent="0.2">
      <c r="A103" s="283"/>
      <c r="B103" s="248"/>
      <c r="C103" s="249" t="str">
        <f>IF(COUNT(C102,C104)=2,IF(C102&gt;C104,B102,B104),"")</f>
        <v>Veroonika Saar (Järva)</v>
      </c>
      <c r="D103" s="143"/>
      <c r="E103" s="247">
        <v>13</v>
      </c>
      <c r="F103" s="143"/>
      <c r="G103" s="78"/>
      <c r="H103" s="78"/>
      <c r="I103" s="78"/>
    </row>
    <row r="104" spans="1:21" x14ac:dyDescent="0.2">
      <c r="A104" s="329" t="s">
        <v>20</v>
      </c>
      <c r="B104" s="250" t="str">
        <f>IF(A104="-","-",IFERROR(INDEX(B$1:B$100,MATCH(A104,I$1:I$100,0)),""))</f>
        <v>Kairi Gansen (Järva)</v>
      </c>
      <c r="C104" s="251">
        <v>6</v>
      </c>
      <c r="D104" s="272"/>
      <c r="E104" s="143"/>
      <c r="F104" s="143"/>
      <c r="G104" s="78"/>
      <c r="H104" s="78"/>
      <c r="I104" s="78"/>
    </row>
    <row r="105" spans="1:21" ht="13.5" thickBot="1" x14ac:dyDescent="0.25">
      <c r="A105" s="283"/>
      <c r="B105" s="253"/>
      <c r="C105" s="266"/>
      <c r="D105" s="274"/>
      <c r="E105" s="275"/>
      <c r="F105" s="258" t="str">
        <f>IF(COUNT(E103,E107)=2,IF(E103&gt;E107,C103,C107),"")</f>
        <v>Veroonika Saar (Järva)</v>
      </c>
      <c r="G105" s="78"/>
      <c r="H105" s="78"/>
      <c r="I105" s="78"/>
    </row>
    <row r="106" spans="1:21" x14ac:dyDescent="0.2">
      <c r="A106" s="283" t="s">
        <v>21</v>
      </c>
      <c r="B106" s="246" t="str">
        <f>IF(A106="-","-",IFERROR(INDEX(B$1:B$100,MATCH(A106,I$1:I$100,0)),""))</f>
        <v>Svetlana Veski (I-Viru)</v>
      </c>
      <c r="C106" s="247">
        <v>13</v>
      </c>
      <c r="D106" s="274"/>
      <c r="E106" s="259"/>
      <c r="F106" s="260" t="s">
        <v>91</v>
      </c>
      <c r="G106" s="261"/>
      <c r="H106" s="78"/>
      <c r="I106" s="78"/>
    </row>
    <row r="107" spans="1:21" x14ac:dyDescent="0.2">
      <c r="A107" s="283"/>
      <c r="B107" s="248"/>
      <c r="C107" s="249" t="str">
        <f>IF(COUNT(C106,C108)=2,IF(C106&gt;C108,B106,B108),"")</f>
        <v>Svetlana Veski (I-Viru)</v>
      </c>
      <c r="D107" s="256"/>
      <c r="E107" s="251">
        <v>0</v>
      </c>
      <c r="F107" s="257"/>
      <c r="G107" s="262"/>
      <c r="H107" s="78"/>
      <c r="I107" s="78"/>
    </row>
    <row r="108" spans="1:21" ht="13.5" thickBot="1" x14ac:dyDescent="0.25">
      <c r="A108" s="283" t="s">
        <v>22</v>
      </c>
      <c r="B108" s="250" t="str">
        <f>IF(A108="-","-",IFERROR(INDEX(B$1:B$100,MATCH(A108,I$1:I$100,0)),""))</f>
        <v>Kadri Veljend (Lääne)</v>
      </c>
      <c r="C108" s="251">
        <v>10</v>
      </c>
      <c r="D108" s="247"/>
      <c r="E108" s="266"/>
      <c r="F108" s="263" t="str">
        <f>IF(COUNT(E103,E107)=2,IF(E103&lt;E107,C103,C107),"")</f>
        <v>Svetlana Veski (I-Viru)</v>
      </c>
      <c r="G108" s="264"/>
      <c r="H108" s="78"/>
      <c r="I108" s="78"/>
    </row>
    <row r="109" spans="1:21" x14ac:dyDescent="0.2">
      <c r="A109" s="80"/>
      <c r="B109" s="247"/>
      <c r="C109" s="247"/>
      <c r="D109" s="247"/>
      <c r="E109" s="266"/>
      <c r="F109" s="270" t="s">
        <v>92</v>
      </c>
      <c r="G109" s="78"/>
      <c r="H109" s="78"/>
      <c r="I109" s="78"/>
    </row>
    <row r="110" spans="1:21" x14ac:dyDescent="0.2">
      <c r="A110" s="80"/>
      <c r="B110" s="247"/>
      <c r="C110" s="258" t="str">
        <f>IF(COUNT(C102,C104)=2,IF(C102&lt;C104,B102,B104),"")</f>
        <v>Kairi Gansen (Järva)</v>
      </c>
      <c r="D110" s="143"/>
      <c r="E110" s="266">
        <v>13</v>
      </c>
      <c r="F110" s="257"/>
      <c r="G110" s="78"/>
      <c r="H110" s="78"/>
      <c r="I110" s="78"/>
    </row>
    <row r="111" spans="1:21" ht="13.5" thickBot="1" x14ac:dyDescent="0.25">
      <c r="A111" s="80"/>
      <c r="B111" s="247"/>
      <c r="C111" s="267"/>
      <c r="D111" s="252"/>
      <c r="E111" s="268"/>
      <c r="F111" s="258" t="str">
        <f>IF(COUNT(E110,E112)=2,IF(E110&gt;E112,C110,C112),"")</f>
        <v>Kairi Gansen (Järva)</v>
      </c>
      <c r="G111" s="78"/>
      <c r="H111" s="78"/>
      <c r="I111" s="78"/>
    </row>
    <row r="112" spans="1:21" x14ac:dyDescent="0.2">
      <c r="A112" s="80"/>
      <c r="B112" s="247"/>
      <c r="C112" s="269" t="str">
        <f>IF(COUNT(C106,C108)=2,IF(C106&lt;C108,B106,B108),"")</f>
        <v>Kadri Veljend (Lääne)</v>
      </c>
      <c r="D112" s="256"/>
      <c r="E112" s="251">
        <v>9</v>
      </c>
      <c r="F112" s="260" t="s">
        <v>93</v>
      </c>
      <c r="G112" s="261"/>
      <c r="H112" s="78"/>
      <c r="I112" s="78"/>
    </row>
    <row r="113" spans="1:9" x14ac:dyDescent="0.2">
      <c r="A113" s="80"/>
      <c r="B113" s="143"/>
      <c r="C113" s="143"/>
      <c r="D113" s="143"/>
      <c r="E113" s="143"/>
      <c r="F113" s="257"/>
      <c r="G113" s="262"/>
      <c r="H113" s="78"/>
      <c r="I113" s="78"/>
    </row>
    <row r="114" spans="1:9" ht="13.5" thickBot="1" x14ac:dyDescent="0.25">
      <c r="A114" s="80"/>
      <c r="B114" s="143"/>
      <c r="C114" s="257"/>
      <c r="D114" s="257"/>
      <c r="E114" s="143"/>
      <c r="F114" s="276" t="str">
        <f>IF(COUNT(E110,E112)=2,IF(E110&lt;E112,C110,C112),"")</f>
        <v>Kadri Veljend (Lääne)</v>
      </c>
      <c r="G114" s="264"/>
      <c r="H114" s="78"/>
      <c r="I114" s="78"/>
    </row>
    <row r="115" spans="1:9" x14ac:dyDescent="0.2">
      <c r="A115" s="80"/>
      <c r="B115" s="143"/>
      <c r="C115" s="257"/>
      <c r="D115" s="257"/>
      <c r="E115" s="143"/>
      <c r="F115" s="270" t="s">
        <v>23</v>
      </c>
      <c r="G115" s="78"/>
      <c r="H115" s="78"/>
      <c r="I115" s="78"/>
    </row>
    <row r="116" spans="1:9" x14ac:dyDescent="0.2">
      <c r="A116" s="80"/>
      <c r="B116" s="78"/>
      <c r="C116" s="78"/>
      <c r="D116" s="78"/>
      <c r="E116" s="78"/>
      <c r="F116" s="78"/>
      <c r="G116" s="78"/>
      <c r="H116" s="78"/>
      <c r="I116" s="78"/>
    </row>
    <row r="117" spans="1:9" x14ac:dyDescent="0.2">
      <c r="A117" s="301" t="s">
        <v>286</v>
      </c>
      <c r="B117" s="78"/>
      <c r="C117" s="78"/>
      <c r="D117" s="78"/>
      <c r="E117" s="78"/>
      <c r="F117" s="78"/>
      <c r="G117" s="78"/>
      <c r="H117" s="78"/>
      <c r="I117" s="78"/>
    </row>
    <row r="118" spans="1:9" x14ac:dyDescent="0.2">
      <c r="A118" s="78"/>
      <c r="B118" s="78"/>
      <c r="C118" s="78"/>
      <c r="D118" s="78"/>
      <c r="E118" s="78"/>
      <c r="F118" s="78"/>
      <c r="G118" s="78"/>
      <c r="H118" s="78"/>
      <c r="I118" s="78"/>
    </row>
    <row r="119" spans="1:9" x14ac:dyDescent="0.2">
      <c r="A119" s="329" t="s">
        <v>25</v>
      </c>
      <c r="B119" s="246" t="str">
        <f>IF(A119="-","-",IFERROR(INDEX(B$1:B$100,MATCH(A119,I$1:I$100,0)),""))</f>
        <v>Irene Võrklaev (Lääne)</v>
      </c>
      <c r="C119" s="247">
        <v>0</v>
      </c>
      <c r="D119" s="247"/>
      <c r="E119" s="247"/>
      <c r="F119" s="143"/>
      <c r="G119" s="78"/>
      <c r="H119" s="78"/>
      <c r="I119" s="78"/>
    </row>
    <row r="120" spans="1:9" x14ac:dyDescent="0.2">
      <c r="A120" s="283"/>
      <c r="B120" s="248"/>
      <c r="C120" s="249" t="str">
        <f>IF(COUNT(C119,C121)=2,IF(C119&gt;C121,B119,B121),"")</f>
        <v>Eve Tõnisson (Tartu)</v>
      </c>
      <c r="D120" s="143"/>
      <c r="E120" s="247">
        <v>13</v>
      </c>
      <c r="F120" s="143"/>
      <c r="G120" s="78"/>
      <c r="H120" s="78"/>
      <c r="I120" s="78"/>
    </row>
    <row r="121" spans="1:9" x14ac:dyDescent="0.2">
      <c r="A121" s="283" t="s">
        <v>28</v>
      </c>
      <c r="B121" s="250" t="str">
        <f>IF(A121="-","-",IFERROR(INDEX(B$1:B$100,MATCH(A121,I$1:I$100,0)),""))</f>
        <v>Eve Tõnisson (Tartu)</v>
      </c>
      <c r="C121" s="251">
        <v>13</v>
      </c>
      <c r="D121" s="272"/>
      <c r="E121" s="143"/>
      <c r="F121" s="143"/>
      <c r="G121" s="78"/>
      <c r="H121" s="78"/>
      <c r="I121" s="78"/>
    </row>
    <row r="122" spans="1:9" ht="13.5" thickBot="1" x14ac:dyDescent="0.25">
      <c r="A122" s="283"/>
      <c r="B122" s="253"/>
      <c r="C122" s="266"/>
      <c r="D122" s="274"/>
      <c r="E122" s="275"/>
      <c r="F122" s="258" t="str">
        <f>IF(COUNT(E120,E124)=2,IF(E120&gt;E124,C120,C124),"")</f>
        <v>Eve Tõnisson (Tartu)</v>
      </c>
      <c r="G122" s="78"/>
      <c r="H122" s="78"/>
      <c r="I122" s="78"/>
    </row>
    <row r="123" spans="1:9" x14ac:dyDescent="0.2">
      <c r="A123" s="283" t="s">
        <v>29</v>
      </c>
      <c r="B123" s="246" t="str">
        <f>IF(A123="-","-",IFERROR(INDEX(B$1:B$100,MATCH(A123,I$1:I$100,0)),""))</f>
        <v>Kristel Tihhonjuk (I-Viru)</v>
      </c>
      <c r="C123" s="247">
        <v>5</v>
      </c>
      <c r="D123" s="274"/>
      <c r="E123" s="259"/>
      <c r="F123" s="260" t="s">
        <v>26</v>
      </c>
      <c r="G123" s="261"/>
      <c r="H123" s="78"/>
      <c r="I123" s="78"/>
    </row>
    <row r="124" spans="1:9" x14ac:dyDescent="0.2">
      <c r="A124" s="283"/>
      <c r="B124" s="248"/>
      <c r="C124" s="249" t="str">
        <f>IF(COUNT(C123,C125)=2,IF(C123&gt;C125,B123,B125),"")</f>
        <v>Triin Randväli (Järva)</v>
      </c>
      <c r="D124" s="256"/>
      <c r="E124" s="251">
        <v>12</v>
      </c>
      <c r="F124" s="257"/>
      <c r="G124" s="262"/>
      <c r="H124" s="78"/>
      <c r="I124" s="78"/>
    </row>
    <row r="125" spans="1:9" ht="13.5" thickBot="1" x14ac:dyDescent="0.25">
      <c r="A125" s="283" t="s">
        <v>24</v>
      </c>
      <c r="B125" s="250" t="str">
        <f>IF(A125="-","-",IFERROR(INDEX(B$1:B$100,MATCH(A125,I$1:I$100,0)),""))</f>
        <v>Triin Randväli (Järva)</v>
      </c>
      <c r="C125" s="251">
        <v>13</v>
      </c>
      <c r="D125" s="247"/>
      <c r="E125" s="266"/>
      <c r="F125" s="263" t="str">
        <f>IF(COUNT(E120,E124)=2,IF(E120&lt;E124,C120,C124),"")</f>
        <v>Triin Randväli (Järva)</v>
      </c>
      <c r="G125" s="264"/>
      <c r="H125" s="78"/>
      <c r="I125" s="78"/>
    </row>
    <row r="126" spans="1:9" x14ac:dyDescent="0.2">
      <c r="A126" s="80"/>
      <c r="B126" s="247"/>
      <c r="C126" s="247"/>
      <c r="D126" s="247"/>
      <c r="E126" s="266"/>
      <c r="F126" s="270" t="s">
        <v>27</v>
      </c>
      <c r="G126" s="78"/>
      <c r="H126" s="78"/>
      <c r="I126" s="78"/>
    </row>
    <row r="127" spans="1:9" x14ac:dyDescent="0.2">
      <c r="A127" s="80"/>
      <c r="B127" s="247"/>
      <c r="C127" s="258" t="str">
        <f>IF(COUNT(C119,C121)=2,IF(C119&lt;C121,B119,B121),"")</f>
        <v>Irene Võrklaev (Lääne)</v>
      </c>
      <c r="D127" s="143"/>
      <c r="E127" s="266">
        <v>3</v>
      </c>
      <c r="F127" s="257"/>
      <c r="G127" s="78"/>
      <c r="H127" s="78"/>
      <c r="I127" s="78"/>
    </row>
    <row r="128" spans="1:9" ht="13.5" thickBot="1" x14ac:dyDescent="0.25">
      <c r="A128" s="80"/>
      <c r="B128" s="247"/>
      <c r="C128" s="267"/>
      <c r="D128" s="252"/>
      <c r="E128" s="268"/>
      <c r="F128" s="258" t="str">
        <f>IF(COUNT(E127,E129)=2,IF(E127&gt;E129,C127,C129),"")</f>
        <v>Kristel Tihhonjuk (I-Viru)</v>
      </c>
      <c r="G128" s="78"/>
      <c r="H128" s="78"/>
      <c r="I128" s="78"/>
    </row>
    <row r="129" spans="1:9" x14ac:dyDescent="0.2">
      <c r="A129" s="80"/>
      <c r="B129" s="247"/>
      <c r="C129" s="269" t="str">
        <f>IF(COUNT(C123,C125)=2,IF(C123&lt;C125,B123,B125),"")</f>
        <v>Kristel Tihhonjuk (I-Viru)</v>
      </c>
      <c r="D129" s="256"/>
      <c r="E129" s="251">
        <v>13</v>
      </c>
      <c r="F129" s="260" t="s">
        <v>30</v>
      </c>
      <c r="G129" s="261"/>
      <c r="H129" s="78"/>
      <c r="I129" s="78"/>
    </row>
    <row r="130" spans="1:9" x14ac:dyDescent="0.2">
      <c r="A130" s="80"/>
      <c r="B130" s="143"/>
      <c r="C130" s="143"/>
      <c r="D130" s="143"/>
      <c r="E130" s="143"/>
      <c r="F130" s="257"/>
      <c r="G130" s="262"/>
      <c r="H130" s="78"/>
      <c r="I130" s="78"/>
    </row>
    <row r="131" spans="1:9" ht="13.5" thickBot="1" x14ac:dyDescent="0.25">
      <c r="A131" s="80"/>
      <c r="B131" s="143"/>
      <c r="C131" s="257"/>
      <c r="D131" s="257"/>
      <c r="E131" s="143"/>
      <c r="F131" s="276" t="str">
        <f>IF(COUNT(E127,E129)=2,IF(E127&lt;E129,C127,C129),"")</f>
        <v>Irene Võrklaev (Lääne)</v>
      </c>
      <c r="G131" s="264"/>
      <c r="H131" s="78"/>
      <c r="I131" s="78"/>
    </row>
    <row r="132" spans="1:9" x14ac:dyDescent="0.2">
      <c r="A132" s="80"/>
      <c r="B132" s="143"/>
      <c r="C132" s="257"/>
      <c r="D132" s="257"/>
      <c r="E132" s="143"/>
      <c r="F132" s="260" t="s">
        <v>31</v>
      </c>
      <c r="G132" s="78"/>
      <c r="H132" s="78"/>
      <c r="I132" s="78"/>
    </row>
    <row r="133" spans="1:9" x14ac:dyDescent="0.2">
      <c r="A133" s="78"/>
      <c r="B133" s="78"/>
      <c r="C133" s="78"/>
      <c r="D133" s="78"/>
      <c r="E133" s="78"/>
      <c r="F133" s="78"/>
      <c r="G133" s="78"/>
      <c r="H133" s="78"/>
      <c r="I133" s="78"/>
    </row>
    <row r="134" spans="1:9" x14ac:dyDescent="0.2">
      <c r="A134" s="301" t="s">
        <v>292</v>
      </c>
      <c r="B134" s="78"/>
      <c r="C134" s="78"/>
      <c r="D134" s="78"/>
      <c r="E134" s="78"/>
      <c r="F134" s="78"/>
      <c r="G134" s="78"/>
      <c r="H134" s="78"/>
      <c r="I134" s="78"/>
    </row>
    <row r="135" spans="1:9" x14ac:dyDescent="0.2">
      <c r="A135" s="78"/>
      <c r="B135" s="78"/>
      <c r="C135" s="78"/>
      <c r="D135" s="78"/>
      <c r="E135" s="78"/>
      <c r="F135" s="78"/>
      <c r="G135" s="78"/>
      <c r="H135" s="78"/>
      <c r="I135" s="78"/>
    </row>
    <row r="136" spans="1:9" ht="13.5" thickBot="1" x14ac:dyDescent="0.25">
      <c r="A136" s="78"/>
      <c r="B136" s="78"/>
      <c r="C136" s="78"/>
      <c r="D136" s="78"/>
      <c r="E136" s="100" t="s">
        <v>127</v>
      </c>
      <c r="F136" s="330" t="str">
        <f>IF(E136="-","-",IFERROR(INDEX(B$1:B$100,MATCH(E136,I$1:I$100,0)),""))</f>
        <v>Veronika Pirk (I-Viru)</v>
      </c>
      <c r="G136" s="327"/>
      <c r="H136" s="78"/>
      <c r="I136" s="78"/>
    </row>
    <row r="137" spans="1:9" x14ac:dyDescent="0.2">
      <c r="A137" s="78"/>
      <c r="B137" s="78"/>
      <c r="C137" s="78"/>
      <c r="D137" s="78"/>
      <c r="E137" s="80"/>
      <c r="F137" s="265" t="s">
        <v>32</v>
      </c>
      <c r="G137" s="80"/>
      <c r="H137" s="78"/>
      <c r="I137" s="80"/>
    </row>
    <row r="138" spans="1:9" x14ac:dyDescent="0.2">
      <c r="A138" s="78"/>
      <c r="B138" s="78"/>
      <c r="C138" s="78"/>
      <c r="D138" s="78"/>
      <c r="H138" s="78"/>
      <c r="I138" s="80"/>
    </row>
    <row r="139" spans="1:9" hidden="1" x14ac:dyDescent="0.2">
      <c r="A139" s="78"/>
      <c r="B139" s="78"/>
      <c r="C139" s="78"/>
      <c r="D139" s="78"/>
      <c r="H139" s="78"/>
      <c r="I139" s="80"/>
    </row>
    <row r="140" spans="1:9" hidden="1" x14ac:dyDescent="0.2">
      <c r="A140" s="78"/>
      <c r="B140" s="78"/>
      <c r="C140" s="78"/>
      <c r="D140" s="78"/>
      <c r="E140" s="78"/>
      <c r="F140" s="78"/>
      <c r="G140" s="78"/>
      <c r="H140" s="78"/>
      <c r="I140" s="80"/>
    </row>
    <row r="141" spans="1:9" hidden="1" x14ac:dyDescent="0.2">
      <c r="A141" s="78"/>
      <c r="B141" s="78"/>
      <c r="C141" s="78"/>
      <c r="D141" s="78"/>
      <c r="E141" s="78"/>
      <c r="F141" s="78"/>
      <c r="G141" s="78"/>
      <c r="H141" s="78"/>
      <c r="I141" s="80"/>
    </row>
    <row r="142" spans="1:9" hidden="1" x14ac:dyDescent="0.2">
      <c r="A142" s="80"/>
      <c r="B142" s="80"/>
      <c r="C142" s="80"/>
      <c r="D142" s="80"/>
      <c r="E142" s="80"/>
      <c r="F142" s="4"/>
      <c r="G142" s="4"/>
      <c r="H142" s="80"/>
      <c r="I142" s="80"/>
    </row>
    <row r="143" spans="1:9" hidden="1" x14ac:dyDescent="0.2">
      <c r="A143" s="80"/>
      <c r="B143" s="80"/>
      <c r="C143" s="80"/>
      <c r="D143" s="80"/>
      <c r="H143" s="80"/>
      <c r="I143" s="80"/>
    </row>
    <row r="144" spans="1:9" hidden="1" x14ac:dyDescent="0.2">
      <c r="A144" s="80"/>
      <c r="B144" s="80"/>
      <c r="C144" s="80"/>
      <c r="D144" s="80"/>
      <c r="H144" s="80"/>
      <c r="I144" s="80"/>
    </row>
    <row r="145" spans="1:9" hidden="1" x14ac:dyDescent="0.2">
      <c r="A145" s="80"/>
      <c r="B145" s="80"/>
      <c r="C145" s="80"/>
      <c r="D145" s="80"/>
      <c r="E145" s="80"/>
      <c r="F145" s="80"/>
      <c r="G145" s="80"/>
      <c r="H145" s="80"/>
      <c r="I145" s="80"/>
    </row>
    <row r="146" spans="1:9" hidden="1" x14ac:dyDescent="0.2"/>
    <row r="147" spans="1:9" hidden="1" x14ac:dyDescent="0.2"/>
    <row r="148" spans="1:9" hidden="1" x14ac:dyDescent="0.2"/>
    <row r="149" spans="1:9" hidden="1" x14ac:dyDescent="0.2"/>
    <row r="150" spans="1:9" hidden="1" x14ac:dyDescent="0.2"/>
    <row r="151" spans="1:9" hidden="1" x14ac:dyDescent="0.2"/>
    <row r="152" spans="1:9" hidden="1" x14ac:dyDescent="0.2"/>
    <row r="153" spans="1:9" hidden="1" x14ac:dyDescent="0.2"/>
    <row r="154" spans="1:9" hidden="1" x14ac:dyDescent="0.2"/>
    <row r="155" spans="1:9" hidden="1" x14ac:dyDescent="0.2"/>
    <row r="156" spans="1:9" hidden="1" x14ac:dyDescent="0.2"/>
    <row r="157" spans="1:9" hidden="1" x14ac:dyDescent="0.2"/>
    <row r="158" spans="1:9" hidden="1" x14ac:dyDescent="0.2"/>
    <row r="159" spans="1:9" hidden="1" x14ac:dyDescent="0.2"/>
    <row r="160" spans="1:9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6" hidden="1" x14ac:dyDescent="0.2"/>
    <row r="290" spans="1:46" hidden="1" x14ac:dyDescent="0.2"/>
    <row r="291" spans="1:46" hidden="1" x14ac:dyDescent="0.2"/>
    <row r="292" spans="1:46" hidden="1" x14ac:dyDescent="0.2"/>
    <row r="293" spans="1:46" hidden="1" x14ac:dyDescent="0.2"/>
    <row r="294" spans="1:46" hidden="1" x14ac:dyDescent="0.2"/>
    <row r="295" spans="1:46" hidden="1" x14ac:dyDescent="0.2"/>
    <row r="296" spans="1:46" hidden="1" x14ac:dyDescent="0.2"/>
    <row r="297" spans="1:46" hidden="1" x14ac:dyDescent="0.2"/>
    <row r="298" spans="1:46" hidden="1" x14ac:dyDescent="0.2"/>
    <row r="299" spans="1:46" x14ac:dyDescent="0.2">
      <c r="A299" s="3" t="s">
        <v>52</v>
      </c>
      <c r="B299" s="305" t="s">
        <v>63</v>
      </c>
      <c r="C299" s="12" t="s">
        <v>34</v>
      </c>
      <c r="D299" s="12" t="s">
        <v>64</v>
      </c>
      <c r="E299" s="287"/>
      <c r="F299" s="19"/>
      <c r="G299" s="19"/>
      <c r="H299" s="19"/>
      <c r="I299" s="19"/>
      <c r="Y299" s="12" t="s">
        <v>62</v>
      </c>
      <c r="Z299" s="44">
        <v>5.0000000000000002E-5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6" x14ac:dyDescent="0.2">
      <c r="A300" s="3">
        <v>1</v>
      </c>
      <c r="B300" s="293" t="str">
        <f t="shared" ref="B300:B308" si="8">IFERROR(INDEX(F$100:F$300,MATCH(A300&amp;". koht",F$101:F$301,0)),"")</f>
        <v>Veroonika Saar (Järva)</v>
      </c>
      <c r="C300" s="54">
        <f>IFERROR(INDEX(Sünd.!C:C,MATCH(B:B,Sünd.!B:B,0)),"")</f>
        <v>1975</v>
      </c>
      <c r="D300" s="130">
        <f>IF(Võistkondlik!BK$1+1-A300&gt;0,Võistkondlik!BK$1+1-A300,0)</f>
        <v>20</v>
      </c>
      <c r="E300" s="289"/>
      <c r="F300" s="19"/>
      <c r="G300" s="19"/>
      <c r="H300" s="19"/>
      <c r="I300" s="78"/>
      <c r="Y300" s="92" t="str">
        <f t="shared" ref="Y300:Y302" si="9">IFERROR(MID(B300,FIND("(",B300)+1,FIND(")",B300)-FIND("(",B300)-1),"")</f>
        <v>Järva</v>
      </c>
      <c r="Z300" s="93">
        <f t="shared" ref="Z300:Z302" si="10">D300+Z$299</f>
        <v>20.000050000000002</v>
      </c>
      <c r="AA300" s="93" t="str">
        <f t="shared" ref="AA300:AP308" si="11">IF($Y300=AA$299,$Z300,"")</f>
        <v/>
      </c>
      <c r="AB300" s="93" t="str">
        <f t="shared" si="11"/>
        <v/>
      </c>
      <c r="AC300" s="93" t="str">
        <f t="shared" si="11"/>
        <v/>
      </c>
      <c r="AD300" s="93" t="str">
        <f t="shared" si="11"/>
        <v/>
      </c>
      <c r="AE300" s="93">
        <f t="shared" si="11"/>
        <v>20.000050000000002</v>
      </c>
      <c r="AF300" s="93" t="str">
        <f t="shared" si="11"/>
        <v/>
      </c>
      <c r="AG300" s="93" t="str">
        <f t="shared" si="11"/>
        <v/>
      </c>
      <c r="AH300" s="93" t="str">
        <f t="shared" si="11"/>
        <v/>
      </c>
      <c r="AI300" s="93" t="str">
        <f t="shared" si="11"/>
        <v/>
      </c>
      <c r="AJ300" s="93" t="str">
        <f t="shared" si="11"/>
        <v/>
      </c>
      <c r="AK300" s="93" t="str">
        <f t="shared" si="11"/>
        <v/>
      </c>
      <c r="AL300" s="93" t="str">
        <f t="shared" si="11"/>
        <v/>
      </c>
      <c r="AM300" s="93" t="str">
        <f t="shared" si="11"/>
        <v/>
      </c>
      <c r="AN300" s="93" t="str">
        <f t="shared" si="11"/>
        <v/>
      </c>
      <c r="AO300" s="93" t="str">
        <f t="shared" si="11"/>
        <v/>
      </c>
      <c r="AP300" s="93" t="str">
        <f t="shared" si="11"/>
        <v/>
      </c>
    </row>
    <row r="301" spans="1:46" x14ac:dyDescent="0.2">
      <c r="A301" s="3">
        <v>2</v>
      </c>
      <c r="B301" s="92" t="str">
        <f t="shared" si="8"/>
        <v>Svetlana Veski (I-Viru)</v>
      </c>
      <c r="C301" s="54">
        <f>IFERROR(INDEX(Sünd.!C:C,MATCH(B:B,Sünd.!B:B,0)),"")</f>
        <v>1976</v>
      </c>
      <c r="D301" s="130">
        <f>IF(Võistkondlik!BK$1+1-A301&gt;0,Võistkondlik!BK$1+1-A301,0)</f>
        <v>19</v>
      </c>
      <c r="E301" s="289"/>
      <c r="F301" s="19"/>
      <c r="G301" s="19"/>
      <c r="H301" s="19"/>
      <c r="I301" s="78"/>
      <c r="Y301" s="92" t="str">
        <f t="shared" si="9"/>
        <v>I-Viru</v>
      </c>
      <c r="Z301" s="93">
        <f t="shared" si="10"/>
        <v>19.000050000000002</v>
      </c>
      <c r="AA301" s="93" t="str">
        <f t="shared" si="11"/>
        <v/>
      </c>
      <c r="AB301" s="93" t="str">
        <f t="shared" si="11"/>
        <v/>
      </c>
      <c r="AC301" s="93">
        <f t="shared" si="11"/>
        <v>19.000050000000002</v>
      </c>
      <c r="AD301" s="93" t="str">
        <f t="shared" si="11"/>
        <v/>
      </c>
      <c r="AE301" s="93" t="str">
        <f t="shared" si="11"/>
        <v/>
      </c>
      <c r="AF301" s="93" t="str">
        <f t="shared" si="11"/>
        <v/>
      </c>
      <c r="AG301" s="93" t="str">
        <f t="shared" si="11"/>
        <v/>
      </c>
      <c r="AH301" s="93" t="str">
        <f t="shared" si="11"/>
        <v/>
      </c>
      <c r="AI301" s="93" t="str">
        <f t="shared" si="11"/>
        <v/>
      </c>
      <c r="AJ301" s="93" t="str">
        <f t="shared" si="11"/>
        <v/>
      </c>
      <c r="AK301" s="93" t="str">
        <f t="shared" si="11"/>
        <v/>
      </c>
      <c r="AL301" s="93" t="str">
        <f t="shared" si="11"/>
        <v/>
      </c>
      <c r="AM301" s="93" t="str">
        <f t="shared" si="11"/>
        <v/>
      </c>
      <c r="AN301" s="93" t="str">
        <f t="shared" si="11"/>
        <v/>
      </c>
      <c r="AO301" s="93" t="str">
        <f t="shared" si="11"/>
        <v/>
      </c>
      <c r="AP301" s="93" t="str">
        <f t="shared" si="11"/>
        <v/>
      </c>
    </row>
    <row r="302" spans="1:46" x14ac:dyDescent="0.2">
      <c r="A302" s="3">
        <v>3</v>
      </c>
      <c r="B302" s="296" t="str">
        <f t="shared" si="8"/>
        <v>Kairi Gansen (Järva)</v>
      </c>
      <c r="C302" s="54">
        <f>IFERROR(INDEX(Sünd.!C:C,MATCH(B:B,Sünd.!B:B,0)),"")</f>
        <v>1979</v>
      </c>
      <c r="D302" s="130">
        <f>IF(Võistkondlik!BK$1+1-A302&gt;0,Võistkondlik!BK$1+1-A302,0)</f>
        <v>18</v>
      </c>
      <c r="E302" s="289"/>
      <c r="F302" s="19"/>
      <c r="G302" s="19"/>
      <c r="H302" s="19"/>
      <c r="I302" s="78"/>
      <c r="Y302" s="92" t="str">
        <f t="shared" si="9"/>
        <v>Järva</v>
      </c>
      <c r="Z302" s="93">
        <f t="shared" si="10"/>
        <v>18.000050000000002</v>
      </c>
      <c r="AA302" s="93" t="str">
        <f t="shared" si="11"/>
        <v/>
      </c>
      <c r="AB302" s="93" t="str">
        <f t="shared" si="11"/>
        <v/>
      </c>
      <c r="AC302" s="93" t="str">
        <f t="shared" si="11"/>
        <v/>
      </c>
      <c r="AD302" s="93" t="str">
        <f t="shared" si="11"/>
        <v/>
      </c>
      <c r="AE302" s="93">
        <f t="shared" si="11"/>
        <v>18.000050000000002</v>
      </c>
      <c r="AF302" s="93" t="str">
        <f t="shared" si="11"/>
        <v/>
      </c>
      <c r="AG302" s="93" t="str">
        <f t="shared" si="11"/>
        <v/>
      </c>
      <c r="AH302" s="93" t="str">
        <f t="shared" si="11"/>
        <v/>
      </c>
      <c r="AI302" s="93" t="str">
        <f t="shared" si="11"/>
        <v/>
      </c>
      <c r="AJ302" s="93" t="str">
        <f t="shared" si="11"/>
        <v/>
      </c>
      <c r="AK302" s="93" t="str">
        <f t="shared" si="11"/>
        <v/>
      </c>
      <c r="AL302" s="93" t="str">
        <f t="shared" si="11"/>
        <v/>
      </c>
      <c r="AM302" s="93" t="str">
        <f t="shared" si="11"/>
        <v/>
      </c>
      <c r="AN302" s="93" t="str">
        <f t="shared" si="11"/>
        <v/>
      </c>
      <c r="AO302" s="93" t="str">
        <f t="shared" si="11"/>
        <v/>
      </c>
      <c r="AP302" s="93" t="str">
        <f t="shared" si="11"/>
        <v/>
      </c>
    </row>
    <row r="303" spans="1:46" x14ac:dyDescent="0.2">
      <c r="A303" s="3">
        <v>4</v>
      </c>
      <c r="B303" s="91" t="str">
        <f t="shared" si="8"/>
        <v>Kadri Veljend (Lääne)</v>
      </c>
      <c r="C303" s="54">
        <f>IFERROR(INDEX(Sünd.!C:C,MATCH(B:B,Sünd.!B:B,0)),"")</f>
        <v>1984</v>
      </c>
      <c r="D303" s="130">
        <f>IF(Võistkondlik!BK$1+1-A303&gt;0,Võistkondlik!BK$1+1-A303,0)</f>
        <v>17</v>
      </c>
      <c r="E303" s="289"/>
      <c r="F303" s="19"/>
      <c r="G303" s="19"/>
      <c r="H303" s="19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92" t="str">
        <f t="shared" ref="Y303:Y308" si="12">IFERROR(MID(B303,FIND("(",B303)+1,FIND(")",B303)-FIND("(",B303)-1),"")</f>
        <v>Lääne</v>
      </c>
      <c r="Z303" s="93">
        <f t="shared" ref="Z303:Z308" si="13">D303+Z$299</f>
        <v>17.000050000000002</v>
      </c>
      <c r="AA303" s="93" t="str">
        <f t="shared" si="11"/>
        <v/>
      </c>
      <c r="AB303" s="93" t="str">
        <f t="shared" si="11"/>
        <v/>
      </c>
      <c r="AC303" s="93" t="str">
        <f t="shared" si="11"/>
        <v/>
      </c>
      <c r="AD303" s="93" t="str">
        <f t="shared" si="11"/>
        <v/>
      </c>
      <c r="AE303" s="93" t="str">
        <f t="shared" si="11"/>
        <v/>
      </c>
      <c r="AF303" s="93" t="str">
        <f t="shared" si="11"/>
        <v/>
      </c>
      <c r="AG303" s="93">
        <f t="shared" si="11"/>
        <v>17.000050000000002</v>
      </c>
      <c r="AH303" s="93" t="str">
        <f t="shared" si="11"/>
        <v/>
      </c>
      <c r="AI303" s="93" t="str">
        <f t="shared" si="11"/>
        <v/>
      </c>
      <c r="AJ303" s="93" t="str">
        <f t="shared" si="11"/>
        <v/>
      </c>
      <c r="AK303" s="93" t="str">
        <f t="shared" si="11"/>
        <v/>
      </c>
      <c r="AL303" s="93" t="str">
        <f t="shared" si="11"/>
        <v/>
      </c>
      <c r="AM303" s="93" t="str">
        <f t="shared" si="11"/>
        <v/>
      </c>
      <c r="AN303" s="93" t="str">
        <f t="shared" si="11"/>
        <v/>
      </c>
      <c r="AO303" s="93" t="str">
        <f t="shared" si="11"/>
        <v/>
      </c>
      <c r="AP303" s="93" t="str">
        <f t="shared" si="11"/>
        <v/>
      </c>
      <c r="AQ303" s="78"/>
      <c r="AR303" s="78"/>
      <c r="AS303" s="78"/>
      <c r="AT303" s="78"/>
    </row>
    <row r="304" spans="1:46" x14ac:dyDescent="0.2">
      <c r="A304" s="3">
        <v>5</v>
      </c>
      <c r="B304" s="91" t="str">
        <f t="shared" si="8"/>
        <v>Eve Tõnisson (Tartu)</v>
      </c>
      <c r="C304" s="54">
        <f>IFERROR(INDEX(Sünd.!C:C,MATCH(B:B,Sünd.!B:B,0)),"")</f>
        <v>1976</v>
      </c>
      <c r="D304" s="130">
        <f>IF(Võistkondlik!BK$1+1-A304&gt;0,Võistkondlik!BK$1+1-A304,0)</f>
        <v>16</v>
      </c>
      <c r="E304" s="289"/>
      <c r="F304" s="19"/>
      <c r="G304" s="19"/>
      <c r="H304" s="19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92" t="str">
        <f t="shared" si="12"/>
        <v>Tartu</v>
      </c>
      <c r="Z304" s="93">
        <f t="shared" si="13"/>
        <v>16.000050000000002</v>
      </c>
      <c r="AA304" s="93" t="str">
        <f t="shared" si="11"/>
        <v/>
      </c>
      <c r="AB304" s="93" t="str">
        <f t="shared" si="11"/>
        <v/>
      </c>
      <c r="AC304" s="93" t="str">
        <f t="shared" si="11"/>
        <v/>
      </c>
      <c r="AD304" s="93" t="str">
        <f t="shared" si="11"/>
        <v/>
      </c>
      <c r="AE304" s="93" t="str">
        <f t="shared" si="11"/>
        <v/>
      </c>
      <c r="AF304" s="93" t="str">
        <f t="shared" si="11"/>
        <v/>
      </c>
      <c r="AG304" s="93" t="str">
        <f t="shared" si="11"/>
        <v/>
      </c>
      <c r="AH304" s="93" t="str">
        <f t="shared" si="11"/>
        <v/>
      </c>
      <c r="AI304" s="93" t="str">
        <f t="shared" si="11"/>
        <v/>
      </c>
      <c r="AJ304" s="93" t="str">
        <f t="shared" si="11"/>
        <v/>
      </c>
      <c r="AK304" s="93" t="str">
        <f t="shared" si="11"/>
        <v/>
      </c>
      <c r="AL304" s="93">
        <f t="shared" si="11"/>
        <v>16.000050000000002</v>
      </c>
      <c r="AM304" s="93" t="str">
        <f t="shared" si="11"/>
        <v/>
      </c>
      <c r="AN304" s="93" t="str">
        <f t="shared" si="11"/>
        <v/>
      </c>
      <c r="AO304" s="93" t="str">
        <f t="shared" si="11"/>
        <v/>
      </c>
      <c r="AP304" s="93" t="str">
        <f t="shared" si="11"/>
        <v/>
      </c>
      <c r="AQ304" s="78"/>
      <c r="AR304" s="78"/>
      <c r="AS304" s="78"/>
      <c r="AT304" s="78"/>
    </row>
    <row r="305" spans="1:46" x14ac:dyDescent="0.2">
      <c r="A305" s="3">
        <v>6</v>
      </c>
      <c r="B305" s="91" t="str">
        <f t="shared" si="8"/>
        <v>Triin Randväli (Järva)</v>
      </c>
      <c r="C305" s="54">
        <f>IFERROR(INDEX(Sünd.!C:C,MATCH(B:B,Sünd.!B:B,0)),"")</f>
        <v>1984</v>
      </c>
      <c r="D305" s="130">
        <f>IF(Võistkondlik!BK$1+1-A305&gt;0,Võistkondlik!BK$1+1-A305,0)</f>
        <v>15</v>
      </c>
      <c r="E305" s="289"/>
      <c r="F305" s="19"/>
      <c r="G305" s="19"/>
      <c r="H305" s="19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92" t="str">
        <f t="shared" si="12"/>
        <v>Järva</v>
      </c>
      <c r="Z305" s="93">
        <f t="shared" si="13"/>
        <v>15.00005</v>
      </c>
      <c r="AA305" s="93" t="str">
        <f t="shared" si="11"/>
        <v/>
      </c>
      <c r="AB305" s="93" t="str">
        <f t="shared" si="11"/>
        <v/>
      </c>
      <c r="AC305" s="93" t="str">
        <f t="shared" si="11"/>
        <v/>
      </c>
      <c r="AD305" s="93" t="str">
        <f t="shared" si="11"/>
        <v/>
      </c>
      <c r="AE305" s="93">
        <f t="shared" si="11"/>
        <v>15.00005</v>
      </c>
      <c r="AF305" s="93" t="str">
        <f t="shared" si="11"/>
        <v/>
      </c>
      <c r="AG305" s="93" t="str">
        <f t="shared" si="11"/>
        <v/>
      </c>
      <c r="AH305" s="93" t="str">
        <f t="shared" si="11"/>
        <v/>
      </c>
      <c r="AI305" s="93" t="str">
        <f t="shared" si="11"/>
        <v/>
      </c>
      <c r="AJ305" s="93" t="str">
        <f t="shared" si="11"/>
        <v/>
      </c>
      <c r="AK305" s="93" t="str">
        <f t="shared" si="11"/>
        <v/>
      </c>
      <c r="AL305" s="93" t="str">
        <f t="shared" si="11"/>
        <v/>
      </c>
      <c r="AM305" s="93" t="str">
        <f t="shared" si="11"/>
        <v/>
      </c>
      <c r="AN305" s="93" t="str">
        <f t="shared" si="11"/>
        <v/>
      </c>
      <c r="AO305" s="93" t="str">
        <f t="shared" si="11"/>
        <v/>
      </c>
      <c r="AP305" s="93" t="str">
        <f t="shared" si="11"/>
        <v/>
      </c>
      <c r="AQ305" s="78"/>
      <c r="AR305" s="78"/>
      <c r="AS305" s="78"/>
      <c r="AT305" s="78"/>
    </row>
    <row r="306" spans="1:46" x14ac:dyDescent="0.2">
      <c r="A306" s="3">
        <v>7</v>
      </c>
      <c r="B306" s="91" t="str">
        <f t="shared" si="8"/>
        <v>Kristel Tihhonjuk (I-Viru)</v>
      </c>
      <c r="C306" s="54">
        <f>IFERROR(INDEX(Sünd.!C:C,MATCH(B:B,Sünd.!B:B,0)),"")</f>
        <v>1977</v>
      </c>
      <c r="D306" s="130">
        <f>IF(Võistkondlik!BK$1+1-A306&gt;0,Võistkondlik!BK$1+1-A306,0)</f>
        <v>14</v>
      </c>
      <c r="E306" s="289"/>
      <c r="F306" s="19"/>
      <c r="G306" s="19"/>
      <c r="H306" s="19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92" t="str">
        <f t="shared" si="12"/>
        <v>I-Viru</v>
      </c>
      <c r="Z306" s="93">
        <f t="shared" si="13"/>
        <v>14.00005</v>
      </c>
      <c r="AA306" s="93" t="str">
        <f t="shared" si="11"/>
        <v/>
      </c>
      <c r="AB306" s="93" t="str">
        <f t="shared" si="11"/>
        <v/>
      </c>
      <c r="AC306" s="93">
        <f t="shared" si="11"/>
        <v>14.00005</v>
      </c>
      <c r="AD306" s="93" t="str">
        <f t="shared" si="11"/>
        <v/>
      </c>
      <c r="AE306" s="93" t="str">
        <f t="shared" si="11"/>
        <v/>
      </c>
      <c r="AF306" s="93" t="str">
        <f t="shared" si="11"/>
        <v/>
      </c>
      <c r="AG306" s="93" t="str">
        <f t="shared" si="11"/>
        <v/>
      </c>
      <c r="AH306" s="93" t="str">
        <f t="shared" si="11"/>
        <v/>
      </c>
      <c r="AI306" s="93" t="str">
        <f t="shared" si="11"/>
        <v/>
      </c>
      <c r="AJ306" s="93" t="str">
        <f t="shared" si="11"/>
        <v/>
      </c>
      <c r="AK306" s="93" t="str">
        <f t="shared" si="11"/>
        <v/>
      </c>
      <c r="AL306" s="93" t="str">
        <f t="shared" si="11"/>
        <v/>
      </c>
      <c r="AM306" s="93" t="str">
        <f t="shared" si="11"/>
        <v/>
      </c>
      <c r="AN306" s="93" t="str">
        <f t="shared" si="11"/>
        <v/>
      </c>
      <c r="AO306" s="93" t="str">
        <f t="shared" si="11"/>
        <v/>
      </c>
      <c r="AP306" s="93" t="str">
        <f t="shared" si="11"/>
        <v/>
      </c>
      <c r="AQ306" s="78"/>
      <c r="AR306" s="78"/>
      <c r="AS306" s="78"/>
      <c r="AT306" s="78"/>
    </row>
    <row r="307" spans="1:46" x14ac:dyDescent="0.2">
      <c r="A307" s="3">
        <v>8</v>
      </c>
      <c r="B307" s="91" t="str">
        <f t="shared" si="8"/>
        <v>Irene Võrklaev (Lääne)</v>
      </c>
      <c r="C307" s="54">
        <f>IFERROR(INDEX(Sünd.!C:C,MATCH(B:B,Sünd.!B:B,0)),"")</f>
        <v>1977</v>
      </c>
      <c r="D307" s="130">
        <f>IF(Võistkondlik!BK$1+1-A307&gt;0,Võistkondlik!BK$1+1-A307,0)</f>
        <v>13</v>
      </c>
      <c r="E307" s="289"/>
      <c r="F307" s="19"/>
      <c r="G307" s="19"/>
      <c r="H307" s="19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92" t="str">
        <f t="shared" si="12"/>
        <v>Lääne</v>
      </c>
      <c r="Z307" s="93">
        <f t="shared" si="13"/>
        <v>13.00005</v>
      </c>
      <c r="AA307" s="93" t="str">
        <f t="shared" si="11"/>
        <v/>
      </c>
      <c r="AB307" s="93" t="str">
        <f t="shared" si="11"/>
        <v/>
      </c>
      <c r="AC307" s="93" t="str">
        <f t="shared" si="11"/>
        <v/>
      </c>
      <c r="AD307" s="93" t="str">
        <f t="shared" si="11"/>
        <v/>
      </c>
      <c r="AE307" s="93" t="str">
        <f t="shared" si="11"/>
        <v/>
      </c>
      <c r="AF307" s="93" t="str">
        <f t="shared" si="11"/>
        <v/>
      </c>
      <c r="AG307" s="93">
        <f t="shared" si="11"/>
        <v>13.00005</v>
      </c>
      <c r="AH307" s="93" t="str">
        <f t="shared" si="11"/>
        <v/>
      </c>
      <c r="AI307" s="93" t="str">
        <f t="shared" si="11"/>
        <v/>
      </c>
      <c r="AJ307" s="93" t="str">
        <f t="shared" si="11"/>
        <v/>
      </c>
      <c r="AK307" s="93" t="str">
        <f t="shared" si="11"/>
        <v/>
      </c>
      <c r="AL307" s="93" t="str">
        <f t="shared" si="11"/>
        <v/>
      </c>
      <c r="AM307" s="93" t="str">
        <f t="shared" si="11"/>
        <v/>
      </c>
      <c r="AN307" s="93" t="str">
        <f t="shared" si="11"/>
        <v/>
      </c>
      <c r="AO307" s="93" t="str">
        <f t="shared" si="11"/>
        <v/>
      </c>
      <c r="AP307" s="93" t="str">
        <f t="shared" si="11"/>
        <v/>
      </c>
      <c r="AQ307" s="78"/>
      <c r="AR307" s="78"/>
      <c r="AS307" s="78"/>
      <c r="AT307" s="78"/>
    </row>
    <row r="308" spans="1:46" x14ac:dyDescent="0.2">
      <c r="A308" s="3">
        <v>9</v>
      </c>
      <c r="B308" s="91" t="str">
        <f t="shared" si="8"/>
        <v>Veronika Pirk (I-Viru)</v>
      </c>
      <c r="C308" s="54">
        <f>IFERROR(INDEX(Sünd.!C:C,MATCH(B:B,Sünd.!B:B,0)),"")</f>
        <v>1975</v>
      </c>
      <c r="D308" s="130">
        <f>IF(Võistkondlik!BK$1+1-A308&gt;0,Võistkondlik!BK$1+1-A308,0)</f>
        <v>12</v>
      </c>
      <c r="E308" s="289"/>
      <c r="F308" s="19"/>
      <c r="G308" s="19"/>
      <c r="H308" s="19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92" t="str">
        <f t="shared" si="12"/>
        <v>I-Viru</v>
      </c>
      <c r="Z308" s="93">
        <f t="shared" si="13"/>
        <v>12.00005</v>
      </c>
      <c r="AA308" s="93" t="str">
        <f t="shared" si="11"/>
        <v/>
      </c>
      <c r="AB308" s="93" t="str">
        <f t="shared" si="11"/>
        <v/>
      </c>
      <c r="AC308" s="93">
        <f t="shared" si="11"/>
        <v>12.00005</v>
      </c>
      <c r="AD308" s="93" t="str">
        <f t="shared" si="11"/>
        <v/>
      </c>
      <c r="AE308" s="93" t="str">
        <f t="shared" si="11"/>
        <v/>
      </c>
      <c r="AF308" s="93" t="str">
        <f t="shared" si="11"/>
        <v/>
      </c>
      <c r="AG308" s="93" t="str">
        <f t="shared" si="11"/>
        <v/>
      </c>
      <c r="AH308" s="93" t="str">
        <f t="shared" si="11"/>
        <v/>
      </c>
      <c r="AI308" s="93" t="str">
        <f t="shared" si="11"/>
        <v/>
      </c>
      <c r="AJ308" s="93" t="str">
        <f t="shared" si="11"/>
        <v/>
      </c>
      <c r="AK308" s="93" t="str">
        <f t="shared" si="11"/>
        <v/>
      </c>
      <c r="AL308" s="93" t="str">
        <f t="shared" si="11"/>
        <v/>
      </c>
      <c r="AM308" s="93" t="str">
        <f t="shared" si="11"/>
        <v/>
      </c>
      <c r="AN308" s="93" t="str">
        <f t="shared" si="11"/>
        <v/>
      </c>
      <c r="AO308" s="93" t="str">
        <f t="shared" si="11"/>
        <v/>
      </c>
      <c r="AP308" s="93" t="str">
        <f t="shared" si="11"/>
        <v/>
      </c>
      <c r="AQ308" s="78"/>
      <c r="AR308" s="78"/>
      <c r="AS308" s="78"/>
      <c r="AT308" s="78"/>
    </row>
  </sheetData>
  <sortState ref="O7:O14">
    <sortCondition ref="O7"/>
  </sortState>
  <conditionalFormatting sqref="B309:L1048576 B1:L3 B5:L5 B4:H4 J4:L4 B146:L299 J100:L145 B142:H142 B143:D144 H143:H144 J300:L308 C300:H308">
    <cfRule type="containsText" dxfId="1338" priority="848" operator="containsText" text="I-Viru">
      <formula>NOT(ISERROR(SEARCH("I-Viru",B1)))</formula>
    </cfRule>
  </conditionalFormatting>
  <conditionalFormatting sqref="D299:D308">
    <cfRule type="containsText" dxfId="1337" priority="777" operator="containsText" text="I-Viru">
      <formula>NOT(ISERROR(SEARCH("I-Viru",D299)))</formula>
    </cfRule>
  </conditionalFormatting>
  <conditionalFormatting sqref="E300:E308">
    <cfRule type="containsText" dxfId="1336" priority="403" operator="containsText" text="I-Viru">
      <formula>NOT(ISERROR(SEARCH("I-Viru",E300)))</formula>
    </cfRule>
  </conditionalFormatting>
  <conditionalFormatting sqref="E300:E308">
    <cfRule type="containsText" dxfId="1335" priority="402" operator="containsText" text="I-Viru">
      <formula>NOT(ISERROR(SEARCH("I-Viru",E300)))</formula>
    </cfRule>
  </conditionalFormatting>
  <conditionalFormatting sqref="I136:I142 B100:I133">
    <cfRule type="containsText" dxfId="1334" priority="399" operator="containsText" text="I-Viru">
      <formula>NOT(ISERROR(SEARCH("I-Viru",B100)))</formula>
    </cfRule>
  </conditionalFormatting>
  <conditionalFormatting sqref="B145:I145 I143:I144">
    <cfRule type="containsText" dxfId="1333" priority="398" operator="containsText" text="I-Viru">
      <formula>NOT(ISERROR(SEARCH("I-Viru",B143)))</formula>
    </cfRule>
  </conditionalFormatting>
  <conditionalFormatting sqref="C102 C104">
    <cfRule type="containsBlanks" dxfId="1332" priority="394">
      <formula>LEN(TRIM(C102))=0</formula>
    </cfRule>
    <cfRule type="aboveAverage" dxfId="1331" priority="395"/>
  </conditionalFormatting>
  <conditionalFormatting sqref="C106 C108">
    <cfRule type="containsBlanks" dxfId="1330" priority="392">
      <formula>LEN(TRIM(C106))=0</formula>
    </cfRule>
    <cfRule type="aboveAverage" dxfId="1329" priority="393"/>
  </conditionalFormatting>
  <conditionalFormatting sqref="E110 E112">
    <cfRule type="aboveAverage" dxfId="1328" priority="391"/>
  </conditionalFormatting>
  <conditionalFormatting sqref="E110 E112">
    <cfRule type="containsBlanks" dxfId="1327" priority="390">
      <formula>LEN(TRIM(E110))=0</formula>
    </cfRule>
  </conditionalFormatting>
  <conditionalFormatting sqref="C119 C121">
    <cfRule type="containsBlanks" dxfId="1326" priority="388">
      <formula>LEN(TRIM(C119))=0</formula>
    </cfRule>
    <cfRule type="aboveAverage" dxfId="1325" priority="389"/>
  </conditionalFormatting>
  <conditionalFormatting sqref="C123 C125">
    <cfRule type="containsBlanks" dxfId="1324" priority="386">
      <formula>LEN(TRIM(C123))=0</formula>
    </cfRule>
    <cfRule type="aboveAverage" dxfId="1323" priority="387"/>
  </conditionalFormatting>
  <conditionalFormatting sqref="E103 E107">
    <cfRule type="containsBlanks" dxfId="1322" priority="396">
      <formula>LEN(TRIM(E103))=0</formula>
    </cfRule>
    <cfRule type="aboveAverage" dxfId="1321" priority="397"/>
  </conditionalFormatting>
  <conditionalFormatting sqref="E127 E129">
    <cfRule type="aboveAverage" dxfId="1320" priority="383"/>
  </conditionalFormatting>
  <conditionalFormatting sqref="E127 E129">
    <cfRule type="containsBlanks" dxfId="1319" priority="382">
      <formula>LEN(TRIM(E127))=0</formula>
    </cfRule>
  </conditionalFormatting>
  <conditionalFormatting sqref="E120 E124">
    <cfRule type="containsBlanks" dxfId="1318" priority="384">
      <formula>LEN(TRIM(E120))=0</formula>
    </cfRule>
    <cfRule type="aboveAverage" dxfId="1317" priority="385"/>
  </conditionalFormatting>
  <conditionalFormatting sqref="A102:A108">
    <cfRule type="cellIs" dxfId="1316" priority="380" operator="equal">
      <formula>"-"</formula>
    </cfRule>
    <cfRule type="duplicateValues" dxfId="1315" priority="381"/>
  </conditionalFormatting>
  <conditionalFormatting sqref="A119:A125">
    <cfRule type="cellIs" dxfId="1314" priority="378" operator="equal">
      <formula>"-"</formula>
    </cfRule>
    <cfRule type="duplicateValues" dxfId="1313" priority="379"/>
  </conditionalFormatting>
  <conditionalFormatting sqref="E137:G137 E136 G136">
    <cfRule type="containsText" dxfId="1312" priority="375" operator="containsText" text="I-Viru">
      <formula>NOT(ISERROR(SEARCH("I-Viru",E136)))</formula>
    </cfRule>
  </conditionalFormatting>
  <conditionalFormatting sqref="E134:I135">
    <cfRule type="containsText" dxfId="1311" priority="374" operator="containsText" text="I-Viru">
      <formula>NOT(ISERROR(SEARCH("I-Viru",E134)))</formula>
    </cfRule>
  </conditionalFormatting>
  <conditionalFormatting sqref="B6:L99">
    <cfRule type="containsText" dxfId="1310" priority="373" operator="containsText" text="I-Viru">
      <formula>NOT(ISERROR(SEARCH("I-Viru",B6)))</formula>
    </cfRule>
  </conditionalFormatting>
  <conditionalFormatting sqref="I56:I60">
    <cfRule type="expression" dxfId="1309" priority="268">
      <formula>FIND(2,I56,1)</formula>
    </cfRule>
    <cfRule type="expression" dxfId="1308" priority="269">
      <formula>FIND(1,I56,1)</formula>
    </cfRule>
  </conditionalFormatting>
  <conditionalFormatting sqref="D7 C8">
    <cfRule type="aboveAverage" dxfId="1307" priority="357"/>
  </conditionalFormatting>
  <conditionalFormatting sqref="E7 C9">
    <cfRule type="aboveAverage" dxfId="1306" priority="356"/>
  </conditionalFormatting>
  <conditionalFormatting sqref="F7 C10">
    <cfRule type="aboveAverage" dxfId="1305" priority="355"/>
  </conditionalFormatting>
  <conditionalFormatting sqref="E8 D9">
    <cfRule type="aboveAverage" dxfId="1304" priority="354"/>
  </conditionalFormatting>
  <conditionalFormatting sqref="G7 C11">
    <cfRule type="aboveAverage" dxfId="1303" priority="353"/>
  </conditionalFormatting>
  <conditionalFormatting sqref="F8 D10">
    <cfRule type="aboveAverage" dxfId="1302" priority="352"/>
  </conditionalFormatting>
  <conditionalFormatting sqref="G8 D11">
    <cfRule type="aboveAverage" dxfId="1301" priority="351"/>
  </conditionalFormatting>
  <conditionalFormatting sqref="F9 E10">
    <cfRule type="aboveAverage" dxfId="1300" priority="350"/>
  </conditionalFormatting>
  <conditionalFormatting sqref="G9 E11">
    <cfRule type="aboveAverage" dxfId="1299" priority="349"/>
  </conditionalFormatting>
  <conditionalFormatting sqref="F11 G10">
    <cfRule type="aboveAverage" dxfId="1298" priority="348"/>
  </conditionalFormatting>
  <conditionalFormatting sqref="D14 C15">
    <cfRule type="aboveAverage" dxfId="1297" priority="347"/>
  </conditionalFormatting>
  <conditionalFormatting sqref="E14 C16">
    <cfRule type="aboveAverage" dxfId="1296" priority="346"/>
  </conditionalFormatting>
  <conditionalFormatting sqref="F14 C17">
    <cfRule type="aboveAverage" dxfId="1295" priority="345"/>
  </conditionalFormatting>
  <conditionalFormatting sqref="E15 D16">
    <cfRule type="aboveAverage" dxfId="1294" priority="344"/>
  </conditionalFormatting>
  <conditionalFormatting sqref="G14 C18">
    <cfRule type="aboveAverage" dxfId="1293" priority="343"/>
  </conditionalFormatting>
  <conditionalFormatting sqref="F15 D17">
    <cfRule type="aboveAverage" dxfId="1292" priority="342"/>
  </conditionalFormatting>
  <conditionalFormatting sqref="G15 D18">
    <cfRule type="aboveAverage" dxfId="1291" priority="341"/>
  </conditionalFormatting>
  <conditionalFormatting sqref="F16 E17">
    <cfRule type="aboveAverage" dxfId="1290" priority="340"/>
  </conditionalFormatting>
  <conditionalFormatting sqref="G16 E18">
    <cfRule type="aboveAverage" dxfId="1289" priority="339"/>
  </conditionalFormatting>
  <conditionalFormatting sqref="F18 G17">
    <cfRule type="aboveAverage" dxfId="1288" priority="338"/>
  </conditionalFormatting>
  <conditionalFormatting sqref="D21 C22">
    <cfRule type="aboveAverage" dxfId="1287" priority="337"/>
  </conditionalFormatting>
  <conditionalFormatting sqref="E21 C23">
    <cfRule type="aboveAverage" dxfId="1286" priority="336"/>
  </conditionalFormatting>
  <conditionalFormatting sqref="F21 C24">
    <cfRule type="aboveAverage" dxfId="1285" priority="335"/>
  </conditionalFormatting>
  <conditionalFormatting sqref="E22 D23">
    <cfRule type="aboveAverage" dxfId="1284" priority="334"/>
  </conditionalFormatting>
  <conditionalFormatting sqref="G21 C25">
    <cfRule type="aboveAverage" dxfId="1283" priority="333"/>
  </conditionalFormatting>
  <conditionalFormatting sqref="F22 D24">
    <cfRule type="aboveAverage" dxfId="1282" priority="332"/>
  </conditionalFormatting>
  <conditionalFormatting sqref="G22 D25">
    <cfRule type="aboveAverage" dxfId="1281" priority="331"/>
  </conditionalFormatting>
  <conditionalFormatting sqref="F23 E24">
    <cfRule type="aboveAverage" dxfId="1280" priority="330"/>
  </conditionalFormatting>
  <conditionalFormatting sqref="G23 E25">
    <cfRule type="aboveAverage" dxfId="1279" priority="329"/>
  </conditionalFormatting>
  <conditionalFormatting sqref="F25 G24">
    <cfRule type="aboveAverage" dxfId="1278" priority="328"/>
  </conditionalFormatting>
  <conditionalFormatting sqref="D28 C29">
    <cfRule type="aboveAverage" dxfId="1277" priority="327"/>
  </conditionalFormatting>
  <conditionalFormatting sqref="E28 C30">
    <cfRule type="aboveAverage" dxfId="1276" priority="326"/>
  </conditionalFormatting>
  <conditionalFormatting sqref="F28 C31">
    <cfRule type="aboveAverage" dxfId="1275" priority="325"/>
  </conditionalFormatting>
  <conditionalFormatting sqref="E29 D30">
    <cfRule type="aboveAverage" dxfId="1274" priority="324"/>
  </conditionalFormatting>
  <conditionalFormatting sqref="G28 C32">
    <cfRule type="aboveAverage" dxfId="1273" priority="323"/>
  </conditionalFormatting>
  <conditionalFormatting sqref="F29 D31">
    <cfRule type="aboveAverage" dxfId="1272" priority="322"/>
  </conditionalFormatting>
  <conditionalFormatting sqref="G29 D32">
    <cfRule type="aboveAverage" dxfId="1271" priority="321"/>
  </conditionalFormatting>
  <conditionalFormatting sqref="F30 E31">
    <cfRule type="aboveAverage" dxfId="1270" priority="320"/>
  </conditionalFormatting>
  <conditionalFormatting sqref="G30 E32">
    <cfRule type="aboveAverage" dxfId="1269" priority="319"/>
  </conditionalFormatting>
  <conditionalFormatting sqref="F32 G31">
    <cfRule type="aboveAverage" dxfId="1268" priority="318"/>
  </conditionalFormatting>
  <conditionalFormatting sqref="D35 C36">
    <cfRule type="aboveAverage" dxfId="1267" priority="317"/>
  </conditionalFormatting>
  <conditionalFormatting sqref="E35 C37">
    <cfRule type="aboveAverage" dxfId="1266" priority="316"/>
  </conditionalFormatting>
  <conditionalFormatting sqref="F35 C38">
    <cfRule type="aboveAverage" dxfId="1265" priority="315"/>
  </conditionalFormatting>
  <conditionalFormatting sqref="E36 D37">
    <cfRule type="aboveAverage" dxfId="1264" priority="314"/>
  </conditionalFormatting>
  <conditionalFormatting sqref="G35 C39">
    <cfRule type="aboveAverage" dxfId="1263" priority="313"/>
  </conditionalFormatting>
  <conditionalFormatting sqref="F36 D38">
    <cfRule type="aboveAverage" dxfId="1262" priority="312"/>
  </conditionalFormatting>
  <conditionalFormatting sqref="G36 D39">
    <cfRule type="aboveAverage" dxfId="1261" priority="311"/>
  </conditionalFormatting>
  <conditionalFormatting sqref="F37 E38">
    <cfRule type="aboveAverage" dxfId="1260" priority="310"/>
  </conditionalFormatting>
  <conditionalFormatting sqref="G37 E39">
    <cfRule type="aboveAverage" dxfId="1259" priority="309"/>
  </conditionalFormatting>
  <conditionalFormatting sqref="F39 G38">
    <cfRule type="aboveAverage" dxfId="1258" priority="308"/>
  </conditionalFormatting>
  <conditionalFormatting sqref="D42 C43">
    <cfRule type="aboveAverage" dxfId="1257" priority="307"/>
  </conditionalFormatting>
  <conditionalFormatting sqref="E42 C44">
    <cfRule type="aboveAverage" dxfId="1256" priority="306"/>
  </conditionalFormatting>
  <conditionalFormatting sqref="F42 C45">
    <cfRule type="aboveAverage" dxfId="1255" priority="305"/>
  </conditionalFormatting>
  <conditionalFormatting sqref="E43 D44">
    <cfRule type="aboveAverage" dxfId="1254" priority="304"/>
  </conditionalFormatting>
  <conditionalFormatting sqref="G42 C46">
    <cfRule type="aboveAverage" dxfId="1253" priority="303"/>
  </conditionalFormatting>
  <conditionalFormatting sqref="F43 D45">
    <cfRule type="aboveAverage" dxfId="1252" priority="302"/>
  </conditionalFormatting>
  <conditionalFormatting sqref="G43 D46">
    <cfRule type="aboveAverage" dxfId="1251" priority="301"/>
  </conditionalFormatting>
  <conditionalFormatting sqref="F44 E45">
    <cfRule type="aboveAverage" dxfId="1250" priority="300"/>
  </conditionalFormatting>
  <conditionalFormatting sqref="G44 E46">
    <cfRule type="aboveAverage" dxfId="1249" priority="299"/>
  </conditionalFormatting>
  <conditionalFormatting sqref="F46 G45">
    <cfRule type="aboveAverage" dxfId="1248" priority="298"/>
  </conditionalFormatting>
  <conditionalFormatting sqref="D49 C50">
    <cfRule type="aboveAverage" dxfId="1247" priority="297"/>
  </conditionalFormatting>
  <conditionalFormatting sqref="E49 C51">
    <cfRule type="aboveAverage" dxfId="1246" priority="296"/>
  </conditionalFormatting>
  <conditionalFormatting sqref="F49 C52">
    <cfRule type="aboveAverage" dxfId="1245" priority="295"/>
  </conditionalFormatting>
  <conditionalFormatting sqref="E50 D51">
    <cfRule type="aboveAverage" dxfId="1244" priority="294"/>
  </conditionalFormatting>
  <conditionalFormatting sqref="G49 C53">
    <cfRule type="aboveAverage" dxfId="1243" priority="293"/>
  </conditionalFormatting>
  <conditionalFormatting sqref="F50 D52">
    <cfRule type="aboveAverage" dxfId="1242" priority="292"/>
  </conditionalFormatting>
  <conditionalFormatting sqref="G50 D53">
    <cfRule type="aboveAverage" dxfId="1241" priority="291"/>
  </conditionalFormatting>
  <conditionalFormatting sqref="F51 E52">
    <cfRule type="aboveAverage" dxfId="1240" priority="290"/>
  </conditionalFormatting>
  <conditionalFormatting sqref="G51 E53">
    <cfRule type="aboveAverage" dxfId="1239" priority="289"/>
  </conditionalFormatting>
  <conditionalFormatting sqref="F53 G52">
    <cfRule type="aboveAverage" dxfId="1238" priority="288"/>
  </conditionalFormatting>
  <conditionalFormatting sqref="D56 C57">
    <cfRule type="aboveAverage" dxfId="1237" priority="287"/>
  </conditionalFormatting>
  <conditionalFormatting sqref="E56 C58">
    <cfRule type="aboveAverage" dxfId="1236" priority="286"/>
  </conditionalFormatting>
  <conditionalFormatting sqref="F56 C59">
    <cfRule type="aboveAverage" dxfId="1235" priority="285"/>
  </conditionalFormatting>
  <conditionalFormatting sqref="E57 D58">
    <cfRule type="aboveAverage" dxfId="1234" priority="284"/>
  </conditionalFormatting>
  <conditionalFormatting sqref="G56 C60">
    <cfRule type="aboveAverage" dxfId="1233" priority="283"/>
  </conditionalFormatting>
  <conditionalFormatting sqref="F57 D59">
    <cfRule type="aboveAverage" dxfId="1232" priority="282"/>
  </conditionalFormatting>
  <conditionalFormatting sqref="G57 D60">
    <cfRule type="aboveAverage" dxfId="1231" priority="281"/>
  </conditionalFormatting>
  <conditionalFormatting sqref="F58 E59">
    <cfRule type="aboveAverage" dxfId="1230" priority="280"/>
  </conditionalFormatting>
  <conditionalFormatting sqref="G58 E60">
    <cfRule type="aboveAverage" dxfId="1229" priority="279"/>
  </conditionalFormatting>
  <conditionalFormatting sqref="F60 G59">
    <cfRule type="aboveAverage" dxfId="1228" priority="278"/>
  </conditionalFormatting>
  <conditionalFormatting sqref="I28:I32">
    <cfRule type="expression" dxfId="1227" priority="272">
      <formula>FIND(2,I28,1)</formula>
    </cfRule>
    <cfRule type="expression" dxfId="1226" priority="273">
      <formula>FIND(1,I28,1)</formula>
    </cfRule>
  </conditionalFormatting>
  <conditionalFormatting sqref="I21:I25">
    <cfRule type="expression" dxfId="1225" priority="274">
      <formula>FIND(2,I21,1)</formula>
    </cfRule>
    <cfRule type="expression" dxfId="1224" priority="275">
      <formula>FIND(1,I21,1)</formula>
    </cfRule>
  </conditionalFormatting>
  <conditionalFormatting sqref="I49:I53">
    <cfRule type="expression" dxfId="1223" priority="270">
      <formula>FIND(2,I49,1)</formula>
    </cfRule>
    <cfRule type="expression" dxfId="1222" priority="271">
      <formula>FIND(1,I49,1)</formula>
    </cfRule>
  </conditionalFormatting>
  <conditionalFormatting sqref="I7:I11">
    <cfRule type="expression" dxfId="1221" priority="276">
      <formula>FIND(2,I7,1)</formula>
    </cfRule>
    <cfRule type="expression" dxfId="1220" priority="277">
      <formula>FIND(1,I7,1)</formula>
    </cfRule>
  </conditionalFormatting>
  <conditionalFormatting sqref="I35:I39">
    <cfRule type="expression" dxfId="1219" priority="266">
      <formula>FIND(2,I35,1)</formula>
    </cfRule>
    <cfRule type="expression" dxfId="1218" priority="267">
      <formula>FIND(1,I35,1)</formula>
    </cfRule>
  </conditionalFormatting>
  <conditionalFormatting sqref="I42:I46">
    <cfRule type="expression" dxfId="1217" priority="264">
      <formula>FIND(2,I42,1)</formula>
    </cfRule>
    <cfRule type="expression" dxfId="1216" priority="265">
      <formula>FIND(1,I42,1)</formula>
    </cfRule>
  </conditionalFormatting>
  <conditionalFormatting sqref="H14:H18">
    <cfRule type="expression" dxfId="1215" priority="210">
      <formula>AND(Q14=4,IF(COUNTIF(Q$14:Q$18,"=4")&gt;=2,TRUE))</formula>
    </cfRule>
    <cfRule type="expression" dxfId="1214" priority="358">
      <formula>AND(Q14=3,IF(COUNTIF(Q$14:Q$18,"=3")&gt;=2,TRUE))</formula>
    </cfRule>
    <cfRule type="expression" dxfId="1213" priority="359">
      <formula>AND(Q14=2,IF(COUNTIF(Q$14:Q$18,"=2")&gt;=2,TRUE))</formula>
    </cfRule>
    <cfRule type="expression" dxfId="1212" priority="360">
      <formula>AND(Q14=1,IF(COUNTIF(Q$14:Q$18,"=1")&gt;=2,TRUE))</formula>
    </cfRule>
  </conditionalFormatting>
  <conditionalFormatting sqref="B7:B60">
    <cfRule type="duplicateValues" dxfId="1211" priority="263"/>
  </conditionalFormatting>
  <conditionalFormatting sqref="L7:L11">
    <cfRule type="expression" dxfId="1210" priority="246">
      <formula>K7=0</formula>
    </cfRule>
    <cfRule type="expression" dxfId="1209" priority="255">
      <formula>IF(COUNTIF(J$7:J$11,"=2")=2,TRUE)</formula>
    </cfRule>
    <cfRule type="expression" dxfId="1208" priority="256">
      <formula>IF(COUNTIF(J$7:J$11,"=1")=2,TRUE)</formula>
    </cfRule>
    <cfRule type="expression" dxfId="1207" priority="257">
      <formula>AND(IF(COUNTIF(Q$7:Q$11,"=1")=2,TRUE),IF(COUNTIF(Q$7:Q$11,"=2")=2,TRUE))</formula>
    </cfRule>
    <cfRule type="expression" dxfId="1206" priority="258">
      <formula>AND(Q7=4,IF(COUNTIF(Q$7:Q$11,"=4")=1,TRUE))</formula>
    </cfRule>
    <cfRule type="expression" dxfId="1205" priority="259">
      <formula>AND(Q7=3,IF(COUNTIF(Q$7:Q$11,"=3")=1,TRUE))</formula>
    </cfRule>
    <cfRule type="expression" dxfId="1204" priority="260">
      <formula>AND(Q7=2,IF(COUNTIF(Q$7:Q$11,"=2")=1,TRUE))</formula>
    </cfRule>
    <cfRule type="expression" dxfId="1203" priority="261">
      <formula>AND(Q7=1,IF(COUNTIF(Q$7:Q$11,"=1")=1,TRUE))</formula>
    </cfRule>
    <cfRule type="expression" dxfId="1202" priority="262">
      <formula>OR(Q7=0,Q7=5)</formula>
    </cfRule>
  </conditionalFormatting>
  <conditionalFormatting sqref="O7:O11">
    <cfRule type="expression" dxfId="1201" priority="254">
      <formula>OR(AND(J7=1,K7=1,L7=0,M7=1),AND(J7=2,K7=2,L7=0,M7=2))</formula>
    </cfRule>
  </conditionalFormatting>
  <conditionalFormatting sqref="M7:M11">
    <cfRule type="expression" dxfId="1200" priority="247">
      <formula>AND(L7&gt;0,IF(COUNTIF(L$7:L$11,L7)&gt;1,TRUE,FALSE))</formula>
    </cfRule>
    <cfRule type="expression" dxfId="1199" priority="248">
      <formula>AND(IF(COUNTIF(R$7:R$11,"=1")=2,TRUE),IF(COUNTIF(R$7:R$11,"=2")=2,TRUE))</formula>
    </cfRule>
    <cfRule type="expression" dxfId="1198" priority="249">
      <formula>AND(R7=4,IF(COUNTIF(R$7:R$11,"=4")=1,TRUE))</formula>
    </cfRule>
    <cfRule type="expression" dxfId="1197" priority="250">
      <formula>AND(R7=3,IF(COUNTIF(R$7:R$11,"=3")=1,TRUE))</formula>
    </cfRule>
    <cfRule type="expression" dxfId="1196" priority="251">
      <formula>AND(R7=2,IF(COUNTIF(R$7:R$11,"=2")=1,TRUE))</formula>
    </cfRule>
    <cfRule type="expression" dxfId="1195" priority="252">
      <formula>AND(R7=1,IF(COUNTIF(R$7:R$11,"=1")=1,TRUE))</formula>
    </cfRule>
    <cfRule type="expression" dxfId="1194" priority="253">
      <formula>OR(R7=0,R7=5)</formula>
    </cfRule>
  </conditionalFormatting>
  <conditionalFormatting sqref="J7:J11">
    <cfRule type="expression" dxfId="1193" priority="242">
      <formula>AND(Q7=4,IF(COUNTIF(Q$7:Q$11,"=4")&gt;=2,TRUE))</formula>
    </cfRule>
    <cfRule type="expression" dxfId="1192" priority="243">
      <formula>AND(Q7=3,IF(COUNTIF(Q$7:Q$11,"=3")&gt;=2,TRUE))</formula>
    </cfRule>
    <cfRule type="expression" dxfId="1191" priority="244">
      <formula>AND(Q7=2,IF(COUNTIF(Q$7:Q$11,"=2")&gt;=2,TRUE))</formula>
    </cfRule>
    <cfRule type="expression" dxfId="1190" priority="245">
      <formula>AND(Q7=1,IF(COUNTIF(Q$7:Q$11,"=1")&gt;=2,TRUE))</formula>
    </cfRule>
  </conditionalFormatting>
  <conditionalFormatting sqref="H7:H11">
    <cfRule type="expression" dxfId="1189" priority="211">
      <formula>AND(Q7=4,IF(COUNTIF(Q$7:Q$11,"=4")&gt;=2,TRUE))</formula>
    </cfRule>
    <cfRule type="expression" dxfId="1188" priority="361">
      <formula>AND(Q7=3,IF(COUNTIF(Q$7:Q$11,"=3")&gt;=2,TRUE))</formula>
    </cfRule>
    <cfRule type="expression" dxfId="1187" priority="362">
      <formula>AND(Q7=2,IF(COUNTIF(Q$7:Q$11,"=2")&gt;=2,TRUE))</formula>
    </cfRule>
    <cfRule type="expression" dxfId="1186" priority="363">
      <formula>AND(Q7=1,IF(COUNTIF(Q$7:Q$11,"=1")&gt;=2,TRUE))</formula>
    </cfRule>
  </conditionalFormatting>
  <conditionalFormatting sqref="K7:K11">
    <cfRule type="expression" dxfId="1185" priority="364">
      <formula>AND(J7&gt;0,IF(COUNTIF(J$7:J$11,"=1")=2,TRUE),IF(COUNTIF(J$7:J$11,"=2")=2,TRUE))</formula>
    </cfRule>
    <cfRule type="expression" dxfId="1184" priority="365">
      <formula>IF(COUNTIF(L$7:L$11,"=2")=2,TRUE)</formula>
    </cfRule>
    <cfRule type="expression" dxfId="1183" priority="366">
      <formula>IF(COUNTIF(L$7:L$11,"=1")=2,TRUE)</formula>
    </cfRule>
    <cfRule type="expression" dxfId="1182" priority="367">
      <formula>AND(IF(COUNTIF(R$7:R$11,"=1")=2,TRUE),IF(COUNTIF(S$7:S$11,"=2")=2,TRUE))</formula>
    </cfRule>
    <cfRule type="expression" dxfId="1181" priority="368">
      <formula>AND(R7=4,IF(COUNTIF(R$7:R$11,"=4")=1,TRUE))</formula>
    </cfRule>
    <cfRule type="expression" dxfId="1180" priority="369">
      <formula>AND(R7=3,IF(COUNTIF(R$7:R$11,"=3")=1,TRUE))</formula>
    </cfRule>
    <cfRule type="expression" dxfId="1179" priority="370">
      <formula>AND(R7=2,IF(COUNTIF(R$7:R$11,"=2")=1,TRUE))</formula>
    </cfRule>
    <cfRule type="expression" dxfId="1178" priority="371">
      <formula>AND(R7=1,IF(COUNTIF(R$7:R$11,"=1")=1,TRUE))</formula>
    </cfRule>
    <cfRule type="expression" dxfId="1177" priority="372">
      <formula>OR(R7=0,R7=5)</formula>
    </cfRule>
  </conditionalFormatting>
  <conditionalFormatting sqref="L14:L18">
    <cfRule type="expression" dxfId="1176" priority="216">
      <formula>K14=0</formula>
    </cfRule>
    <cfRule type="expression" dxfId="1175" priority="225">
      <formula>IF(COUNTIF(J$14:J$18,"=2")=2,TRUE)</formula>
    </cfRule>
    <cfRule type="expression" dxfId="1174" priority="226">
      <formula>IF(COUNTIF(J$14:J$18,"=1")=2,TRUE)</formula>
    </cfRule>
    <cfRule type="expression" dxfId="1173" priority="227">
      <formula>AND(IF(COUNTIF(Q$14:Q$18,"=1")=2,TRUE),IF(COUNTIF(Q$14:Q$18,"=2")=2,TRUE))</formula>
    </cfRule>
    <cfRule type="expression" dxfId="1172" priority="228">
      <formula>AND(Q14=4,IF(COUNTIF(Q$14:Q$18,"=4")=1,TRUE))</formula>
    </cfRule>
    <cfRule type="expression" dxfId="1171" priority="229">
      <formula>AND(Q14=3,IF(COUNTIF(Q$14:Q$18,"=3")=1,TRUE))</formula>
    </cfRule>
    <cfRule type="expression" dxfId="1170" priority="230">
      <formula>AND(Q14=2,IF(COUNTIF(Q$14:Q$18,"=2")=1,TRUE))</formula>
    </cfRule>
    <cfRule type="expression" dxfId="1169" priority="231">
      <formula>AND(Q14=1,IF(COUNTIF(Q$14:Q$18,"=1")=1,TRUE))</formula>
    </cfRule>
    <cfRule type="expression" dxfId="1168" priority="232">
      <formula>OR(Q14=0,Q14=5)</formula>
    </cfRule>
  </conditionalFormatting>
  <conditionalFormatting sqref="O14:O18">
    <cfRule type="expression" dxfId="1167" priority="224">
      <formula>OR(AND(J14=1,K14=1,L14=0,M14=1),AND(J14=2,K14=2,L14=0,M14=2))</formula>
    </cfRule>
  </conditionalFormatting>
  <conditionalFormatting sqref="M14:M18">
    <cfRule type="expression" dxfId="1166" priority="217">
      <formula>AND(L14&gt;0,IF(COUNTIF(L$14:L$18,L14)&gt;1,TRUE,FALSE))</formula>
    </cfRule>
    <cfRule type="expression" dxfId="1165" priority="218">
      <formula>AND(IF(COUNTIF(R$14:R$18,"=1")=2,TRUE),IF(COUNTIF(R$14:R$18,"=2")=2,TRUE))</formula>
    </cfRule>
    <cfRule type="expression" dxfId="1164" priority="219">
      <formula>AND(R14=4,IF(COUNTIF(R$14:R$18,"=4")=1,TRUE))</formula>
    </cfRule>
    <cfRule type="expression" dxfId="1163" priority="220">
      <formula>AND(R14=3,IF(COUNTIF(R$14:R$18,"=3")=1,TRUE))</formula>
    </cfRule>
    <cfRule type="expression" dxfId="1162" priority="221">
      <formula>AND(R14=2,IF(COUNTIF(R$14:R$18,"=2")=1,TRUE))</formula>
    </cfRule>
    <cfRule type="expression" dxfId="1161" priority="222">
      <formula>AND(R14=1,IF(COUNTIF(R$14:R$18,"=1")=1,TRUE))</formula>
    </cfRule>
    <cfRule type="expression" dxfId="1160" priority="223">
      <formula>OR(R14=0,R14=5)</formula>
    </cfRule>
  </conditionalFormatting>
  <conditionalFormatting sqref="J14:J18">
    <cfRule type="expression" dxfId="1159" priority="212">
      <formula>AND(Q14=4,IF(COUNTIF(Q$14:Q$18,"=4")&gt;=2,TRUE))</formula>
    </cfRule>
    <cfRule type="expression" dxfId="1158" priority="213">
      <formula>AND(Q14=3,IF(COUNTIF(Q$14:Q$18,"=3")&gt;=2,TRUE))</formula>
    </cfRule>
    <cfRule type="expression" dxfId="1157" priority="214">
      <formula>AND(Q14=2,IF(COUNTIF(Q$14:Q$18,"=2")&gt;=2,TRUE))</formula>
    </cfRule>
    <cfRule type="expression" dxfId="1156" priority="215">
      <formula>AND(Q14=1,IF(COUNTIF(Q$14:Q$18,"=1")&gt;=2,TRUE))</formula>
    </cfRule>
  </conditionalFormatting>
  <conditionalFormatting sqref="K14:K18">
    <cfRule type="expression" dxfId="1155" priority="233">
      <formula>AND(J14&gt;0,IF(COUNTIF(J$14:J$18,"=1")=2,TRUE),IF(COUNTIF(J$14:J$18,"=2")=2,TRUE))</formula>
    </cfRule>
    <cfRule type="expression" dxfId="1154" priority="234">
      <formula>IF(COUNTIF(L$14:L$18,"=2")=2,TRUE)</formula>
    </cfRule>
    <cfRule type="expression" dxfId="1153" priority="235">
      <formula>IF(COUNTIF(L$14:L$18,"=1")=2,TRUE)</formula>
    </cfRule>
    <cfRule type="expression" dxfId="1152" priority="236">
      <formula>AND(IF(COUNTIF(R$14:R$18,"=1")=2,TRUE),IF(COUNTIF(S$14:S$18,"=2")=2,TRUE))</formula>
    </cfRule>
    <cfRule type="expression" dxfId="1151" priority="237">
      <formula>AND(R14=4,IF(COUNTIF(R$14:R$18,"=4")=1,TRUE))</formula>
    </cfRule>
    <cfRule type="expression" dxfId="1150" priority="238">
      <formula>AND(R14=3,IF(COUNTIF(R$14:R$18,"=3")=1,TRUE))</formula>
    </cfRule>
    <cfRule type="expression" dxfId="1149" priority="239">
      <formula>AND(R14=2,IF(COUNTIF(R$14:R$18,"=2")=1,TRUE))</formula>
    </cfRule>
    <cfRule type="expression" dxfId="1148" priority="240">
      <formula>AND(R14=1,IF(COUNTIF(R$14:R$18,"=1")=1,TRUE))</formula>
    </cfRule>
    <cfRule type="expression" dxfId="1147" priority="241">
      <formula>OR(R14=0,R14=5)</formula>
    </cfRule>
  </conditionalFormatting>
  <conditionalFormatting sqref="L21:L25">
    <cfRule type="expression" dxfId="1146" priority="184">
      <formula>K21=0</formula>
    </cfRule>
    <cfRule type="expression" dxfId="1145" priority="193">
      <formula>IF(COUNTIF(J$21:J$25,"=2")=2,TRUE)</formula>
    </cfRule>
    <cfRule type="expression" dxfId="1144" priority="194">
      <formula>IF(COUNTIF(J$21:J$25,"=1")=2,TRUE)</formula>
    </cfRule>
    <cfRule type="expression" dxfId="1143" priority="195">
      <formula>AND(IF(COUNTIF(Q$21:Q$25,"=1")=2,TRUE),IF(COUNTIF(Q$21:Q$25,"=2")=2,TRUE))</formula>
    </cfRule>
    <cfRule type="expression" dxfId="1142" priority="196">
      <formula>AND(Q21=4,IF(COUNTIF(Q$21:Q$25,"=4")=1,TRUE))</formula>
    </cfRule>
    <cfRule type="expression" dxfId="1141" priority="197">
      <formula>AND(Q21=3,IF(COUNTIF(Q$21:Q$25,"=3")=1,TRUE))</formula>
    </cfRule>
    <cfRule type="expression" dxfId="1140" priority="198">
      <formula>AND(Q21=2,IF(COUNTIF(Q$21:Q$25,"=2")=1,TRUE))</formula>
    </cfRule>
    <cfRule type="expression" dxfId="1139" priority="199">
      <formula>AND(Q21=1,IF(COUNTIF(Q$21:Q$25,"=1")=1,TRUE))</formula>
    </cfRule>
    <cfRule type="expression" dxfId="1138" priority="200">
      <formula>OR(Q21=0,Q21=5)</formula>
    </cfRule>
  </conditionalFormatting>
  <conditionalFormatting sqref="O21:O25">
    <cfRule type="expression" dxfId="1137" priority="192">
      <formula>OR(AND(J21=1,K21=1,L21=0,M21=1),AND(J21=2,K21=2,L21=0,M21=2))</formula>
    </cfRule>
  </conditionalFormatting>
  <conditionalFormatting sqref="M21:M25">
    <cfRule type="expression" dxfId="1136" priority="185">
      <formula>AND(L21&gt;0,IF(COUNTIF(L$21:L$25,L21)&gt;1,TRUE,FALSE))</formula>
    </cfRule>
    <cfRule type="expression" dxfId="1135" priority="186">
      <formula>AND(IF(COUNTIF(R$21:R$25,"=1")=2,TRUE),IF(COUNTIF(R$21:R$25,"=2")=2,TRUE))</formula>
    </cfRule>
    <cfRule type="expression" dxfId="1134" priority="187">
      <formula>AND(R21=4,IF(COUNTIF(R$21:R$25,"=4")=1,TRUE))</formula>
    </cfRule>
    <cfRule type="expression" dxfId="1133" priority="188">
      <formula>AND(R21=3,IF(COUNTIF(R$21:R$25,"=3")=1,TRUE))</formula>
    </cfRule>
    <cfRule type="expression" dxfId="1132" priority="189">
      <formula>AND(R21=2,IF(COUNTIF(R$21:R$25,"=2")=1,TRUE))</formula>
    </cfRule>
    <cfRule type="expression" dxfId="1131" priority="190">
      <formula>AND(R21=1,IF(COUNTIF(R$21:R$25,"=1")=1,TRUE))</formula>
    </cfRule>
    <cfRule type="expression" dxfId="1130" priority="191">
      <formula>OR(R21=0,R21=5)</formula>
    </cfRule>
  </conditionalFormatting>
  <conditionalFormatting sqref="J21:J25">
    <cfRule type="expression" dxfId="1129" priority="180">
      <formula>AND(Q21=4,IF(COUNTIF(Q$21:Q$25,"=4")&gt;=2,TRUE))</formula>
    </cfRule>
    <cfRule type="expression" dxfId="1128" priority="181">
      <formula>AND(Q21=3,IF(COUNTIF(Q$21:Q$25,"=3")&gt;=2,TRUE))</formula>
    </cfRule>
    <cfRule type="expression" dxfId="1127" priority="182">
      <formula>AND(Q21=2,IF(COUNTIF(Q$21:Q$25,"=2")&gt;=2,TRUE))</formula>
    </cfRule>
    <cfRule type="expression" dxfId="1126" priority="183">
      <formula>AND(Q21=1,IF(COUNTIF(Q$21:Q$25,"=1")&gt;=2,TRUE))</formula>
    </cfRule>
  </conditionalFormatting>
  <conditionalFormatting sqref="K21:K25">
    <cfRule type="expression" dxfId="1125" priority="201">
      <formula>AND(J21&gt;0,IF(COUNTIF(J$21:J$25,"=1")=2,TRUE),IF(COUNTIF(J$21:J$25,"=2")=2,TRUE))</formula>
    </cfRule>
    <cfRule type="expression" dxfId="1124" priority="202">
      <formula>IF(COUNTIF(L$21:L$25,"=2")=2,TRUE)</formula>
    </cfRule>
    <cfRule type="expression" dxfId="1123" priority="203">
      <formula>IF(COUNTIF(L$21:L$25,"=1")=2,TRUE)</formula>
    </cfRule>
    <cfRule type="expression" dxfId="1122" priority="204">
      <formula>AND(IF(COUNTIF(R$21:R$25,"=1")=2,TRUE),IF(COUNTIF(S$21:S$25,"=2")=2,TRUE))</formula>
    </cfRule>
    <cfRule type="expression" dxfId="1121" priority="205">
      <formula>AND(R21=4,IF(COUNTIF(R$21:R$25,"=4")=1,TRUE))</formula>
    </cfRule>
    <cfRule type="expression" dxfId="1120" priority="206">
      <formula>AND(R21=3,IF(COUNTIF(R$21:R$25,"=3")=1,TRUE))</formula>
    </cfRule>
    <cfRule type="expression" dxfId="1119" priority="207">
      <formula>AND(R21=2,IF(COUNTIF(R$21:R$25,"=2")=1,TRUE))</formula>
    </cfRule>
    <cfRule type="expression" dxfId="1118" priority="208">
      <formula>AND(R21=1,IF(COUNTIF(R$21:R$25,"=1")=1,TRUE))</formula>
    </cfRule>
    <cfRule type="expression" dxfId="1117" priority="209">
      <formula>OR(R21=0,R21=5)</formula>
    </cfRule>
  </conditionalFormatting>
  <conditionalFormatting sqref="H21:H25">
    <cfRule type="expression" dxfId="1116" priority="176">
      <formula>AND(Q21=4,IF(COUNTIF(Q$21:Q$25,"=4")&gt;=2,TRUE))</formula>
    </cfRule>
    <cfRule type="expression" dxfId="1115" priority="177">
      <formula>AND(Q21=3,IF(COUNTIF(Q$21:Q$25,"=3")&gt;=2,TRUE))</formula>
    </cfRule>
    <cfRule type="expression" dxfId="1114" priority="178">
      <formula>AND(Q21=2,IF(COUNTIF(Q$21:Q$25,"=2")&gt;=2,TRUE))</formula>
    </cfRule>
    <cfRule type="expression" dxfId="1113" priority="179">
      <formula>AND(Q21=1,IF(COUNTIF(Q$21:Q$25,"=1")&gt;=2,TRUE))</formula>
    </cfRule>
  </conditionalFormatting>
  <conditionalFormatting sqref="L28:L32">
    <cfRule type="expression" dxfId="1112" priority="150">
      <formula>K28=0</formula>
    </cfRule>
    <cfRule type="expression" dxfId="1111" priority="159">
      <formula>IF(COUNTIF(J$28:J$32,"=2")=2,TRUE)</formula>
    </cfRule>
    <cfRule type="expression" dxfId="1110" priority="160">
      <formula>IF(COUNTIF(J$28:J$32,"=1")=2,TRUE)</formula>
    </cfRule>
    <cfRule type="expression" dxfId="1109" priority="161">
      <formula>AND(IF(COUNTIF(Q$28:Q$32,"=1")=2,TRUE),IF(COUNTIF(Q$28:Q$32,"=2")=2,TRUE))</formula>
    </cfRule>
    <cfRule type="expression" dxfId="1108" priority="162">
      <formula>AND(Q28=4,IF(COUNTIF(Q$28:Q$32,"=4")=1,TRUE))</formula>
    </cfRule>
    <cfRule type="expression" dxfId="1107" priority="163">
      <formula>AND(Q28=3,IF(COUNTIF(Q$28:Q$32,"=3")=1,TRUE))</formula>
    </cfRule>
    <cfRule type="expression" dxfId="1106" priority="164">
      <formula>AND(Q28=2,IF(COUNTIF(Q$28:Q$32,"=2")=1,TRUE))</formula>
    </cfRule>
    <cfRule type="expression" dxfId="1105" priority="165">
      <formula>AND(Q28=1,IF(COUNTIF(Q$28:Q$32,"=1")=1,TRUE))</formula>
    </cfRule>
    <cfRule type="expression" dxfId="1104" priority="166">
      <formula>OR(Q28=0,Q28=5)</formula>
    </cfRule>
  </conditionalFormatting>
  <conditionalFormatting sqref="O28:O32">
    <cfRule type="expression" dxfId="1103" priority="158">
      <formula>OR(AND(J28=1,K28=1,L28=0,M28=1),AND(J28=2,K28=2,L28=0,M28=2))</formula>
    </cfRule>
  </conditionalFormatting>
  <conditionalFormatting sqref="M28:M32">
    <cfRule type="expression" dxfId="1102" priority="151">
      <formula>AND(L28&gt;0,IF(COUNTIF(L$28:L$32,L28)&gt;1,TRUE,FALSE))</formula>
    </cfRule>
    <cfRule type="expression" dxfId="1101" priority="152">
      <formula>AND(IF(COUNTIF(R$28:R$32,"=1")=2,TRUE),IF(COUNTIF(R$28:R$32,"=2")=2,TRUE))</formula>
    </cfRule>
    <cfRule type="expression" dxfId="1100" priority="153">
      <formula>AND(R28=4,IF(COUNTIF(R$28:R$32,"=4")=1,TRUE))</formula>
    </cfRule>
    <cfRule type="expression" dxfId="1099" priority="154">
      <formula>AND(R28=3,IF(COUNTIF(R$28:R$32,"=3")=1,TRUE))</formula>
    </cfRule>
    <cfRule type="expression" dxfId="1098" priority="155">
      <formula>AND(R28=2,IF(COUNTIF(R$28:R$32,"=2")=1,TRUE))</formula>
    </cfRule>
    <cfRule type="expression" dxfId="1097" priority="156">
      <formula>AND(R28=1,IF(COUNTIF(R$28:R$32,"=1")=1,TRUE))</formula>
    </cfRule>
    <cfRule type="expression" dxfId="1096" priority="157">
      <formula>OR(R28=0,R28=5)</formula>
    </cfRule>
  </conditionalFormatting>
  <conditionalFormatting sqref="J28:J32">
    <cfRule type="expression" dxfId="1095" priority="146">
      <formula>AND(Q28=4,IF(COUNTIF(Q$28:Q$32,"=4")&gt;=2,TRUE))</formula>
    </cfRule>
    <cfRule type="expression" dxfId="1094" priority="147">
      <formula>AND(Q28=3,IF(COUNTIF(Q$28:Q$32,"=3")&gt;=2,TRUE))</formula>
    </cfRule>
    <cfRule type="expression" dxfId="1093" priority="148">
      <formula>AND(Q28=2,IF(COUNTIF(Q$28:Q$32,"=2")&gt;=2,TRUE))</formula>
    </cfRule>
    <cfRule type="expression" dxfId="1092" priority="149">
      <formula>AND(Q28=1,IF(COUNTIF(Q$28:Q$32,"=1")&gt;=2,TRUE))</formula>
    </cfRule>
  </conditionalFormatting>
  <conditionalFormatting sqref="K28:K32">
    <cfRule type="expression" dxfId="1091" priority="167">
      <formula>AND(J28&gt;0,IF(COUNTIF(J$28:J$32,"=1")=2,TRUE),IF(COUNTIF(J$28:J$32,"=2")=2,TRUE))</formula>
    </cfRule>
    <cfRule type="expression" dxfId="1090" priority="168">
      <formula>IF(COUNTIF(L$28:L$32,"=2")=2,TRUE)</formula>
    </cfRule>
    <cfRule type="expression" dxfId="1089" priority="169">
      <formula>IF(COUNTIF(L$28:L$32,"=1")=2,TRUE)</formula>
    </cfRule>
    <cfRule type="expression" dxfId="1088" priority="170">
      <formula>AND(IF(COUNTIF(R$28:R$32,"=1")=2,TRUE),IF(COUNTIF(S$28:S$32,"=2")=2,TRUE))</formula>
    </cfRule>
    <cfRule type="expression" dxfId="1087" priority="171">
      <formula>AND(R28=4,IF(COUNTIF(R$28:R$32,"=4")=1,TRUE))</formula>
    </cfRule>
    <cfRule type="expression" dxfId="1086" priority="172">
      <formula>AND(R28=3,IF(COUNTIF(R$28:R$32,"=3")=1,TRUE))</formula>
    </cfRule>
    <cfRule type="expression" dxfId="1085" priority="173">
      <formula>AND(R28=2,IF(COUNTIF(R$28:R$32,"=2")=1,TRUE))</formula>
    </cfRule>
    <cfRule type="expression" dxfId="1084" priority="174">
      <formula>AND(R28=1,IF(COUNTIF(R$28:R$32,"=1")=1,TRUE))</formula>
    </cfRule>
    <cfRule type="expression" dxfId="1083" priority="175">
      <formula>OR(R28=0,R28=5)</formula>
    </cfRule>
  </conditionalFormatting>
  <conditionalFormatting sqref="H28:H32">
    <cfRule type="expression" dxfId="1082" priority="142">
      <formula>AND(Q28=4,IF(COUNTIF(Q$28:Q$32,"=4")&gt;=2,TRUE))</formula>
    </cfRule>
    <cfRule type="expression" dxfId="1081" priority="143">
      <formula>AND(Q28=3,IF(COUNTIF(Q$28:Q$32,"=3")&gt;=2,TRUE))</formula>
    </cfRule>
    <cfRule type="expression" dxfId="1080" priority="144">
      <formula>AND(Q28=2,IF(COUNTIF(Q$28:Q$32,"=2")&gt;=2,TRUE))</formula>
    </cfRule>
    <cfRule type="expression" dxfId="1079" priority="145">
      <formula>AND(Q28=1,IF(COUNTIF(Q$28:Q$32,"=1")&gt;=2,TRUE))</formula>
    </cfRule>
  </conditionalFormatting>
  <conditionalFormatting sqref="L35:L39">
    <cfRule type="expression" dxfId="1078" priority="116">
      <formula>K35=0</formula>
    </cfRule>
    <cfRule type="expression" dxfId="1077" priority="125">
      <formula>IF(COUNTIF(J$35:J$39,"=2")=2,TRUE)</formula>
    </cfRule>
    <cfRule type="expression" dxfId="1076" priority="126">
      <formula>IF(COUNTIF(J$35:J$39,"=1")=2,TRUE)</formula>
    </cfRule>
    <cfRule type="expression" dxfId="1075" priority="127">
      <formula>AND(IF(COUNTIF(Q$35:Q$39,"=1")=2,TRUE),IF(COUNTIF(Q$35:Q$39,"=2")=2,TRUE))</formula>
    </cfRule>
    <cfRule type="expression" dxfId="1074" priority="128">
      <formula>AND(Q35=4,IF(COUNTIF(Q$35:Q$39,"=4")=1,TRUE))</formula>
    </cfRule>
    <cfRule type="expression" dxfId="1073" priority="129">
      <formula>AND(Q35=3,IF(COUNTIF(Q$35:Q$39,"=3")=1,TRUE))</formula>
    </cfRule>
    <cfRule type="expression" dxfId="1072" priority="130">
      <formula>AND(Q35=2,IF(COUNTIF(Q$35:Q$39,"=2")=1,TRUE))</formula>
    </cfRule>
    <cfRule type="expression" dxfId="1071" priority="131">
      <formula>AND(Q35=1,IF(COUNTIF(Q$35:Q$39,"=1")=1,TRUE))</formula>
    </cfRule>
    <cfRule type="expression" dxfId="1070" priority="132">
      <formula>OR(Q35=0,Q35=5)</formula>
    </cfRule>
  </conditionalFormatting>
  <conditionalFormatting sqref="O35:O39">
    <cfRule type="expression" dxfId="1069" priority="124">
      <formula>OR(AND(J35=1,K35=1,L35=0,M35=1),AND(J35=2,K35=2,L35=0,M35=2))</formula>
    </cfRule>
  </conditionalFormatting>
  <conditionalFormatting sqref="M35:M39">
    <cfRule type="expression" dxfId="1068" priority="117">
      <formula>AND(L35&gt;0,IF(COUNTIF(L$35:L$39,L35)&gt;1,TRUE,FALSE))</formula>
    </cfRule>
    <cfRule type="expression" dxfId="1067" priority="118">
      <formula>AND(IF(COUNTIF(R$35:R$39,"=1")=2,TRUE),IF(COUNTIF(R$35:R$39,"=2")=2,TRUE))</formula>
    </cfRule>
    <cfRule type="expression" dxfId="1066" priority="119">
      <formula>AND(R35=4,IF(COUNTIF(R$35:R$39,"=4")=1,TRUE))</formula>
    </cfRule>
    <cfRule type="expression" dxfId="1065" priority="120">
      <formula>AND(R35=3,IF(COUNTIF(R$35:R$39,"=3")=1,TRUE))</formula>
    </cfRule>
    <cfRule type="expression" dxfId="1064" priority="121">
      <formula>AND(R35=2,IF(COUNTIF(R$35:R$39,"=2")=1,TRUE))</formula>
    </cfRule>
    <cfRule type="expression" dxfId="1063" priority="122">
      <formula>AND(R35=1,IF(COUNTIF(R$35:R$39,"=1")=1,TRUE))</formula>
    </cfRule>
    <cfRule type="expression" dxfId="1062" priority="123">
      <formula>OR(R35=0,R35=5)</formula>
    </cfRule>
  </conditionalFormatting>
  <conditionalFormatting sqref="J35:J39">
    <cfRule type="expression" dxfId="1061" priority="112">
      <formula>AND(Q35=4,IF(COUNTIF(Q$35:Q$39,"=4")&gt;=2,TRUE))</formula>
    </cfRule>
    <cfRule type="expression" dxfId="1060" priority="113">
      <formula>AND(Q35=3,IF(COUNTIF(Q$35:Q$39,"=3")&gt;=2,TRUE))</formula>
    </cfRule>
    <cfRule type="expression" dxfId="1059" priority="114">
      <formula>AND(Q35=2,IF(COUNTIF(Q$35:Q$39,"=2")&gt;=2,TRUE))</formula>
    </cfRule>
    <cfRule type="expression" dxfId="1058" priority="115">
      <formula>AND(Q35=1,IF(COUNTIF(Q$35:Q$39,"=1")&gt;=2,TRUE))</formula>
    </cfRule>
  </conditionalFormatting>
  <conditionalFormatting sqref="K35:K39">
    <cfRule type="expression" dxfId="1057" priority="133">
      <formula>AND(J35&gt;0,IF(COUNTIF(J$35:J$39,"=1")=2,TRUE),IF(COUNTIF(J$35:J$39,"=2")=2,TRUE))</formula>
    </cfRule>
    <cfRule type="expression" dxfId="1056" priority="134">
      <formula>IF(COUNTIF(L$35:L$39,"=2")=2,TRUE)</formula>
    </cfRule>
    <cfRule type="expression" dxfId="1055" priority="135">
      <formula>IF(COUNTIF(L$35:L$39,"=1")=2,TRUE)</formula>
    </cfRule>
    <cfRule type="expression" dxfId="1054" priority="136">
      <formula>AND(IF(COUNTIF(R$35:R$39,"=1")=2,TRUE),IF(COUNTIF(S$35:S$39,"=2")=2,TRUE))</formula>
    </cfRule>
    <cfRule type="expression" dxfId="1053" priority="137">
      <formula>AND(R35=4,IF(COUNTIF(R$35:R$39,"=4")=1,TRUE))</formula>
    </cfRule>
    <cfRule type="expression" dxfId="1052" priority="138">
      <formula>AND(R35=3,IF(COUNTIF(R$35:R$39,"=3")=1,TRUE))</formula>
    </cfRule>
    <cfRule type="expression" dxfId="1051" priority="139">
      <formula>AND(R35=2,IF(COUNTIF(R$35:R$39,"=2")=1,TRUE))</formula>
    </cfRule>
    <cfRule type="expression" dxfId="1050" priority="140">
      <formula>AND(R35=1,IF(COUNTIF(R$35:R$39,"=1")=1,TRUE))</formula>
    </cfRule>
    <cfRule type="expression" dxfId="1049" priority="141">
      <formula>OR(R35=0,R35=5)</formula>
    </cfRule>
  </conditionalFormatting>
  <conditionalFormatting sqref="H35:H39">
    <cfRule type="expression" dxfId="1048" priority="108">
      <formula>AND(Q35=4,IF(COUNTIF(Q$35:Q$39,"=4")&gt;=2,TRUE))</formula>
    </cfRule>
    <cfRule type="expression" dxfId="1047" priority="109">
      <formula>AND(Q35=3,IF(COUNTIF(Q$35:Q$39,"=3")&gt;=2,TRUE))</formula>
    </cfRule>
    <cfRule type="expression" dxfId="1046" priority="110">
      <formula>AND(Q35=2,IF(COUNTIF(Q$35:Q$39,"=2")&gt;=2,TRUE))</formula>
    </cfRule>
    <cfRule type="expression" dxfId="1045" priority="111">
      <formula>AND(Q35=1,IF(COUNTIF(Q$35:Q$39,"=1")&gt;=2,TRUE))</formula>
    </cfRule>
  </conditionalFormatting>
  <conditionalFormatting sqref="L42:L46">
    <cfRule type="expression" dxfId="1044" priority="82">
      <formula>K42=0</formula>
    </cfRule>
    <cfRule type="expression" dxfId="1043" priority="91">
      <formula>IF(COUNTIF(J$42:J$46,"=2")=2,TRUE)</formula>
    </cfRule>
    <cfRule type="expression" dxfId="1042" priority="92">
      <formula>IF(COUNTIF(J$42:J$46,"=1")=2,TRUE)</formula>
    </cfRule>
    <cfRule type="expression" dxfId="1041" priority="93">
      <formula>AND(IF(COUNTIF(Q$42:Q$46,"=1")=2,TRUE),IF(COUNTIF(Q$42:Q$46,"=2")=2,TRUE))</formula>
    </cfRule>
    <cfRule type="expression" dxfId="1040" priority="94">
      <formula>AND(Q42=4,IF(COUNTIF(Q$42:Q$46,"=4")=1,TRUE))</formula>
    </cfRule>
    <cfRule type="expression" dxfId="1039" priority="95">
      <formula>AND(Q42=3,IF(COUNTIF(Q$42:Q$46,"=3")=1,TRUE))</formula>
    </cfRule>
    <cfRule type="expression" dxfId="1038" priority="96">
      <formula>AND(Q42=2,IF(COUNTIF(Q$42:Q$46,"=2")=1,TRUE))</formula>
    </cfRule>
    <cfRule type="expression" dxfId="1037" priority="97">
      <formula>AND(Q42=1,IF(COUNTIF(Q$42:Q$46,"=1")=1,TRUE))</formula>
    </cfRule>
    <cfRule type="expression" dxfId="1036" priority="98">
      <formula>OR(Q42=0,Q42=5)</formula>
    </cfRule>
  </conditionalFormatting>
  <conditionalFormatting sqref="O42:O46">
    <cfRule type="expression" dxfId="1035" priority="90">
      <formula>OR(AND(J42=1,K42=1,L42=0,M42=1),AND(J42=2,K42=2,L42=0,M42=2))</formula>
    </cfRule>
  </conditionalFormatting>
  <conditionalFormatting sqref="M42:M46">
    <cfRule type="expression" dxfId="1034" priority="83">
      <formula>AND(L42&gt;0,IF(COUNTIF(L$42:L$46,L42)&gt;1,TRUE,FALSE))</formula>
    </cfRule>
    <cfRule type="expression" dxfId="1033" priority="84">
      <formula>AND(IF(COUNTIF(R$42:R$46,"=1")=2,TRUE),IF(COUNTIF(R$42:R$46,"=2")=2,TRUE))</formula>
    </cfRule>
    <cfRule type="expression" dxfId="1032" priority="85">
      <formula>AND(R42=4,IF(COUNTIF(R$42:R$46,"=4")=1,TRUE))</formula>
    </cfRule>
    <cfRule type="expression" dxfId="1031" priority="86">
      <formula>AND(R42=3,IF(COUNTIF(R$42:R$46,"=3")=1,TRUE))</formula>
    </cfRule>
    <cfRule type="expression" dxfId="1030" priority="87">
      <formula>AND(R42=2,IF(COUNTIF(R$42:R$46,"=2")=1,TRUE))</formula>
    </cfRule>
    <cfRule type="expression" dxfId="1029" priority="88">
      <formula>AND(R42=1,IF(COUNTIF(R$42:R$46,"=1")=1,TRUE))</formula>
    </cfRule>
    <cfRule type="expression" dxfId="1028" priority="89">
      <formula>OR(R42=0,R42=5)</formula>
    </cfRule>
  </conditionalFormatting>
  <conditionalFormatting sqref="J42:J46">
    <cfRule type="expression" dxfId="1027" priority="78">
      <formula>AND(Q42=4,IF(COUNTIF(Q$42:Q$46,"=4")&gt;=2,TRUE))</formula>
    </cfRule>
    <cfRule type="expression" dxfId="1026" priority="79">
      <formula>AND(Q42=3,IF(COUNTIF(Q$42:Q$46,"=3")&gt;=2,TRUE))</formula>
    </cfRule>
    <cfRule type="expression" dxfId="1025" priority="80">
      <formula>AND(Q42=2,IF(COUNTIF(Q$42:Q$46,"=2")&gt;=2,TRUE))</formula>
    </cfRule>
    <cfRule type="expression" dxfId="1024" priority="81">
      <formula>AND(Q42=1,IF(COUNTIF(Q$42:Q$46,"=1")&gt;=2,TRUE))</formula>
    </cfRule>
  </conditionalFormatting>
  <conditionalFormatting sqref="K42:K46">
    <cfRule type="expression" dxfId="1023" priority="99">
      <formula>AND(J42&gt;0,IF(COUNTIF(J$42:J$46,"=1")=2,TRUE),IF(COUNTIF(J$42:J$46,"=2")=2,TRUE))</formula>
    </cfRule>
    <cfRule type="expression" dxfId="1022" priority="100">
      <formula>IF(COUNTIF(L$42:L$46,"=2")=2,TRUE)</formula>
    </cfRule>
    <cfRule type="expression" dxfId="1021" priority="101">
      <formula>IF(COUNTIF(L$42:L$46,"=1")=2,TRUE)</formula>
    </cfRule>
    <cfRule type="expression" dxfId="1020" priority="102">
      <formula>AND(IF(COUNTIF(R$42:R$46,"=1")=2,TRUE),IF(COUNTIF(S$42:S$46,"=2")=2,TRUE))</formula>
    </cfRule>
    <cfRule type="expression" dxfId="1019" priority="103">
      <formula>AND(R42=4,IF(COUNTIF(R$42:R$46,"=4")=1,TRUE))</formula>
    </cfRule>
    <cfRule type="expression" dxfId="1018" priority="104">
      <formula>AND(R42=3,IF(COUNTIF(R$42:R$46,"=3")=1,TRUE))</formula>
    </cfRule>
    <cfRule type="expression" dxfId="1017" priority="105">
      <formula>AND(R42=2,IF(COUNTIF(R$42:R$46,"=2")=1,TRUE))</formula>
    </cfRule>
    <cfRule type="expression" dxfId="1016" priority="106">
      <formula>AND(R42=1,IF(COUNTIF(R$42:R$46,"=1")=1,TRUE))</formula>
    </cfRule>
    <cfRule type="expression" dxfId="1015" priority="107">
      <formula>OR(R42=0,R42=5)</formula>
    </cfRule>
  </conditionalFormatting>
  <conditionalFormatting sqref="H42:H46">
    <cfRule type="expression" dxfId="1014" priority="74">
      <formula>AND(Q42=4,IF(COUNTIF(Q$42:Q$46,"=4")&gt;=2,TRUE))</formula>
    </cfRule>
    <cfRule type="expression" dxfId="1013" priority="75">
      <formula>AND(Q42=3,IF(COUNTIF(Q$42:Q$46,"=3")&gt;=2,TRUE))</formula>
    </cfRule>
    <cfRule type="expression" dxfId="1012" priority="76">
      <formula>AND(Q42=2,IF(COUNTIF(Q$42:Q$46,"=2")&gt;=2,TRUE))</formula>
    </cfRule>
    <cfRule type="expression" dxfId="1011" priority="77">
      <formula>AND(Q42=1,IF(COUNTIF(Q$42:Q$46,"=1")&gt;=2,TRUE))</formula>
    </cfRule>
  </conditionalFormatting>
  <conditionalFormatting sqref="L49:L53">
    <cfRule type="expression" dxfId="1010" priority="48">
      <formula>K49=0</formula>
    </cfRule>
    <cfRule type="expression" dxfId="1009" priority="57">
      <formula>IF(COUNTIF(J$49:J$53,"=2")=2,TRUE)</formula>
    </cfRule>
    <cfRule type="expression" dxfId="1008" priority="58">
      <formula>IF(COUNTIF(J$49:J$53,"=1")=2,TRUE)</formula>
    </cfRule>
    <cfRule type="expression" dxfId="1007" priority="59">
      <formula>AND(IF(COUNTIF(Q$49:Q$53,"=1")=2,TRUE),IF(COUNTIF(Q$49:Q$53,"=2")=2,TRUE))</formula>
    </cfRule>
    <cfRule type="expression" dxfId="1006" priority="60">
      <formula>AND(Q49=4,IF(COUNTIF(Q$49:Q$53,"=4")=1,TRUE))</formula>
    </cfRule>
    <cfRule type="expression" dxfId="1005" priority="61">
      <formula>AND(Q49=3,IF(COUNTIF(Q$49:Q$53,"=3")=1,TRUE))</formula>
    </cfRule>
    <cfRule type="expression" dxfId="1004" priority="62">
      <formula>AND(Q49=2,IF(COUNTIF(Q$49:Q$53,"=2")=1,TRUE))</formula>
    </cfRule>
    <cfRule type="expression" dxfId="1003" priority="63">
      <formula>AND(Q49=1,IF(COUNTIF(Q$49:Q$53,"=1")=1,TRUE))</formula>
    </cfRule>
    <cfRule type="expression" dxfId="1002" priority="64">
      <formula>OR(Q49=0,Q49=5)</formula>
    </cfRule>
  </conditionalFormatting>
  <conditionalFormatting sqref="O49:O53">
    <cfRule type="expression" dxfId="1001" priority="56">
      <formula>OR(AND(J49=1,K49=1,L49=0,M49=1),AND(J49=2,K49=2,L49=0,M49=2))</formula>
    </cfRule>
  </conditionalFormatting>
  <conditionalFormatting sqref="M49:M53">
    <cfRule type="expression" dxfId="1000" priority="49">
      <formula>AND(L49&gt;0,IF(COUNTIF(L$49:L$53,L49)&gt;1,TRUE,FALSE))</formula>
    </cfRule>
    <cfRule type="expression" dxfId="999" priority="50">
      <formula>AND(IF(COUNTIF(R$49:R$53,"=1")=2,TRUE),IF(COUNTIF(R$49:R$53,"=2")=2,TRUE))</formula>
    </cfRule>
    <cfRule type="expression" dxfId="998" priority="51">
      <formula>AND(R49=4,IF(COUNTIF(R$49:R$53,"=4")=1,TRUE))</formula>
    </cfRule>
    <cfRule type="expression" dxfId="997" priority="52">
      <formula>AND(R49=3,IF(COUNTIF(R$49:R$53,"=3")=1,TRUE))</formula>
    </cfRule>
    <cfRule type="expression" dxfId="996" priority="53">
      <formula>AND(R49=2,IF(COUNTIF(R$49:R$53,"=2")=1,TRUE))</formula>
    </cfRule>
    <cfRule type="expression" dxfId="995" priority="54">
      <formula>AND(R49=1,IF(COUNTIF(R$49:R$53,"=1")=1,TRUE))</formula>
    </cfRule>
    <cfRule type="expression" dxfId="994" priority="55">
      <formula>OR(R49=0,R49=5)</formula>
    </cfRule>
  </conditionalFormatting>
  <conditionalFormatting sqref="J49:J53">
    <cfRule type="expression" dxfId="993" priority="44">
      <formula>AND(Q49=4,IF(COUNTIF(Q$49:Q$53,"=4")&gt;=2,TRUE))</formula>
    </cfRule>
    <cfRule type="expression" dxfId="992" priority="45">
      <formula>AND(Q49=3,IF(COUNTIF(Q$49:Q$53,"=3")&gt;=2,TRUE))</formula>
    </cfRule>
    <cfRule type="expression" dxfId="991" priority="46">
      <formula>AND(Q49=2,IF(COUNTIF(Q$49:Q$53,"=2")&gt;=2,TRUE))</formula>
    </cfRule>
    <cfRule type="expression" dxfId="990" priority="47">
      <formula>AND(Q49=1,IF(COUNTIF(Q$49:Q$53,"=1")&gt;=2,TRUE))</formula>
    </cfRule>
  </conditionalFormatting>
  <conditionalFormatting sqref="K49:K53">
    <cfRule type="expression" dxfId="989" priority="65">
      <formula>AND(J49&gt;0,IF(COUNTIF(J$49:J$53,"=1")=2,TRUE),IF(COUNTIF(J$49:J$53,"=2")=2,TRUE))</formula>
    </cfRule>
    <cfRule type="expression" dxfId="988" priority="66">
      <formula>IF(COUNTIF(L$49:L$53,"=2")=2,TRUE)</formula>
    </cfRule>
    <cfRule type="expression" dxfId="987" priority="67">
      <formula>IF(COUNTIF(L$49:L$53,"=1")=2,TRUE)</formula>
    </cfRule>
    <cfRule type="expression" dxfId="986" priority="68">
      <formula>AND(IF(COUNTIF(R$49:R$53,"=1")=2,TRUE),IF(COUNTIF(S$49:S$53,"=2")=2,TRUE))</formula>
    </cfRule>
    <cfRule type="expression" dxfId="985" priority="69">
      <formula>AND(R49=4,IF(COUNTIF(R$49:R$53,"=4")=1,TRUE))</formula>
    </cfRule>
    <cfRule type="expression" dxfId="984" priority="70">
      <formula>AND(R49=3,IF(COUNTIF(R$49:R$53,"=3")=1,TRUE))</formula>
    </cfRule>
    <cfRule type="expression" dxfId="983" priority="71">
      <formula>AND(R49=2,IF(COUNTIF(R$49:R$53,"=2")=1,TRUE))</formula>
    </cfRule>
    <cfRule type="expression" dxfId="982" priority="72">
      <formula>AND(R49=1,IF(COUNTIF(R$49:R$53,"=1")=1,TRUE))</formula>
    </cfRule>
    <cfRule type="expression" dxfId="981" priority="73">
      <formula>OR(R49=0,R49=5)</formula>
    </cfRule>
  </conditionalFormatting>
  <conditionalFormatting sqref="H49:H53">
    <cfRule type="expression" dxfId="980" priority="40">
      <formula>AND(Q49=4,IF(COUNTIF(Q$49:Q$53,"=4")&gt;=2,TRUE))</formula>
    </cfRule>
    <cfRule type="expression" dxfId="979" priority="41">
      <formula>AND(Q49=3,IF(COUNTIF(Q$49:Q$53,"=3")&gt;=2,TRUE))</formula>
    </cfRule>
    <cfRule type="expression" dxfId="978" priority="42">
      <formula>AND(Q49=2,IF(COUNTIF(Q$49:Q$53,"=2")&gt;=2,TRUE))</formula>
    </cfRule>
    <cfRule type="expression" dxfId="977" priority="43">
      <formula>AND(Q49=1,IF(COUNTIF(Q$49:Q$53,"=1")&gt;=2,TRUE))</formula>
    </cfRule>
  </conditionalFormatting>
  <conditionalFormatting sqref="L56:L60">
    <cfRule type="expression" dxfId="976" priority="14">
      <formula>K56=0</formula>
    </cfRule>
    <cfRule type="expression" dxfId="975" priority="23">
      <formula>IF(COUNTIF(J$56:J$60,"=2")=2,TRUE)</formula>
    </cfRule>
    <cfRule type="expression" dxfId="974" priority="24">
      <formula>IF(COUNTIF(J$56:J$60,"=1")=2,TRUE)</formula>
    </cfRule>
    <cfRule type="expression" dxfId="973" priority="25">
      <formula>AND(IF(COUNTIF(Q$56:Q$60,"=1")=2,TRUE),IF(COUNTIF(Q$56:Q$60,"=2")=2,TRUE))</formula>
    </cfRule>
    <cfRule type="expression" dxfId="972" priority="26">
      <formula>AND(Q56=4,IF(COUNTIF(Q$56:Q$60,"=4")=1,TRUE))</formula>
    </cfRule>
    <cfRule type="expression" dxfId="971" priority="27">
      <formula>AND(Q56=3,IF(COUNTIF(Q$56:Q$60,"=3")=1,TRUE))</formula>
    </cfRule>
    <cfRule type="expression" dxfId="970" priority="28">
      <formula>AND(Q56=2,IF(COUNTIF(Q$56:Q$60,"=2")=1,TRUE))</formula>
    </cfRule>
    <cfRule type="expression" dxfId="969" priority="29">
      <formula>AND(Q56=1,IF(COUNTIF(Q$56:Q$60,"=1")=1,TRUE))</formula>
    </cfRule>
    <cfRule type="expression" dxfId="968" priority="30">
      <formula>OR(Q56=0,Q56=5)</formula>
    </cfRule>
  </conditionalFormatting>
  <conditionalFormatting sqref="O56:O60">
    <cfRule type="expression" dxfId="967" priority="22">
      <formula>OR(AND(J56=1,K56=1,L56=0,M56=1),AND(J56=2,K56=2,L56=0,M56=2))</formula>
    </cfRule>
  </conditionalFormatting>
  <conditionalFormatting sqref="M56:M60">
    <cfRule type="expression" dxfId="966" priority="15">
      <formula>AND(L56&gt;0,IF(COUNTIF(L$56:L$60,L56)&gt;1,TRUE,FALSE))</formula>
    </cfRule>
    <cfRule type="expression" dxfId="965" priority="16">
      <formula>AND(IF(COUNTIF(R$56:R$60,"=1")=2,TRUE),IF(COUNTIF(R$56:R$60,"=2")=2,TRUE))</formula>
    </cfRule>
    <cfRule type="expression" dxfId="964" priority="17">
      <formula>AND(R56=4,IF(COUNTIF(R$56:R$60,"=4")=1,TRUE))</formula>
    </cfRule>
    <cfRule type="expression" dxfId="963" priority="18">
      <formula>AND(R56=3,IF(COUNTIF(R$56:R$60,"=3")=1,TRUE))</formula>
    </cfRule>
    <cfRule type="expression" dxfId="962" priority="19">
      <formula>AND(R56=2,IF(COUNTIF(R$56:R$60,"=2")=1,TRUE))</formula>
    </cfRule>
    <cfRule type="expression" dxfId="961" priority="20">
      <formula>AND(R56=1,IF(COUNTIF(R$56:R$60,"=1")=1,TRUE))</formula>
    </cfRule>
    <cfRule type="expression" dxfId="960" priority="21">
      <formula>OR(R56=0,R56=5)</formula>
    </cfRule>
  </conditionalFormatting>
  <conditionalFormatting sqref="J56:J60">
    <cfRule type="expression" dxfId="959" priority="10">
      <formula>AND(Q56=4,IF(COUNTIF(Q$56:Q$60,"=4")&gt;=2,TRUE))</formula>
    </cfRule>
    <cfRule type="expression" dxfId="958" priority="11">
      <formula>AND(Q56=3,IF(COUNTIF(Q$56:Q$60,"=3")&gt;=2,TRUE))</formula>
    </cfRule>
    <cfRule type="expression" dxfId="957" priority="12">
      <formula>AND(Q56=2,IF(COUNTIF(Q$56:Q$60,"=2")&gt;=2,TRUE))</formula>
    </cfRule>
    <cfRule type="expression" dxfId="956" priority="13">
      <formula>AND(Q56=1,IF(COUNTIF(Q$56:Q$60,"=1")&gt;=2,TRUE))</formula>
    </cfRule>
  </conditionalFormatting>
  <conditionalFormatting sqref="K56:K60">
    <cfRule type="expression" dxfId="955" priority="31">
      <formula>AND(J56&gt;0,IF(COUNTIF(J$56:J$60,"=1")=2,TRUE),IF(COUNTIF(J$56:J$60,"=2")=2,TRUE))</formula>
    </cfRule>
    <cfRule type="expression" dxfId="954" priority="32">
      <formula>IF(COUNTIF(L$56:L$60,"=2")=2,TRUE)</formula>
    </cfRule>
    <cfRule type="expression" dxfId="953" priority="33">
      <formula>IF(COUNTIF(L$56:L$60,"=1")=2,TRUE)</formula>
    </cfRule>
    <cfRule type="expression" dxfId="952" priority="34">
      <formula>AND(IF(COUNTIF(R$56:R$60,"=1")=2,TRUE),IF(COUNTIF(S$56:S$60,"=2")=2,TRUE))</formula>
    </cfRule>
    <cfRule type="expression" dxfId="951" priority="35">
      <formula>AND(R56=4,IF(COUNTIF(R$56:R$60,"=4")=1,TRUE))</formula>
    </cfRule>
    <cfRule type="expression" dxfId="950" priority="36">
      <formula>AND(R56=3,IF(COUNTIF(R$56:R$60,"=3")=1,TRUE))</formula>
    </cfRule>
    <cfRule type="expression" dxfId="949" priority="37">
      <formula>AND(R56=2,IF(COUNTIF(R$56:R$60,"=2")=1,TRUE))</formula>
    </cfRule>
    <cfRule type="expression" dxfId="948" priority="38">
      <formula>AND(R56=1,IF(COUNTIF(R$56:R$60,"=1")=1,TRUE))</formula>
    </cfRule>
    <cfRule type="expression" dxfId="947" priority="39">
      <formula>OR(R56=0,R56=5)</formula>
    </cfRule>
  </conditionalFormatting>
  <conditionalFormatting sqref="H56:H60">
    <cfRule type="expression" dxfId="946" priority="6">
      <formula>AND(Q56=4,IF(COUNTIF(Q$56:Q$60,"=4")&gt;=2,TRUE))</formula>
    </cfRule>
    <cfRule type="expression" dxfId="945" priority="7">
      <formula>AND(Q56=3,IF(COUNTIF(Q$56:Q$60,"=3")&gt;=2,TRUE))</formula>
    </cfRule>
    <cfRule type="expression" dxfId="944" priority="8">
      <formula>AND(Q56=2,IF(COUNTIF(Q$50:Q$56,"=2")&gt;=2,TRUE))</formula>
    </cfRule>
    <cfRule type="expression" dxfId="943" priority="9">
      <formula>AND(Q56=1,IF(COUNTIF(Q$56:Q$60,"=1")&gt;=2,TRUE))</formula>
    </cfRule>
  </conditionalFormatting>
  <conditionalFormatting sqref="H6:H65">
    <cfRule type="containsText" dxfId="942" priority="5" operator="containsText" text="0-0">
      <formula>NOT(ISERROR(SEARCH("0-0",H6)))</formula>
    </cfRule>
  </conditionalFormatting>
  <conditionalFormatting sqref="I14:I18">
    <cfRule type="expression" dxfId="941" priority="3">
      <formula>FIND(2,I14,1)</formula>
    </cfRule>
    <cfRule type="expression" dxfId="940" priority="4">
      <formula>FIND(1,I14,1)</formula>
    </cfRule>
  </conditionalFormatting>
  <conditionalFormatting sqref="F136">
    <cfRule type="containsText" dxfId="939" priority="2" operator="containsText" text="I-Viru">
      <formula>NOT(ISERROR(SEARCH("I-Viru",F136)))</formula>
    </cfRule>
  </conditionalFormatting>
  <conditionalFormatting sqref="B300:B308">
    <cfRule type="containsText" dxfId="938" priority="1" operator="containsText" text="I-Viru">
      <formula>NOT(ISERROR(SEARCH("I-Viru",B300)))</formula>
    </cfRule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1" manualBreakCount="1">
    <brk id="137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CG312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hidden="1" customWidth="1"/>
    <col min="11" max="11" width="3.28515625" style="8" hidden="1" customWidth="1"/>
    <col min="12" max="12" width="5" style="8" hidden="1" customWidth="1"/>
    <col min="13" max="15" width="5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2023</v>
      </c>
      <c r="B1" s="14"/>
      <c r="C1" s="14"/>
      <c r="E1" s="10"/>
      <c r="J1" s="195"/>
      <c r="K1" s="195"/>
      <c r="L1" s="195"/>
      <c r="M1" s="280"/>
      <c r="N1" s="280"/>
      <c r="O1" s="281"/>
      <c r="P1" s="122"/>
      <c r="Q1" s="242"/>
      <c r="R1" s="243" t="s">
        <v>122</v>
      </c>
      <c r="S1" s="242"/>
      <c r="T1" s="242"/>
      <c r="U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2" x14ac:dyDescent="0.2">
      <c r="A2" s="10" t="str">
        <f>Võistkondlik!B2</f>
        <v>Toimumisaeg: L, 27.05.2023 kell 10:00</v>
      </c>
      <c r="B2" s="14"/>
      <c r="C2" s="14"/>
      <c r="E2" s="10"/>
    </row>
    <row r="3" spans="1:42" x14ac:dyDescent="0.2">
      <c r="A3" s="10" t="str">
        <f>Võistkondlik!B3</f>
        <v>Toimumiskoht: Järvamaa, Türi vald, Väätsa alevik, Järve tn</v>
      </c>
      <c r="B3" s="14"/>
      <c r="C3" s="14"/>
      <c r="E3" s="10"/>
    </row>
    <row r="4" spans="1:42" x14ac:dyDescent="0.2">
      <c r="A4" s="15" t="s">
        <v>103</v>
      </c>
      <c r="B4" s="14"/>
      <c r="C4" s="14"/>
      <c r="E4" s="10"/>
      <c r="I4" s="78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25"/>
      <c r="J5" s="244"/>
      <c r="K5" s="195"/>
      <c r="L5" s="195"/>
      <c r="M5" s="195"/>
      <c r="N5" s="195"/>
      <c r="O5" s="195"/>
      <c r="P5" s="195"/>
      <c r="Q5" s="195"/>
      <c r="R5" s="227"/>
      <c r="S5" s="78"/>
      <c r="T5" s="195"/>
      <c r="U5" s="195"/>
      <c r="V5" s="195"/>
    </row>
    <row r="6" spans="1:42" s="78" customFormat="1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/>
      <c r="G6" s="186"/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s="78" customFormat="1" x14ac:dyDescent="0.2">
      <c r="A7" s="184">
        <v>1</v>
      </c>
      <c r="B7" s="196" t="s">
        <v>329</v>
      </c>
      <c r="C7" s="197"/>
      <c r="D7" s="198">
        <v>13</v>
      </c>
      <c r="E7" s="198">
        <v>13</v>
      </c>
      <c r="F7" s="198"/>
      <c r="G7" s="198"/>
      <c r="H7" s="199" t="str">
        <f>(IF(D7-C8&gt;0,1)+IF(E7-C9&gt;0,1)+IF(F7-C10&gt;0,1)+IF(G7-C11&gt;0,1))&amp;"-"&amp;(IF(D7-C8&lt;0,1)+IF(E7-C9&lt;0,1)+IF(F7-C10&lt;0,1)+IF(G7-C11&lt;0,1))</f>
        <v>2-0</v>
      </c>
      <c r="I7" s="198" t="str">
        <f>IF(AND(B7&lt;&gt;"",R$6=TRUE),A$6&amp;RANK(S7,S$7:S$11,0)," ")</f>
        <v>A1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4">
        <f>SUM(AND(R7=R8,D7&gt;C8),AND(R7=R9,E7&gt;C9),AND(R7=R10,F7&gt;C10),AND(R7=R11,G7&gt;C11))</f>
        <v>0</v>
      </c>
      <c r="N7" s="215" t="str">
        <f>SUM(C7:G7)&amp;"-"&amp;SUM(C7:C11)</f>
        <v>26-14</v>
      </c>
      <c r="O7" s="216">
        <f>D7+E7+F7+G7-C8-C9-C10-C11</f>
        <v>12</v>
      </c>
      <c r="P7" s="201">
        <f>SUM(C7:G7,C7:C11)/SUM(C7:C11)</f>
        <v>2.8571428571428572</v>
      </c>
      <c r="Q7" s="202">
        <f>VALUE(LEFT(H7,1))</f>
        <v>2</v>
      </c>
      <c r="R7" s="203">
        <f>Q7*100000+J7*10000+K7*1000+100*L7</f>
        <v>200000</v>
      </c>
      <c r="S7" s="218">
        <f t="shared" ref="S7:S10" si="0">R7+M7*0.1+IF(ISNONTEXT(B7),0,0.01)+0.0001*O7</f>
        <v>200000.01120000001</v>
      </c>
      <c r="T7" s="205" t="str">
        <f>Q7&amp;J7</f>
        <v>20</v>
      </c>
      <c r="U7" s="109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1:42" s="78" customFormat="1" x14ac:dyDescent="0.2">
      <c r="A8" s="184">
        <v>2</v>
      </c>
      <c r="B8" s="206" t="s">
        <v>220</v>
      </c>
      <c r="C8" s="198">
        <v>9</v>
      </c>
      <c r="D8" s="197"/>
      <c r="E8" s="198">
        <v>5</v>
      </c>
      <c r="F8" s="198"/>
      <c r="G8" s="198"/>
      <c r="H8" s="199" t="str">
        <f>(IF(C8-D7&gt;0,1)+IF(E8-D9&gt;0,1)+IF(F8-D10&gt;0,1)+IF(G8-D11&gt;0,1))&amp;"-"&amp;(IF(C8-D7&lt;0,1)+IF(E8-D9&lt;0,1)+IF(F8-D10&lt;0,1)+IF(G8-D11&lt;0,1))</f>
        <v>0-2</v>
      </c>
      <c r="I8" s="198" t="str">
        <f>IF(AND(B8&lt;&gt;"",R$6=TRUE),A$6&amp;RANK(S8,S$7:S$11,0)," ")</f>
        <v>A3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4">
        <f>SUM(AND(R8=R7,C8&gt;D7),AND(R8=R9,E8&gt;D9),AND(R8=R10,F8&gt;D10),AND(R8=R11,G8&gt;D11))</f>
        <v>0</v>
      </c>
      <c r="N8" s="215" t="str">
        <f>SUM(C8:G8)&amp;"-"&amp;SUM(D7:D11)</f>
        <v>14-26</v>
      </c>
      <c r="O8" s="216">
        <f>C8+E8+F8+G8-D7-D9-D10-D11</f>
        <v>-12</v>
      </c>
      <c r="P8" s="201">
        <f>SUM(C8:G8,D7:D11)/SUM(D7:D11)</f>
        <v>1.5384615384615385</v>
      </c>
      <c r="Q8" s="207">
        <f>VALUE(LEFT(H8,1))</f>
        <v>0</v>
      </c>
      <c r="R8" s="203">
        <f>Q8*100000+J8*10000+K8*1000+100*L8</f>
        <v>0</v>
      </c>
      <c r="S8" s="218">
        <f t="shared" si="0"/>
        <v>8.8000000000000005E-3</v>
      </c>
      <c r="T8" s="205" t="str">
        <f>Q8&amp;J8</f>
        <v>00</v>
      </c>
      <c r="U8" s="109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2" s="78" customFormat="1" x14ac:dyDescent="0.2">
      <c r="A9" s="184">
        <v>3</v>
      </c>
      <c r="B9" s="206" t="s">
        <v>295</v>
      </c>
      <c r="C9" s="198">
        <v>5</v>
      </c>
      <c r="D9" s="209">
        <v>13</v>
      </c>
      <c r="E9" s="197"/>
      <c r="F9" s="198"/>
      <c r="G9" s="198"/>
      <c r="H9" s="199" t="str">
        <f>(IF(C9-E7&gt;0,1)+IF(D9-E8&gt;0,1)+IF(F9-E10&gt;0,1)+IF(G9-E11&gt;0,1))&amp;"-"&amp;(IF(C9-E7&lt;0,1)+IF(D9-E8&lt;0,1)+IF(F9-E10&lt;0,1)+IF(G9-E11&lt;0,1))</f>
        <v>1-1</v>
      </c>
      <c r="I9" s="198" t="str">
        <f>IF(AND(B9&lt;&gt;"",R$6=TRUE),A$6&amp;RANK(S9,S$7:S$11,0)," ")</f>
        <v>A2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4">
        <f>SUM(AND(R9=R7,C9&gt;E7),AND(R9=R8,D9&gt;E8),AND(R9=R10,F9&gt;E10),AND(R9=R11,G9&gt;E11))</f>
        <v>0</v>
      </c>
      <c r="N9" s="215" t="str">
        <f>SUM(C9:G9)&amp;"-"&amp;SUM(E7:E11)</f>
        <v>18-18</v>
      </c>
      <c r="O9" s="216">
        <f>C9+D9+F9+G9-E7-E8-E10-E11</f>
        <v>0</v>
      </c>
      <c r="P9" s="201">
        <f>SUM(C9:G9,E7:E11)/SUM(E7:E11)</f>
        <v>2</v>
      </c>
      <c r="Q9" s="207">
        <f>VALUE(LEFT(H9,1))</f>
        <v>1</v>
      </c>
      <c r="R9" s="203">
        <f>Q9*100000+J9*10000+K9*1000+100*L9</f>
        <v>100000</v>
      </c>
      <c r="S9" s="218">
        <f t="shared" si="0"/>
        <v>100000.01</v>
      </c>
      <c r="T9" s="205" t="str">
        <f>Q9&amp;J9</f>
        <v>10</v>
      </c>
      <c r="U9" s="109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</row>
    <row r="10" spans="1:42" s="78" customFormat="1" hidden="1" x14ac:dyDescent="0.2">
      <c r="A10" s="184">
        <v>4</v>
      </c>
      <c r="B10" s="208"/>
      <c r="C10" s="198"/>
      <c r="D10" s="209"/>
      <c r="E10" s="198"/>
      <c r="F10" s="197"/>
      <c r="G10" s="219"/>
      <c r="H10" s="199" t="str">
        <f>(IF(C10-F7&gt;0,1)+IF(D10-F8&gt;0,1)+IF(E10-F9&gt;0,1)+IF(G10-F11&gt;0,1))&amp;"-"&amp;(IF(C10-F7&lt;0,1)+IF(D10-F8&lt;0,1)+IF(E10-F9&lt;0,1)+IF(G10-F11&lt;0,1))</f>
        <v>0-0</v>
      </c>
      <c r="I10" s="198" t="str">
        <f>IF(AND(B10&lt;&gt;"",R$6=TRUE),A$6&amp;RANK(S10,S$7:S$11,0)," ")</f>
        <v xml:space="preserve"> 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0-0</v>
      </c>
      <c r="O10" s="216">
        <f>C10+D10+E10+G10-F7-F8-F9-F11</f>
        <v>0</v>
      </c>
      <c r="P10" s="201" t="e">
        <f>SUM(C10:G10,F7:F11)/SUM(F7:F11)</f>
        <v>#DIV/0!</v>
      </c>
      <c r="Q10" s="207">
        <f>VALUE(LEFT(H10,1))</f>
        <v>0</v>
      </c>
      <c r="R10" s="203">
        <f>Q10*100000+J10*10000+K10*1000+100*L10</f>
        <v>0</v>
      </c>
      <c r="S10" s="218">
        <f t="shared" si="0"/>
        <v>0</v>
      </c>
      <c r="T10" s="205" t="str">
        <f>Q10&amp;J10</f>
        <v>00</v>
      </c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</row>
    <row r="11" spans="1:42" s="78" customFormat="1" hidden="1" x14ac:dyDescent="0.2">
      <c r="A11" s="184">
        <v>5</v>
      </c>
      <c r="B11" s="208"/>
      <c r="C11" s="198"/>
      <c r="D11" s="198"/>
      <c r="E11" s="198"/>
      <c r="F11" s="198"/>
      <c r="G11" s="197"/>
      <c r="H11" s="199" t="str">
        <f>(IF(C11-G7&gt;0,1)+IF(D11-G8&gt;0,1)+IF(E11-G9&gt;0,1)+IF(F11-G10&gt;0,1))&amp;"-"&amp;(IF(C11-G7&lt;0,1)+IF(D11-G8&lt;0,1)+IF(E11-G9&lt;0,1)+IF(F11-G10&lt;0,1))</f>
        <v>0-0</v>
      </c>
      <c r="I11" s="198" t="str">
        <f>IF(AND(B11&lt;&gt;"",R$6=TRUE),A$6&amp;RANK(S11,S$7:S$11,0)," ")</f>
        <v xml:space="preserve"> 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4">
        <f>SUM(AND(R11=R7,C11&gt;G7),AND(R11=R8,D11&gt;G8),AND(R11=R9,E11&gt;G9),AND(R11=R10,F11&gt;G10))</f>
        <v>0</v>
      </c>
      <c r="N11" s="215" t="str">
        <f>SUM(C11:G11)&amp;"-"&amp;SUM(G7:G11)</f>
        <v>0-0</v>
      </c>
      <c r="O11" s="216">
        <f>C11+D11+E11+F11-G7-G8-G9-G10</f>
        <v>0</v>
      </c>
      <c r="P11" s="201" t="e">
        <f>SUM(C11:G11,G7:G11)/SUM(G7:G11)</f>
        <v>#DIV/0!</v>
      </c>
      <c r="Q11" s="207">
        <f>VALUE(LEFT(H11,1))</f>
        <v>0</v>
      </c>
      <c r="R11" s="203">
        <f>Q11*100000+J11*10000+K11*1000+100*L11</f>
        <v>0</v>
      </c>
      <c r="S11" s="218">
        <f>R11+M11*0.1+IF(ISNONTEXT(B11),0,0.01)+0.0001*O11</f>
        <v>0</v>
      </c>
      <c r="T11" s="205" t="str">
        <f>Q11&amp;J11</f>
        <v>00</v>
      </c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s="78" customFormat="1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3" spans="1:42" s="78" customFormat="1" x14ac:dyDescent="0.2">
      <c r="A13" s="184" t="s">
        <v>18</v>
      </c>
      <c r="B13" s="185"/>
      <c r="C13" s="186">
        <v>1</v>
      </c>
      <c r="D13" s="186">
        <v>2</v>
      </c>
      <c r="E13" s="186">
        <v>3</v>
      </c>
      <c r="F13" s="186"/>
      <c r="G13" s="186"/>
      <c r="H13" s="187" t="s">
        <v>1</v>
      </c>
      <c r="I13" s="187" t="s">
        <v>51</v>
      </c>
      <c r="J13" s="188" t="s">
        <v>176</v>
      </c>
      <c r="K13" s="189" t="s">
        <v>177</v>
      </c>
      <c r="L13" s="190" t="s">
        <v>178</v>
      </c>
      <c r="M13" s="190" t="s">
        <v>179</v>
      </c>
      <c r="N13" s="277" t="s">
        <v>121</v>
      </c>
      <c r="O13" s="277" t="s">
        <v>121</v>
      </c>
      <c r="P13" s="191" t="s">
        <v>180</v>
      </c>
      <c r="Q13" s="192" t="s">
        <v>120</v>
      </c>
      <c r="R13" s="192" t="b">
        <f>OR(AND(COUNTA(B14:B18)=3,COUNTA(C14:G18)=6),AND(COUNTA(B14:B18)=4,COUNTA(C14:G18)=12),AND(COUNTA(B14:B18)=5,COUNTA(C14:G18)=20))</f>
        <v>1</v>
      </c>
      <c r="S13" s="193" t="s">
        <v>181</v>
      </c>
      <c r="T13" s="194" t="s">
        <v>182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</row>
    <row r="14" spans="1:42" s="78" customFormat="1" x14ac:dyDescent="0.2">
      <c r="A14" s="184">
        <v>1</v>
      </c>
      <c r="B14" s="228" t="s">
        <v>330</v>
      </c>
      <c r="C14" s="197"/>
      <c r="D14" s="198">
        <v>9</v>
      </c>
      <c r="E14" s="198">
        <v>12</v>
      </c>
      <c r="F14" s="198"/>
      <c r="G14" s="198"/>
      <c r="H14" s="199" t="str">
        <f>(IF(D14-C15&gt;0,1)+IF(E14-C16&gt;0,1)+IF(F14-C17&gt;0,1)+IF(G14-C18&gt;0,1))&amp;"-"&amp;(IF(D14-C15&lt;0,1)+IF(E14-C16&lt;0,1)+IF(F14-C17&lt;0,1)+IF(G14-C18&lt;0,1))</f>
        <v>1-1</v>
      </c>
      <c r="I14" s="198" t="str">
        <f>IF(AND(B14&lt;&gt;"",R$13=TRUE),A$13&amp;RANK(S14,S$14:S$18,0)," ")</f>
        <v>B2</v>
      </c>
      <c r="J14" s="200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2">
        <f>SUM(AND(T14=T15,D14&gt;C15),AND(T14=T16,E14&gt;C16),AND(T14=T17,F14&gt;C17),AND(T14=T18,G14&gt;C18))</f>
        <v>0</v>
      </c>
      <c r="L14" s="213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4">
        <f>SUM(AND(R14=R15,D14&gt;C15),AND(R14=R16,E14&gt;C16),AND(R14=R17,F14&gt;C17),AND(R14=R18,G14&gt;C18))</f>
        <v>0</v>
      </c>
      <c r="N14" s="215" t="str">
        <f>SUM(C14:G14)&amp;"-"&amp;SUM(C14:C18)</f>
        <v>21-20</v>
      </c>
      <c r="O14" s="216">
        <f>D14+E14+F14+G14-C15-C16-C17-C18</f>
        <v>1</v>
      </c>
      <c r="P14" s="201">
        <f>SUM(C14:G14,C14:C18)/SUM(C14:C18)</f>
        <v>2.0499999999999998</v>
      </c>
      <c r="Q14" s="202">
        <f>VALUE(LEFT(H14,1))</f>
        <v>1</v>
      </c>
      <c r="R14" s="203">
        <f>Q14*100000+J14*10000+K14*1000+100*L14</f>
        <v>100000</v>
      </c>
      <c r="S14" s="218">
        <f t="shared" ref="S14:S18" si="1">R14+M14*0.1+IF(ISNONTEXT(B14),0,0.01)+0.0001*O14</f>
        <v>100000.0101</v>
      </c>
      <c r="T14" s="205" t="str">
        <f>Q14&amp;J14</f>
        <v>10</v>
      </c>
      <c r="U14" s="109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</row>
    <row r="15" spans="1:42" s="78" customFormat="1" x14ac:dyDescent="0.2">
      <c r="A15" s="184">
        <v>2</v>
      </c>
      <c r="B15" s="196" t="s">
        <v>187</v>
      </c>
      <c r="C15" s="198">
        <v>7</v>
      </c>
      <c r="D15" s="197"/>
      <c r="E15" s="198">
        <v>3</v>
      </c>
      <c r="F15" s="198"/>
      <c r="G15" s="198"/>
      <c r="H15" s="199" t="str">
        <f>(IF(C15-D14&gt;0,1)+IF(E15-D16&gt;0,1)+IF(F15-D17&gt;0,1)+IF(G15-D18&gt;0,1))&amp;"-"&amp;(IF(C15-D14&lt;0,1)+IF(E15-D16&lt;0,1)+IF(F15-D17&lt;0,1)+IF(G15-D18&lt;0,1))</f>
        <v>0-2</v>
      </c>
      <c r="I15" s="198" t="str">
        <f>IF(AND(B15&lt;&gt;"",R$13=TRUE),A$13&amp;RANK(S15,S$14:S$18,0)," ")</f>
        <v>B3</v>
      </c>
      <c r="J15" s="98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4">
        <f>SUM(AND(T15=T14,C15&gt;D14),AND(T15=T16,E15&gt;D16),AND(T15=T17,F15&gt;D17),AND(T15=T18,G15&gt;D18))</f>
        <v>0</v>
      </c>
      <c r="L15" s="217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4">
        <f>SUM(AND(R15=R14,C15&gt;D14),AND(R15=R16,E15&gt;D16),AND(R15=R17,F15&gt;D17),AND(R15=R18,G15&gt;D18))</f>
        <v>0</v>
      </c>
      <c r="N15" s="215" t="str">
        <f>SUM(C15:G15)&amp;"-"&amp;SUM(D14:D18)</f>
        <v>10-22</v>
      </c>
      <c r="O15" s="216">
        <f>C15+E15+F15+G15-D14-D16-D17-D18</f>
        <v>-12</v>
      </c>
      <c r="P15" s="201">
        <f>SUM(C15:G15,D14:D18)/SUM(D14:D18)</f>
        <v>1.4545454545454546</v>
      </c>
      <c r="Q15" s="207">
        <f>VALUE(LEFT(H15,1))</f>
        <v>0</v>
      </c>
      <c r="R15" s="203">
        <f>Q15*100000+J15*10000+K15*1000+100*L15</f>
        <v>0</v>
      </c>
      <c r="S15" s="218">
        <f t="shared" si="1"/>
        <v>8.8000000000000005E-3</v>
      </c>
      <c r="T15" s="205" t="str">
        <f>Q15&amp;J15</f>
        <v>00</v>
      </c>
      <c r="U15" s="109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</row>
    <row r="16" spans="1:42" s="78" customFormat="1" x14ac:dyDescent="0.2">
      <c r="A16" s="184">
        <v>3</v>
      </c>
      <c r="B16" s="206" t="s">
        <v>296</v>
      </c>
      <c r="C16" s="198">
        <v>13</v>
      </c>
      <c r="D16" s="209">
        <v>13</v>
      </c>
      <c r="E16" s="197"/>
      <c r="F16" s="198"/>
      <c r="G16" s="198"/>
      <c r="H16" s="199" t="str">
        <f>(IF(C16-E14&gt;0,1)+IF(D16-E15&gt;0,1)+IF(F16-E17&gt;0,1)+IF(G16-E18&gt;0,1))&amp;"-"&amp;(IF(C16-E14&lt;0,1)+IF(D16-E15&lt;0,1)+IF(F16-E17&lt;0,1)+IF(G16-E18&lt;0,1))</f>
        <v>2-0</v>
      </c>
      <c r="I16" s="198" t="str">
        <f>IF(AND(B16&lt;&gt;"",R$13=TRUE),A$13&amp;RANK(S16,S$14:S$18,0)," ")</f>
        <v>B1</v>
      </c>
      <c r="J16" s="98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4">
        <f>SUM(AND(T16=T14,C16&gt;E14),AND(T16=T15,D16&gt;E15),AND(T16=T17,F16&gt;E17),AND(T16=T18,G16&gt;E18))</f>
        <v>0</v>
      </c>
      <c r="L16" s="217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4">
        <f>SUM(AND(R16=R14,C16&gt;E14),AND(R16=R15,D16&gt;E15),AND(R16=R17,F16&gt;E17),AND(R16=R18,G16&gt;E18))</f>
        <v>0</v>
      </c>
      <c r="N16" s="215" t="str">
        <f>SUM(C16:G16)&amp;"-"&amp;SUM(E14:E18)</f>
        <v>26-15</v>
      </c>
      <c r="O16" s="216">
        <f>C16+D16+F16+G16-E14-E15-E17-E18</f>
        <v>11</v>
      </c>
      <c r="P16" s="201">
        <f>SUM(C16:G16,E14:E18)/SUM(E14:E18)</f>
        <v>2.7333333333333334</v>
      </c>
      <c r="Q16" s="207">
        <f>VALUE(LEFT(H16,1))</f>
        <v>2</v>
      </c>
      <c r="R16" s="203">
        <f>Q16*100000+J16*10000+K16*1000+100*L16</f>
        <v>200000</v>
      </c>
      <c r="S16" s="218">
        <f t="shared" si="1"/>
        <v>200000.0111</v>
      </c>
      <c r="T16" s="205" t="str">
        <f>Q16&amp;J16</f>
        <v>20</v>
      </c>
      <c r="U16" s="109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</row>
    <row r="17" spans="1:42" s="78" customFormat="1" hidden="1" x14ac:dyDescent="0.2">
      <c r="A17" s="184">
        <v>4</v>
      </c>
      <c r="B17" s="208"/>
      <c r="C17" s="198"/>
      <c r="D17" s="209"/>
      <c r="E17" s="198"/>
      <c r="F17" s="197"/>
      <c r="G17" s="219"/>
      <c r="H17" s="199" t="str">
        <f>(IF(C17-F14&gt;0,1)+IF(D17-F15&gt;0,1)+IF(E17-F16&gt;0,1)+IF(G17-F18&gt;0,1))&amp;"-"&amp;(IF(C17-F14&lt;0,1)+IF(D17-F15&lt;0,1)+IF(E17-F16&lt;0,1)+IF(G17-F18&lt;0,1))</f>
        <v>0-0</v>
      </c>
      <c r="I17" s="198" t="str">
        <f>IF(AND(B17&lt;&gt;"",R$13=TRUE),A$13&amp;RANK(S17,S$14:S$18,0)," ")</f>
        <v xml:space="preserve"> </v>
      </c>
      <c r="J17" s="98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4">
        <f>SUM(AND(T17=T14,C17&gt;F14),AND(T17=T15,D17&gt;F15),AND(T17=T16,E17&gt;F16),AND(T17=T18,G17&gt;F18))</f>
        <v>0</v>
      </c>
      <c r="L17" s="217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4">
        <f>SUM(AND(R17=R14,C17&gt;F14),AND(R17=R15,D17&gt;F15),AND(R17=R16,E17&gt;F16),AND(R17=R18,G17&gt;F18))</f>
        <v>0</v>
      </c>
      <c r="N17" s="215" t="str">
        <f>SUM(C17:G17)&amp;"-"&amp;SUM(F14:F18)</f>
        <v>0-0</v>
      </c>
      <c r="O17" s="216">
        <f>C17+D17+E17+G17-F14-F15-F16-F18</f>
        <v>0</v>
      </c>
      <c r="P17" s="201" t="e">
        <f>SUM(C17:G17,F14:F18)/SUM(F14:F18)</f>
        <v>#DIV/0!</v>
      </c>
      <c r="Q17" s="207">
        <f>VALUE(LEFT(H17,1))</f>
        <v>0</v>
      </c>
      <c r="R17" s="203">
        <f>Q17*100000+J17*10000+K17*1000+100*L17</f>
        <v>0</v>
      </c>
      <c r="S17" s="218">
        <f t="shared" si="1"/>
        <v>0</v>
      </c>
      <c r="T17" s="205" t="str">
        <f>Q17&amp;J17</f>
        <v>00</v>
      </c>
      <c r="U17" s="80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s="78" customFormat="1" hidden="1" x14ac:dyDescent="0.2">
      <c r="A18" s="184">
        <v>5</v>
      </c>
      <c r="B18" s="208"/>
      <c r="C18" s="198"/>
      <c r="D18" s="198"/>
      <c r="E18" s="198"/>
      <c r="F18" s="198"/>
      <c r="G18" s="197"/>
      <c r="H18" s="199" t="str">
        <f>(IF(C18-G14&gt;0,1)+IF(D18-G15&gt;0,1)+IF(E18-G16&gt;0,1)+IF(F18-G17&gt;0,1))&amp;"-"&amp;(IF(C18-G14&lt;0,1)+IF(D18-G15&lt;0,1)+IF(E18-G16&lt;0,1)+IF(F18-G17&lt;0,1))</f>
        <v>0-0</v>
      </c>
      <c r="I18" s="198" t="str">
        <f>IF(AND(B18&lt;&gt;"",R$13=TRUE),A$13&amp;RANK(S18,S$14:S$18,0)," ")</f>
        <v xml:space="preserve"> </v>
      </c>
      <c r="J18" s="98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4">
        <f>SUM(AND(T18=T14,C18&gt;G14),AND(T18=T15,D18&gt;G15),AND(T18=T16,E18&gt;G16),AND(T18=T17,F18&gt;G17))</f>
        <v>0</v>
      </c>
      <c r="L18" s="217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4">
        <f>SUM(AND(R18=R14,C18&gt;G14),AND(R18=R15,D18&gt;G15),AND(R18=R16,E18&gt;G16),AND(R18=R17,F18&gt;G17))</f>
        <v>0</v>
      </c>
      <c r="N18" s="215" t="str">
        <f>SUM(C18:G18)&amp;"-"&amp;SUM(G14:G18)</f>
        <v>0-0</v>
      </c>
      <c r="O18" s="216">
        <f>C18+D18+E18+F18-G14-G15-G16-G17</f>
        <v>0</v>
      </c>
      <c r="P18" s="201" t="e">
        <f>SUM(C18:G18,G14:G18)/SUM(G14:G18)</f>
        <v>#DIV/0!</v>
      </c>
      <c r="Q18" s="207">
        <f>VALUE(LEFT(H18,1))</f>
        <v>0</v>
      </c>
      <c r="R18" s="203">
        <f>Q18*100000+J18*10000+K18*1000+100*L18</f>
        <v>0</v>
      </c>
      <c r="S18" s="218">
        <f t="shared" si="1"/>
        <v>0</v>
      </c>
      <c r="T18" s="205" t="str">
        <f>Q18&amp;J18</f>
        <v>00</v>
      </c>
    </row>
    <row r="19" spans="1:42" s="78" customFormat="1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</row>
    <row r="20" spans="1:42" s="78" customFormat="1" x14ac:dyDescent="0.2">
      <c r="A20" s="184" t="s">
        <v>33</v>
      </c>
      <c r="B20" s="185"/>
      <c r="C20" s="186">
        <v>1</v>
      </c>
      <c r="D20" s="186">
        <v>2</v>
      </c>
      <c r="E20" s="186">
        <v>3</v>
      </c>
      <c r="F20" s="186">
        <v>4</v>
      </c>
      <c r="G20" s="186"/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1</v>
      </c>
      <c r="S20" s="193" t="s">
        <v>181</v>
      </c>
      <c r="T20" s="194" t="s">
        <v>182</v>
      </c>
    </row>
    <row r="21" spans="1:42" s="78" customFormat="1" x14ac:dyDescent="0.2">
      <c r="A21" s="184">
        <v>1</v>
      </c>
      <c r="B21" s="196" t="s">
        <v>331</v>
      </c>
      <c r="C21" s="197"/>
      <c r="D21" s="198">
        <v>7</v>
      </c>
      <c r="E21" s="198">
        <v>4</v>
      </c>
      <c r="F21" s="198">
        <v>13</v>
      </c>
      <c r="G21" s="198"/>
      <c r="H21" s="199" t="str">
        <f>(IF(D21-C22&gt;0,1)+IF(E21-C23&gt;0,1)+IF(F21-C24&gt;0,1)+IF(G21-C25&gt;0,1))&amp;"-"&amp;(IF(D21-C22&lt;0,1)+IF(E21-C23&lt;0,1)+IF(F21-C24&lt;0,1)+IF(G21-C25&lt;0,1))</f>
        <v>1-2</v>
      </c>
      <c r="I21" s="198" t="str">
        <f>IF(AND(B21&lt;&gt;"",R$20=TRUE),A$20&amp;RANK(R21,R$21:R$25,0)," ")</f>
        <v>C3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2">
        <f>SUM(AND(T21=T22,D21&gt;C22),AND(T21=T23,E21&gt;C23),AND(T21=T24,F21&gt;C24),AND(T21=T25,G21&gt;C25))</f>
        <v>0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24-25</v>
      </c>
      <c r="O21" s="216">
        <f>D21+E21+F21+G21-C22-C23-C24-C25</f>
        <v>-1</v>
      </c>
      <c r="P21" s="201">
        <f>SUM(C21:G21,C21:C25)/SUM(C21:C25)</f>
        <v>1.96</v>
      </c>
      <c r="Q21" s="202">
        <f>VALUE(LEFT(H21,1))</f>
        <v>1</v>
      </c>
      <c r="R21" s="203">
        <f>Q21*100000+J21*10000+K21*1000+100*L21</f>
        <v>100000</v>
      </c>
      <c r="S21" s="218">
        <f t="shared" ref="S21:S25" si="2">R21+M21*0.1+IF(ISNONTEXT(B21),0,0.01)+0.0001*O21</f>
        <v>100000.00989999999</v>
      </c>
      <c r="T21" s="205" t="str">
        <f>Q21&amp;J21</f>
        <v>10</v>
      </c>
      <c r="U21" s="109"/>
    </row>
    <row r="22" spans="1:42" s="78" customFormat="1" x14ac:dyDescent="0.2">
      <c r="A22" s="184">
        <v>2</v>
      </c>
      <c r="B22" s="206" t="s">
        <v>221</v>
      </c>
      <c r="C22" s="198">
        <v>11</v>
      </c>
      <c r="D22" s="197"/>
      <c r="E22" s="198">
        <v>6</v>
      </c>
      <c r="F22" s="198">
        <v>13</v>
      </c>
      <c r="G22" s="198"/>
      <c r="H22" s="199" t="str">
        <f>(IF(C22-D21&gt;0,1)+IF(E22-D23&gt;0,1)+IF(F22-D24&gt;0,1)+IF(G22-D25&gt;0,1))&amp;"-"&amp;(IF(C22-D21&lt;0,1)+IF(E22-D23&lt;0,1)+IF(F22-D24&lt;0,1)+IF(G22-D25&lt;0,1))</f>
        <v>2-1</v>
      </c>
      <c r="I22" s="198" t="str">
        <f>IF(AND(B22&lt;&gt;"",R$20=TRUE),A$20&amp;RANK(R22,R$21:R$25,0)," ")</f>
        <v>C2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4">
        <f>SUM(AND(T22=T21,C22&gt;D21),AND(T22=T23,E22&gt;D23),AND(T22=T24,F22&gt;D24),AND(T22=T25,G22&gt;D25))</f>
        <v>0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30-25</v>
      </c>
      <c r="O22" s="216">
        <f>C22+E22+F22+G22-D21-D23-D24-D25</f>
        <v>5</v>
      </c>
      <c r="P22" s="201">
        <f>SUM(C22:G22,D21:D25)/SUM(D21:D25)</f>
        <v>2.2000000000000002</v>
      </c>
      <c r="Q22" s="207">
        <f>VALUE(LEFT(H22,1))</f>
        <v>2</v>
      </c>
      <c r="R22" s="203">
        <f>Q22*100000+J22*10000+K22*1000+100*L22</f>
        <v>200000</v>
      </c>
      <c r="S22" s="218">
        <f t="shared" si="2"/>
        <v>200000.0105</v>
      </c>
      <c r="T22" s="205" t="str">
        <f>Q22&amp;J22</f>
        <v>20</v>
      </c>
      <c r="U22" s="109"/>
    </row>
    <row r="23" spans="1:42" s="78" customFormat="1" x14ac:dyDescent="0.2">
      <c r="A23" s="184">
        <v>3</v>
      </c>
      <c r="B23" s="206" t="s">
        <v>201</v>
      </c>
      <c r="C23" s="198">
        <v>10</v>
      </c>
      <c r="D23" s="209">
        <v>13</v>
      </c>
      <c r="E23" s="197"/>
      <c r="F23" s="198">
        <v>13</v>
      </c>
      <c r="G23" s="198"/>
      <c r="H23" s="199" t="str">
        <f>(IF(C23-E21&gt;0,1)+IF(D23-E22&gt;0,1)+IF(F23-E24&gt;0,1)+IF(G23-E25&gt;0,1))&amp;"-"&amp;(IF(C23-E21&lt;0,1)+IF(D23-E22&lt;0,1)+IF(F23-E24&lt;0,1)+IF(G23-E25&lt;0,1))</f>
        <v>3-0</v>
      </c>
      <c r="I23" s="198" t="str">
        <f>IF(AND(B23&lt;&gt;"",R$20=TRUE),A$20&amp;RANK(R23,R$21:R$25,0)," ")</f>
        <v>C1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4">
        <f>SUM(AND(T23=T21,C23&gt;E21),AND(T23=T22,D23&gt;E22),AND(T23=T24,F23&gt;E24),AND(T23=T25,G23&gt;E25))</f>
        <v>0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36-10</v>
      </c>
      <c r="O23" s="216">
        <f>C23+D23+F23+G23-E21-E22-E24-E25</f>
        <v>26</v>
      </c>
      <c r="P23" s="201">
        <f>SUM(C23:G23,E21:E25)/SUM(E21:E25)</f>
        <v>4.5999999999999996</v>
      </c>
      <c r="Q23" s="207">
        <f>VALUE(LEFT(H23,1))</f>
        <v>3</v>
      </c>
      <c r="R23" s="203">
        <f>Q23*100000+J23*10000+K23*1000+100*L23</f>
        <v>300000</v>
      </c>
      <c r="S23" s="218">
        <f t="shared" si="2"/>
        <v>300000.01260000002</v>
      </c>
      <c r="T23" s="205" t="str">
        <f>Q23&amp;J23</f>
        <v>30</v>
      </c>
      <c r="U23" s="109"/>
    </row>
    <row r="24" spans="1:42" s="78" customFormat="1" x14ac:dyDescent="0.2">
      <c r="A24" s="184">
        <v>4</v>
      </c>
      <c r="B24" s="206" t="s">
        <v>223</v>
      </c>
      <c r="C24" s="198">
        <v>4</v>
      </c>
      <c r="D24" s="209">
        <v>5</v>
      </c>
      <c r="E24" s="198">
        <v>0</v>
      </c>
      <c r="F24" s="197"/>
      <c r="G24" s="219"/>
      <c r="H24" s="199" t="str">
        <f>(IF(C24-F21&gt;0,1)+IF(D24-F22&gt;0,1)+IF(E24-F23&gt;0,1)+IF(G24-F25&gt;0,1))&amp;"-"&amp;(IF(C24-F21&lt;0,1)+IF(D24-F22&lt;0,1)+IF(E24-F23&lt;0,1)+IF(G24-F25&lt;0,1))</f>
        <v>0-3</v>
      </c>
      <c r="I24" s="198" t="str">
        <f>IF(AND(B24&lt;&gt;"",R$20=TRUE),A$20&amp;RANK(R24,R$21:R$25,0)," ")</f>
        <v>C4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4">
        <f>SUM(AND(T24=T21,C24&gt;F21),AND(T24=T22,D24&gt;F22),AND(T24=T23,E24&gt;F23),AND(T24=T25,G24&gt;F25))</f>
        <v>0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9-39</v>
      </c>
      <c r="O24" s="216">
        <f>C24+D24+E24+G24-F21-F22-F23-F25</f>
        <v>-30</v>
      </c>
      <c r="P24" s="201">
        <f>SUM(C24:G24,F21:F25)/SUM(F21:F25)</f>
        <v>1.2307692307692308</v>
      </c>
      <c r="Q24" s="207">
        <f>VALUE(LEFT(H24,1))</f>
        <v>0</v>
      </c>
      <c r="R24" s="203">
        <f>Q24*100000+J24*10000+K24*1000+100*L24</f>
        <v>0</v>
      </c>
      <c r="S24" s="218">
        <f t="shared" si="2"/>
        <v>7.0000000000000001E-3</v>
      </c>
      <c r="T24" s="205" t="str">
        <f>Q24&amp;J24</f>
        <v>00</v>
      </c>
      <c r="U24" s="109"/>
    </row>
    <row r="25" spans="1:42" s="78" customFormat="1" hidden="1" x14ac:dyDescent="0.2">
      <c r="A25" s="184">
        <v>5</v>
      </c>
      <c r="B25" s="208"/>
      <c r="C25" s="198"/>
      <c r="D25" s="198"/>
      <c r="E25" s="198"/>
      <c r="F25" s="198"/>
      <c r="G25" s="197"/>
      <c r="H25" s="199" t="str">
        <f>(IF(C25-G21&gt;0,1)+IF(D25-G22&gt;0,1)+IF(E25-G23&gt;0,1)+IF(F25-G24&gt;0,1))&amp;"-"&amp;(IF(C25-G21&lt;0,1)+IF(D25-G22&lt;0,1)+IF(E25-G23&lt;0,1)+IF(F25-G24&lt;0,1))</f>
        <v>0-0</v>
      </c>
      <c r="I25" s="198" t="str">
        <f>IF(AND(B25&lt;&gt;"",R$20=TRUE),A$20&amp;RANK(R25,R$21:R$25,0)," ")</f>
        <v xml:space="preserve"> 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4">
        <f>SUM(AND(T25=T21,C25&gt;G21),AND(T25=T22,D25&gt;G22),AND(T25=T23,E25&gt;G23),AND(T25=T24,F25&gt;G24))</f>
        <v>0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0-0</v>
      </c>
      <c r="O25" s="216">
        <f>C25+D25+E25+F25-G21-G22-G23-G24</f>
        <v>0</v>
      </c>
      <c r="P25" s="201" t="e">
        <f>SUM(C25:G25,G21:G25)/SUM(G21:G25)</f>
        <v>#DIV/0!</v>
      </c>
      <c r="Q25" s="207">
        <f>VALUE(LEFT(H25,1))</f>
        <v>0</v>
      </c>
      <c r="R25" s="203">
        <f>Q25*100000+J25*10000+K25*1000+100*L25</f>
        <v>0</v>
      </c>
      <c r="S25" s="218">
        <f t="shared" si="2"/>
        <v>0</v>
      </c>
      <c r="T25" s="205" t="str">
        <f>Q25&amp;J25</f>
        <v>00</v>
      </c>
    </row>
    <row r="26" spans="1:42" s="78" customFormat="1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</row>
    <row r="27" spans="1:42" s="78" customFormat="1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/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1</v>
      </c>
      <c r="S27" s="193" t="s">
        <v>181</v>
      </c>
      <c r="T27" s="194" t="s">
        <v>182</v>
      </c>
    </row>
    <row r="28" spans="1:42" s="78" customFormat="1" x14ac:dyDescent="0.2">
      <c r="A28" s="184">
        <v>1</v>
      </c>
      <c r="B28" s="234" t="s">
        <v>188</v>
      </c>
      <c r="C28" s="197"/>
      <c r="D28" s="198">
        <v>4</v>
      </c>
      <c r="E28" s="198">
        <v>11</v>
      </c>
      <c r="F28" s="198"/>
      <c r="G28" s="198"/>
      <c r="H28" s="199" t="str">
        <f>(IF(D28-C29&gt;0,1)+IF(E28-C30&gt;0,1)+IF(F28-C31&gt;0,1)+IF(G28-C32&gt;0,1))&amp;"-"&amp;(IF(D28-C29&lt;0,1)+IF(E28-C30&lt;0,1)+IF(F28-C31&lt;0,1)+IF(G28-C32&lt;0,1))</f>
        <v>0-2</v>
      </c>
      <c r="I28" s="198" t="str">
        <f>IF(AND(B28&lt;&gt;"",R$27=TRUE),A$27&amp;RANK(R28,R$28:R$32,0)," ")</f>
        <v>D3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2">
        <f>SUM(AND(T28=T29,D28&gt;C29),AND(T28=T30,E28&gt;C30),AND(T28=T31,F28&gt;C31),AND(T28=T32,G28&gt;C32))</f>
        <v>0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15-26</v>
      </c>
      <c r="O28" s="216">
        <f>D28+E28+F28+G28-C29-C30-C31-C32</f>
        <v>-11</v>
      </c>
      <c r="P28" s="201">
        <f>SUM(C28:G28,C28:C32)/SUM(C28:C32)</f>
        <v>1.5769230769230769</v>
      </c>
      <c r="Q28" s="202">
        <f>VALUE(LEFT(H28,1))</f>
        <v>0</v>
      </c>
      <c r="R28" s="203">
        <f>Q28*100000+J28*10000+K28*1000+100*L28</f>
        <v>0</v>
      </c>
      <c r="S28" s="218">
        <f t="shared" ref="S28:S32" si="3">R28+M28*0.1+IF(ISNONTEXT(B28),0,0.01)+0.0001*O28</f>
        <v>8.8999999999999999E-3</v>
      </c>
      <c r="T28" s="205" t="str">
        <f>Q28&amp;J28</f>
        <v>00</v>
      </c>
      <c r="U28" s="109"/>
    </row>
    <row r="29" spans="1:42" s="78" customFormat="1" x14ac:dyDescent="0.2">
      <c r="A29" s="184">
        <v>2</v>
      </c>
      <c r="B29" s="206" t="s">
        <v>200</v>
      </c>
      <c r="C29" s="198">
        <v>13</v>
      </c>
      <c r="D29" s="197"/>
      <c r="E29" s="198">
        <v>13</v>
      </c>
      <c r="F29" s="198"/>
      <c r="G29" s="198"/>
      <c r="H29" s="199" t="str">
        <f>(IF(C29-D28&gt;0,1)+IF(E29-D30&gt;0,1)+IF(F29-D31&gt;0,1)+IF(G29-D32&gt;0,1))&amp;"-"&amp;(IF(C29-D28&lt;0,1)+IF(E29-D30&lt;0,1)+IF(F29-D31&lt;0,1)+IF(G29-D32&lt;0,1))</f>
        <v>2-0</v>
      </c>
      <c r="I29" s="198" t="str">
        <f>IF(AND(B29&lt;&gt;"",R$27=TRUE),A$27&amp;RANK(R29,R$28:R$32,0)," ")</f>
        <v>D1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4">
        <f>SUM(AND(T29=T28,C29&gt;D28),AND(T29=T30,E29&gt;D30),AND(T29=T31,F29&gt;D31),AND(T29=T32,G29&gt;D32))</f>
        <v>0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26-6</v>
      </c>
      <c r="O29" s="216">
        <f>C29+E29+F29+G29-D28-D30-D31-D32</f>
        <v>20</v>
      </c>
      <c r="P29" s="201">
        <f>SUM(C29:G29,D28:D32)/SUM(D28:D32)</f>
        <v>5.333333333333333</v>
      </c>
      <c r="Q29" s="207">
        <f>VALUE(LEFT(H29,1))</f>
        <v>2</v>
      </c>
      <c r="R29" s="203">
        <f>Q29*100000+J29*10000+K29*1000+100*L29</f>
        <v>200000</v>
      </c>
      <c r="S29" s="218">
        <f t="shared" si="3"/>
        <v>200000.01200000002</v>
      </c>
      <c r="T29" s="205" t="str">
        <f>Q29&amp;J29</f>
        <v>20</v>
      </c>
      <c r="U29" s="109"/>
    </row>
    <row r="30" spans="1:42" s="78" customFormat="1" x14ac:dyDescent="0.2">
      <c r="A30" s="184">
        <v>3</v>
      </c>
      <c r="B30" s="206" t="s">
        <v>222</v>
      </c>
      <c r="C30" s="198">
        <v>13</v>
      </c>
      <c r="D30" s="209">
        <v>2</v>
      </c>
      <c r="E30" s="197"/>
      <c r="F30" s="198"/>
      <c r="G30" s="198"/>
      <c r="H30" s="199" t="str">
        <f>(IF(C30-E28&gt;0,1)+IF(D30-E29&gt;0,1)+IF(F30-E31&gt;0,1)+IF(G30-E32&gt;0,1))&amp;"-"&amp;(IF(C30-E28&lt;0,1)+IF(D30-E29&lt;0,1)+IF(F30-E31&lt;0,1)+IF(G30-E32&lt;0,1))</f>
        <v>1-1</v>
      </c>
      <c r="I30" s="198" t="str">
        <f>IF(AND(B30&lt;&gt;"",R$27=TRUE),A$27&amp;RANK(R30,R$28:R$32,0)," ")</f>
        <v>D2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15-24</v>
      </c>
      <c r="O30" s="216">
        <f>C30+D30+F30+G30-E28-E29-E31-E32</f>
        <v>-9</v>
      </c>
      <c r="P30" s="201">
        <f>SUM(C30:G30,E28:E32)/SUM(E28:E32)</f>
        <v>1.625</v>
      </c>
      <c r="Q30" s="207">
        <f>VALUE(LEFT(H30,1))</f>
        <v>1</v>
      </c>
      <c r="R30" s="203">
        <f>Q30*100000+J30*10000+K30*1000+100*L30</f>
        <v>100000</v>
      </c>
      <c r="S30" s="218">
        <f t="shared" si="3"/>
        <v>100000.0091</v>
      </c>
      <c r="T30" s="205" t="str">
        <f>Q30&amp;J30</f>
        <v>10</v>
      </c>
      <c r="U30" s="109"/>
    </row>
    <row r="31" spans="1:42" s="78" customFormat="1" hidden="1" x14ac:dyDescent="0.2">
      <c r="A31" s="184">
        <v>4</v>
      </c>
      <c r="B31" s="208"/>
      <c r="C31" s="198"/>
      <c r="D31" s="209"/>
      <c r="E31" s="198"/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0-0</v>
      </c>
      <c r="I31" s="198" t="str">
        <f>IF(AND(B31&lt;&gt;"",R$27=TRUE),A$27&amp;RANK(R31,R$28:R$32,0)," ")</f>
        <v xml:space="preserve"> 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4">
        <f>SUM(AND(T31=T28,C31&gt;F28),AND(T31=T29,D31&gt;F29),AND(T31=T30,E31&gt;F30),AND(T31=T32,G31&gt;F32))</f>
        <v>0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0-0</v>
      </c>
      <c r="O31" s="216">
        <f>C31+D31+E31+G31-F28-F29-F30-F32</f>
        <v>0</v>
      </c>
      <c r="P31" s="201" t="e">
        <f>SUM(C31:G31,F28:F32)/SUM(F28:F32)</f>
        <v>#DIV/0!</v>
      </c>
      <c r="Q31" s="207">
        <f>VALUE(LEFT(H31,1))</f>
        <v>0</v>
      </c>
      <c r="R31" s="203">
        <f>Q31*100000+J31*10000+K31*1000+100*L31</f>
        <v>0</v>
      </c>
      <c r="S31" s="218">
        <f t="shared" si="3"/>
        <v>0</v>
      </c>
      <c r="T31" s="205" t="str">
        <f>Q31&amp;J31</f>
        <v>00</v>
      </c>
      <c r="U31" s="109"/>
    </row>
    <row r="32" spans="1:42" s="78" customFormat="1" hidden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3"/>
        <v>0</v>
      </c>
      <c r="T32" s="205" t="str">
        <f>Q32&amp;J32</f>
        <v>00</v>
      </c>
    </row>
    <row r="33" spans="1:20" s="78" customFormat="1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</row>
    <row r="34" spans="1:20" s="78" customFormat="1" hidden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</row>
    <row r="35" spans="1:20" s="78" customFormat="1" hidden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4">R35+M35*0.1+IF(ISNONTEXT(B35),0,0.01)+0.0001*O35</f>
        <v>0</v>
      </c>
      <c r="T35" s="205" t="str">
        <f>Q35&amp;J35</f>
        <v>00</v>
      </c>
    </row>
    <row r="36" spans="1:20" s="78" customFormat="1" hidden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4"/>
        <v>0</v>
      </c>
      <c r="T36" s="205" t="str">
        <f>Q36&amp;J36</f>
        <v>00</v>
      </c>
    </row>
    <row r="37" spans="1:20" s="78" customFormat="1" hidden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4"/>
        <v>0</v>
      </c>
      <c r="T37" s="205" t="str">
        <f>Q37&amp;J37</f>
        <v>00</v>
      </c>
    </row>
    <row r="38" spans="1:20" s="78" customFormat="1" hidden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4"/>
        <v>0</v>
      </c>
      <c r="T38" s="205" t="str">
        <f>Q38&amp;J38</f>
        <v>00</v>
      </c>
    </row>
    <row r="39" spans="1:20" s="78" customFormat="1" hidden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4"/>
        <v>0</v>
      </c>
      <c r="T39" s="205" t="str">
        <f>Q39&amp;J39</f>
        <v>00</v>
      </c>
    </row>
    <row r="40" spans="1:20" s="78" customFormat="1" hidden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</row>
    <row r="41" spans="1:20" s="78" customFormat="1" hidden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</row>
    <row r="42" spans="1:20" s="78" customFormat="1" hidden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5">R42+M42*0.1+IF(ISNONTEXT(B42),0,0.01)+0.0001*O42</f>
        <v>0</v>
      </c>
      <c r="T42" s="205" t="str">
        <f>Q42&amp;J42</f>
        <v>00</v>
      </c>
    </row>
    <row r="43" spans="1:20" s="78" customFormat="1" hidden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5"/>
        <v>0</v>
      </c>
      <c r="T43" s="205" t="str">
        <f>Q43&amp;J43</f>
        <v>00</v>
      </c>
    </row>
    <row r="44" spans="1:20" s="78" customFormat="1" hidden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5"/>
        <v>0</v>
      </c>
      <c r="T44" s="205" t="str">
        <f>Q44&amp;J44</f>
        <v>00</v>
      </c>
    </row>
    <row r="45" spans="1:20" s="78" customFormat="1" hidden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5"/>
        <v>0</v>
      </c>
      <c r="T45" s="205" t="str">
        <f>Q45&amp;J45</f>
        <v>00</v>
      </c>
    </row>
    <row r="46" spans="1:20" s="78" customFormat="1" hidden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5"/>
        <v>0</v>
      </c>
      <c r="T46" s="205" t="str">
        <f>Q46&amp;J46</f>
        <v>00</v>
      </c>
    </row>
    <row r="47" spans="1:20" s="78" customFormat="1" hidden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</row>
    <row r="48" spans="1:20" s="78" customFormat="1" hidden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</row>
    <row r="49" spans="1:20" s="78" customFormat="1" hidden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6">R49+M49*0.1+IF(ISNONTEXT(B49),0,0.01)+0.0001*O49</f>
        <v>0</v>
      </c>
      <c r="T49" s="205" t="str">
        <f>Q49&amp;J49</f>
        <v>00</v>
      </c>
    </row>
    <row r="50" spans="1:20" s="78" customFormat="1" hidden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6"/>
        <v>0</v>
      </c>
      <c r="T50" s="205" t="str">
        <f>Q50&amp;J50</f>
        <v>00</v>
      </c>
    </row>
    <row r="51" spans="1:20" s="78" customFormat="1" hidden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6"/>
        <v>0</v>
      </c>
      <c r="T51" s="205" t="str">
        <f>Q51&amp;J51</f>
        <v>00</v>
      </c>
    </row>
    <row r="52" spans="1:20" s="78" customFormat="1" hidden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6"/>
        <v>0</v>
      </c>
      <c r="T52" s="205" t="str">
        <f>Q52&amp;J52</f>
        <v>00</v>
      </c>
    </row>
    <row r="53" spans="1:20" s="78" customFormat="1" hidden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6"/>
        <v>0</v>
      </c>
      <c r="T53" s="205" t="str">
        <f>Q53&amp;J53</f>
        <v>00</v>
      </c>
    </row>
    <row r="54" spans="1:20" s="78" customFormat="1" hidden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</row>
    <row r="55" spans="1:20" s="78" customFormat="1" hidden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</row>
    <row r="56" spans="1:20" s="78" customFormat="1" hidden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7">R56+M56*0.1+IF(ISNONTEXT(B56),0,0.01)+0.0001*O56</f>
        <v>0</v>
      </c>
      <c r="T56" s="205" t="str">
        <f>Q56&amp;J56</f>
        <v>00</v>
      </c>
    </row>
    <row r="57" spans="1:20" s="78" customFormat="1" hidden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7"/>
        <v>0</v>
      </c>
      <c r="T57" s="205" t="str">
        <f>Q57&amp;J57</f>
        <v>00</v>
      </c>
    </row>
    <row r="58" spans="1:20" s="78" customFormat="1" hidden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7"/>
        <v>0</v>
      </c>
      <c r="T58" s="205" t="str">
        <f>Q58&amp;J58</f>
        <v>00</v>
      </c>
    </row>
    <row r="59" spans="1:20" s="78" customFormat="1" hidden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7"/>
        <v>0</v>
      </c>
      <c r="T59" s="205" t="str">
        <f>Q59&amp;J59</f>
        <v>00</v>
      </c>
    </row>
    <row r="60" spans="1:20" s="78" customFormat="1" hidden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7"/>
        <v>0</v>
      </c>
      <c r="T60" s="205" t="str">
        <f>Q60&amp;J60</f>
        <v>00</v>
      </c>
    </row>
    <row r="61" spans="1:20" s="78" customFormat="1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0" s="78" customFormat="1" hidden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0" s="78" customFormat="1" hidden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</row>
    <row r="64" spans="1:20" s="78" customFormat="1" hidden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</row>
    <row r="65" spans="1:20" s="78" customFormat="1" hidden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</row>
    <row r="66" spans="1:20" s="78" customFormat="1" hidden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</row>
    <row r="67" spans="1:20" s="78" customFormat="1" hidden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</row>
    <row r="68" spans="1:20" s="78" customFormat="1" hidden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</row>
    <row r="69" spans="1:20" s="78" customFormat="1" hidden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</row>
    <row r="70" spans="1:20" s="78" customFormat="1" hidden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</row>
    <row r="71" spans="1:20" s="78" customFormat="1" hidden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0" s="78" customFormat="1" hidden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0" s="78" customFormat="1" hidden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0" s="78" customFormat="1" hidden="1" x14ac:dyDescent="0.2">
      <c r="A74" s="281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0" s="78" customFormat="1" hidden="1" x14ac:dyDescent="0.2">
      <c r="A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1:20" s="78" customFormat="1" hidden="1" x14ac:dyDescent="0.2">
      <c r="I76" s="80"/>
    </row>
    <row r="77" spans="1:20" s="78" customFormat="1" hidden="1" x14ac:dyDescent="0.2">
      <c r="I77" s="80"/>
    </row>
    <row r="78" spans="1:20" s="78" customFormat="1" hidden="1" x14ac:dyDescent="0.2">
      <c r="I78" s="80"/>
    </row>
    <row r="79" spans="1:20" s="78" customFormat="1" hidden="1" x14ac:dyDescent="0.2">
      <c r="I79" s="80"/>
    </row>
    <row r="80" spans="1:20" s="78" customFormat="1" hidden="1" x14ac:dyDescent="0.2">
      <c r="I80" s="80"/>
    </row>
    <row r="81" spans="9:9" s="78" customFormat="1" hidden="1" x14ac:dyDescent="0.2">
      <c r="I81" s="80"/>
    </row>
    <row r="82" spans="9:9" s="78" customFormat="1" hidden="1" x14ac:dyDescent="0.2">
      <c r="I82" s="80"/>
    </row>
    <row r="83" spans="9:9" s="78" customFormat="1" hidden="1" x14ac:dyDescent="0.2">
      <c r="I83" s="80"/>
    </row>
    <row r="84" spans="9:9" s="78" customFormat="1" hidden="1" x14ac:dyDescent="0.2">
      <c r="I84" s="80"/>
    </row>
    <row r="85" spans="9:9" s="78" customFormat="1" hidden="1" x14ac:dyDescent="0.2">
      <c r="I85" s="80"/>
    </row>
    <row r="86" spans="9:9" s="78" customFormat="1" hidden="1" x14ac:dyDescent="0.2">
      <c r="I86" s="80"/>
    </row>
    <row r="87" spans="9:9" s="78" customFormat="1" hidden="1" x14ac:dyDescent="0.2">
      <c r="I87" s="80"/>
    </row>
    <row r="88" spans="9:9" s="78" customFormat="1" hidden="1" x14ac:dyDescent="0.2">
      <c r="I88" s="80"/>
    </row>
    <row r="89" spans="9:9" s="78" customFormat="1" hidden="1" x14ac:dyDescent="0.2">
      <c r="I89" s="80"/>
    </row>
    <row r="90" spans="9:9" s="78" customFormat="1" hidden="1" x14ac:dyDescent="0.2">
      <c r="I90" s="80"/>
    </row>
    <row r="91" spans="9:9" s="78" customFormat="1" hidden="1" x14ac:dyDescent="0.2">
      <c r="I91" s="80"/>
    </row>
    <row r="92" spans="9:9" s="78" customFormat="1" hidden="1" x14ac:dyDescent="0.2">
      <c r="I92" s="80"/>
    </row>
    <row r="93" spans="9:9" s="78" customFormat="1" hidden="1" x14ac:dyDescent="0.2">
      <c r="I93" s="80"/>
    </row>
    <row r="94" spans="9:9" s="78" customFormat="1" hidden="1" x14ac:dyDescent="0.2">
      <c r="I94" s="80"/>
    </row>
    <row r="95" spans="9:9" s="78" customFormat="1" hidden="1" x14ac:dyDescent="0.2">
      <c r="I95" s="80"/>
    </row>
    <row r="96" spans="9:9" s="78" customFormat="1" hidden="1" x14ac:dyDescent="0.2">
      <c r="I96" s="80"/>
    </row>
    <row r="97" spans="1:10" s="78" customFormat="1" hidden="1" x14ac:dyDescent="0.2">
      <c r="I97" s="80"/>
    </row>
    <row r="98" spans="1:10" s="78" customFormat="1" hidden="1" x14ac:dyDescent="0.2">
      <c r="I98" s="80"/>
    </row>
    <row r="99" spans="1:10" s="78" customFormat="1" hidden="1" x14ac:dyDescent="0.2">
      <c r="I99" s="80"/>
    </row>
    <row r="100" spans="1:10" s="78" customFormat="1" x14ac:dyDescent="0.2">
      <c r="A100" s="245" t="s">
        <v>194</v>
      </c>
      <c r="B100" s="80"/>
      <c r="C100" s="80"/>
      <c r="D100" s="80"/>
      <c r="E100" s="80"/>
      <c r="F100" s="80"/>
      <c r="G100" s="80"/>
      <c r="H100" s="80"/>
      <c r="I100" s="80"/>
      <c r="J100" s="80"/>
    </row>
    <row r="101" spans="1:10" s="78" customFormat="1" x14ac:dyDescent="0.2">
      <c r="A101" s="80"/>
      <c r="B101" s="80"/>
      <c r="C101" s="80"/>
      <c r="D101" s="80"/>
      <c r="E101" s="80"/>
      <c r="F101" s="80"/>
      <c r="G101" s="80"/>
      <c r="H101" s="80"/>
      <c r="I101" s="80"/>
      <c r="J101" s="80"/>
    </row>
    <row r="102" spans="1:10" s="78" customFormat="1" x14ac:dyDescent="0.2">
      <c r="A102" s="282" t="s">
        <v>19</v>
      </c>
      <c r="B102" s="246" t="str">
        <f>IF(A102="-","-",IFERROR(INDEX(B$1:B$100,MATCH(A102,I$1:I$100,0)),""))</f>
        <v>Piret Tali (Harju)</v>
      </c>
      <c r="C102" s="247">
        <v>13</v>
      </c>
      <c r="D102" s="143"/>
      <c r="E102" s="143"/>
      <c r="F102" s="143"/>
      <c r="G102" s="143"/>
      <c r="H102" s="143"/>
    </row>
    <row r="103" spans="1:10" s="78" customFormat="1" x14ac:dyDescent="0.2">
      <c r="A103" s="283"/>
      <c r="B103" s="248"/>
      <c r="C103" s="249" t="str">
        <f>IF(COUNT(C102,C104)=2,IF(C102&gt;C104,B102,B104),"")</f>
        <v>Piret Tali (Harju)</v>
      </c>
      <c r="D103" s="143"/>
      <c r="E103" s="247">
        <v>9</v>
      </c>
      <c r="F103" s="143"/>
      <c r="G103" s="143"/>
      <c r="H103" s="143"/>
    </row>
    <row r="104" spans="1:10" s="78" customFormat="1" x14ac:dyDescent="0.2">
      <c r="A104" s="283" t="s">
        <v>35</v>
      </c>
      <c r="B104" s="250" t="str">
        <f>IF(A104="-","-",IFERROR(INDEX(B$1:B$100,MATCH(A104,I$1:I$100,0)),""))</f>
        <v>Siiri Baranova (Valga)</v>
      </c>
      <c r="C104" s="251">
        <v>6</v>
      </c>
      <c r="D104" s="252"/>
      <c r="E104" s="143"/>
      <c r="F104" s="143"/>
      <c r="G104" s="143"/>
      <c r="H104" s="143"/>
    </row>
    <row r="105" spans="1:10" s="78" customFormat="1" x14ac:dyDescent="0.2">
      <c r="A105" s="283"/>
      <c r="B105" s="253"/>
      <c r="C105" s="143"/>
      <c r="D105" s="254"/>
      <c r="E105" s="249" t="str">
        <f>IF(COUNT(E103,E107)=2,IF(E103&gt;E107,C103,C107),"")</f>
        <v>Piret Tali (Harju)</v>
      </c>
      <c r="F105" s="143"/>
      <c r="G105" s="247">
        <v>13</v>
      </c>
      <c r="H105" s="143"/>
    </row>
    <row r="106" spans="1:10" s="78" customFormat="1" x14ac:dyDescent="0.2">
      <c r="A106" s="283" t="s">
        <v>38</v>
      </c>
      <c r="B106" s="246" t="str">
        <f>IF(A106="-","-",IFERROR(INDEX(B$1:B$100,MATCH(A106,I$1:I$100,0)),""))</f>
        <v>Marge Mägi (Lääne)</v>
      </c>
      <c r="C106" s="247">
        <v>13</v>
      </c>
      <c r="D106" s="254"/>
      <c r="E106" s="255"/>
      <c r="F106" s="252"/>
      <c r="G106" s="143"/>
      <c r="H106" s="143"/>
    </row>
    <row r="107" spans="1:10" s="78" customFormat="1" x14ac:dyDescent="0.2">
      <c r="A107" s="283"/>
      <c r="B107" s="248"/>
      <c r="C107" s="249" t="str">
        <f>IF(COUNT(C106,C108)=2,IF(C106&gt;C108,B106,B108),"")</f>
        <v>Marge Mägi (Lääne)</v>
      </c>
      <c r="D107" s="256"/>
      <c r="E107" s="251">
        <v>6</v>
      </c>
      <c r="F107" s="254"/>
      <c r="G107" s="143"/>
      <c r="H107" s="143"/>
    </row>
    <row r="108" spans="1:10" s="78" customFormat="1" x14ac:dyDescent="0.2">
      <c r="A108" s="283" t="s">
        <v>20</v>
      </c>
      <c r="B108" s="250" t="str">
        <f>IF(A108="-","-",IFERROR(INDEX(B$1:B$100,MATCH(A108,I$1:I$100,0)),""))</f>
        <v>Tiiu Väli (Järva)</v>
      </c>
      <c r="C108" s="251">
        <v>4</v>
      </c>
      <c r="D108" s="143"/>
      <c r="E108" s="257"/>
      <c r="F108" s="254"/>
      <c r="G108" s="143"/>
      <c r="H108" s="143"/>
    </row>
    <row r="109" spans="1:10" s="78" customFormat="1" ht="13.5" thickBot="1" x14ac:dyDescent="0.25">
      <c r="A109" s="270"/>
      <c r="B109" s="253"/>
      <c r="C109" s="143"/>
      <c r="D109" s="143"/>
      <c r="E109" s="257"/>
      <c r="F109" s="254"/>
      <c r="G109" s="143"/>
      <c r="H109" s="258" t="str">
        <f>IF(COUNT(G105,G113)=2,IF(G105&gt;G113,E105,E113),"")</f>
        <v>Piret Tali (Harju)</v>
      </c>
    </row>
    <row r="110" spans="1:10" s="78" customFormat="1" x14ac:dyDescent="0.2">
      <c r="A110" s="282" t="s">
        <v>21</v>
      </c>
      <c r="B110" s="246" t="str">
        <f>IF(A110="-","-",IFERROR(INDEX(B$1:B$100,MATCH(A110,I$1:I$100,0)),""))</f>
        <v>Kadri Arunurm (Harju)</v>
      </c>
      <c r="C110" s="247">
        <v>13</v>
      </c>
      <c r="D110" s="143"/>
      <c r="E110" s="143"/>
      <c r="F110" s="254"/>
      <c r="G110" s="259"/>
      <c r="H110" s="260" t="s">
        <v>91</v>
      </c>
      <c r="I110" s="261"/>
    </row>
    <row r="111" spans="1:10" s="78" customFormat="1" x14ac:dyDescent="0.2">
      <c r="A111" s="283"/>
      <c r="B111" s="248"/>
      <c r="C111" s="249" t="str">
        <f>IF(COUNT(C110,C112)=2,IF(C110&gt;C112,B110,B112),"")</f>
        <v>Kadri Arunurm (Harju)</v>
      </c>
      <c r="D111" s="143"/>
      <c r="E111" s="247">
        <v>12</v>
      </c>
      <c r="F111" s="254"/>
      <c r="G111" s="257"/>
      <c r="H111" s="257"/>
      <c r="I111" s="262"/>
    </row>
    <row r="112" spans="1:10" s="78" customFormat="1" x14ac:dyDescent="0.2">
      <c r="A112" s="283" t="s">
        <v>36</v>
      </c>
      <c r="B112" s="250" t="str">
        <f>IF(A112="-","-",IFERROR(INDEX(B$1:B$100,MATCH(A112,I$1:I$100,0)),""))</f>
        <v>Anneli Suits (Järva)</v>
      </c>
      <c r="C112" s="251">
        <v>10</v>
      </c>
      <c r="D112" s="252"/>
      <c r="E112" s="143"/>
      <c r="F112" s="254"/>
      <c r="G112" s="257"/>
      <c r="H112" s="257"/>
      <c r="I112" s="262"/>
    </row>
    <row r="113" spans="1:9" s="78" customFormat="1" x14ac:dyDescent="0.2">
      <c r="A113" s="283"/>
      <c r="B113" s="253"/>
      <c r="C113" s="143"/>
      <c r="D113" s="254"/>
      <c r="E113" s="249" t="str">
        <f>IF(COUNT(E111,E115)=2,IF(E111&gt;E115,C111,C115),"")</f>
        <v>Jelena Tjurina (Tartu)</v>
      </c>
      <c r="F113" s="256"/>
      <c r="G113" s="251">
        <v>8</v>
      </c>
      <c r="H113" s="257"/>
      <c r="I113" s="262"/>
    </row>
    <row r="114" spans="1:9" s="78" customFormat="1" ht="13.5" thickBot="1" x14ac:dyDescent="0.25">
      <c r="A114" s="283" t="s">
        <v>37</v>
      </c>
      <c r="B114" s="246" t="str">
        <f>IF(A114="-","-",IFERROR(INDEX(B$1:B$100,MATCH(A114,I$1:I$100,0)),""))</f>
        <v>Ljudmilla Lüitsepp (Võru)</v>
      </c>
      <c r="C114" s="247">
        <v>10</v>
      </c>
      <c r="D114" s="254"/>
      <c r="E114" s="255"/>
      <c r="F114" s="257"/>
      <c r="G114" s="257"/>
      <c r="H114" s="263" t="str">
        <f>IF(COUNT(G105,G113)=2,IF(G105&lt;G113,E105,E113),"")</f>
        <v>Jelena Tjurina (Tartu)</v>
      </c>
      <c r="I114" s="264"/>
    </row>
    <row r="115" spans="1:9" s="78" customFormat="1" x14ac:dyDescent="0.2">
      <c r="A115" s="283"/>
      <c r="B115" s="248"/>
      <c r="C115" s="249" t="str">
        <f>IF(COUNT(C114,C116)=2,IF(C114&gt;C116,B114,B116),"")</f>
        <v>Jelena Tjurina (Tartu)</v>
      </c>
      <c r="D115" s="256"/>
      <c r="E115" s="251">
        <v>13</v>
      </c>
      <c r="F115" s="143"/>
      <c r="G115" s="257"/>
      <c r="H115" s="265" t="s">
        <v>92</v>
      </c>
    </row>
    <row r="116" spans="1:9" s="78" customFormat="1" x14ac:dyDescent="0.2">
      <c r="A116" s="283" t="s">
        <v>22</v>
      </c>
      <c r="B116" s="250" t="str">
        <f>IF(A116="-","-",IFERROR(INDEX(B$1:B$100,MATCH(A116,I$1:I$100,0)),""))</f>
        <v>Jelena Tjurina (Tartu)</v>
      </c>
      <c r="C116" s="251">
        <v>13</v>
      </c>
      <c r="D116" s="143"/>
      <c r="E116" s="257"/>
      <c r="F116" s="257"/>
      <c r="G116" s="257"/>
      <c r="H116" s="143"/>
    </row>
    <row r="117" spans="1:9" s="78" customFormat="1" x14ac:dyDescent="0.2">
      <c r="A117" s="270"/>
      <c r="B117" s="80"/>
      <c r="C117" s="143"/>
      <c r="D117" s="143"/>
      <c r="E117" s="258" t="str">
        <f>IF(COUNT(E103,E107)=2,IF(E103&lt;E107,C103,C107),"")</f>
        <v>Marge Mägi (Lääne)</v>
      </c>
      <c r="F117" s="143"/>
      <c r="G117" s="266">
        <v>11</v>
      </c>
      <c r="H117" s="143"/>
    </row>
    <row r="118" spans="1:9" s="78" customFormat="1" ht="13.5" thickBot="1" x14ac:dyDescent="0.25">
      <c r="A118" s="143"/>
      <c r="B118" s="80"/>
      <c r="C118" s="143"/>
      <c r="D118" s="143"/>
      <c r="E118" s="267"/>
      <c r="F118" s="252"/>
      <c r="G118" s="268"/>
      <c r="H118" s="258" t="str">
        <f>IF(COUNT(G117,G119)=2,IF(G117&gt;G119,E117,E119),"")</f>
        <v>Kadri Arunurm (Harju)</v>
      </c>
    </row>
    <row r="119" spans="1:9" s="78" customFormat="1" x14ac:dyDescent="0.2">
      <c r="A119" s="143"/>
      <c r="B119" s="80"/>
      <c r="C119" s="143"/>
      <c r="D119" s="143"/>
      <c r="E119" s="269" t="str">
        <f>IF(COUNT(E111,E115)=2,IF(E111&lt;E115,C111,C115),"")</f>
        <v>Kadri Arunurm (Harju)</v>
      </c>
      <c r="F119" s="256"/>
      <c r="G119" s="251">
        <v>13</v>
      </c>
      <c r="H119" s="260" t="s">
        <v>93</v>
      </c>
      <c r="I119" s="261"/>
    </row>
    <row r="120" spans="1:9" s="78" customFormat="1" x14ac:dyDescent="0.2">
      <c r="A120" s="143"/>
      <c r="B120" s="80"/>
      <c r="C120" s="143"/>
      <c r="D120" s="143"/>
      <c r="E120" s="143"/>
      <c r="F120" s="143"/>
      <c r="G120" s="143"/>
      <c r="H120" s="257"/>
      <c r="I120" s="262"/>
    </row>
    <row r="121" spans="1:9" s="78" customFormat="1" ht="13.5" thickBot="1" x14ac:dyDescent="0.25">
      <c r="A121" s="143"/>
      <c r="B121" s="80"/>
      <c r="C121" s="143"/>
      <c r="D121" s="143"/>
      <c r="E121" s="257"/>
      <c r="F121" s="257"/>
      <c r="G121" s="143"/>
      <c r="H121" s="263" t="str">
        <f>IF(COUNT(G117,G119)=2,IF(G117&lt;G119,E117,E119),"")</f>
        <v>Marge Mägi (Lääne)</v>
      </c>
      <c r="I121" s="264"/>
    </row>
    <row r="122" spans="1:9" s="78" customFormat="1" x14ac:dyDescent="0.2">
      <c r="A122" s="143"/>
      <c r="B122" s="80"/>
      <c r="C122" s="143"/>
      <c r="D122" s="143"/>
      <c r="E122" s="143"/>
      <c r="F122" s="143"/>
      <c r="G122" s="143"/>
      <c r="H122" s="270" t="s">
        <v>23</v>
      </c>
    </row>
    <row r="123" spans="1:9" s="78" customFormat="1" x14ac:dyDescent="0.2">
      <c r="A123" s="143"/>
      <c r="B123" s="80"/>
      <c r="C123" s="269" t="str">
        <f>IF(COUNT(C102,C104)=2,IF(C102&lt;C104,B102,B104),"")</f>
        <v>Siiri Baranova (Valga)</v>
      </c>
      <c r="D123" s="143"/>
      <c r="E123" s="247">
        <v>13</v>
      </c>
      <c r="F123" s="247"/>
      <c r="G123" s="247"/>
      <c r="H123" s="143"/>
    </row>
    <row r="124" spans="1:9" s="78" customFormat="1" x14ac:dyDescent="0.2">
      <c r="A124" s="143"/>
      <c r="B124" s="80"/>
      <c r="C124" s="271"/>
      <c r="D124" s="272"/>
      <c r="E124" s="249" t="str">
        <f>IF(COUNT(E123,E125)=2,IF(E123&gt;E125,C123,C125),"")</f>
        <v>Siiri Baranova (Valga)</v>
      </c>
      <c r="F124" s="143"/>
      <c r="G124" s="247">
        <v>13</v>
      </c>
      <c r="H124" s="143"/>
    </row>
    <row r="125" spans="1:9" s="78" customFormat="1" x14ac:dyDescent="0.2">
      <c r="A125" s="143"/>
      <c r="B125" s="80"/>
      <c r="C125" s="269" t="str">
        <f>IF(COUNT(C106,C108)=2,IF(C106&lt;C108,B106,B108),"")</f>
        <v>Tiiu Väli (Järva)</v>
      </c>
      <c r="D125" s="273"/>
      <c r="E125" s="251">
        <v>12</v>
      </c>
      <c r="F125" s="272"/>
      <c r="G125" s="143"/>
      <c r="H125" s="143"/>
    </row>
    <row r="126" spans="1:9" s="78" customFormat="1" ht="13.5" thickBot="1" x14ac:dyDescent="0.25">
      <c r="A126" s="143"/>
      <c r="B126" s="80"/>
      <c r="C126" s="247"/>
      <c r="D126" s="247"/>
      <c r="E126" s="266"/>
      <c r="F126" s="274"/>
      <c r="G126" s="275"/>
      <c r="H126" s="258" t="str">
        <f>IF(COUNT(G124,G128)=2,IF(G124&gt;G128,E124,E128),"")</f>
        <v>Siiri Baranova (Valga)</v>
      </c>
    </row>
    <row r="127" spans="1:9" s="78" customFormat="1" x14ac:dyDescent="0.2">
      <c r="A127" s="143"/>
      <c r="B127" s="80"/>
      <c r="C127" s="269" t="str">
        <f>IF(COUNT(C110,C112)=2,IF(C110&lt;C112,B110,B112),"")</f>
        <v>Anneli Suits (Järva)</v>
      </c>
      <c r="D127" s="247"/>
      <c r="E127" s="247">
        <v>13</v>
      </c>
      <c r="F127" s="274"/>
      <c r="G127" s="259"/>
      <c r="H127" s="260" t="s">
        <v>26</v>
      </c>
      <c r="I127" s="261"/>
    </row>
    <row r="128" spans="1:9" s="78" customFormat="1" x14ac:dyDescent="0.2">
      <c r="A128" s="143"/>
      <c r="B128" s="80"/>
      <c r="C128" s="271"/>
      <c r="D128" s="272"/>
      <c r="E128" s="249" t="str">
        <f>IF(COUNT(E127,E129)=2,IF(E127&gt;E129,C127,C129),"")</f>
        <v>Anneli Suits (Järva)</v>
      </c>
      <c r="F128" s="256"/>
      <c r="G128" s="251">
        <v>4</v>
      </c>
      <c r="H128" s="257"/>
      <c r="I128" s="262"/>
    </row>
    <row r="129" spans="1:17" s="78" customFormat="1" ht="13.5" thickBot="1" x14ac:dyDescent="0.25">
      <c r="A129" s="143"/>
      <c r="B129" s="80"/>
      <c r="C129" s="269" t="str">
        <f>IF(COUNT(C114,C116)=2,IF(C114&lt;C116,B114,B116),"")</f>
        <v>Ljudmilla Lüitsepp (Võru)</v>
      </c>
      <c r="D129" s="273"/>
      <c r="E129" s="251">
        <v>5</v>
      </c>
      <c r="F129" s="247"/>
      <c r="G129" s="266"/>
      <c r="H129" s="263" t="str">
        <f>IF(COUNT(G124,G128)=2,IF(G124&lt;G128,E124,E128),"")</f>
        <v>Anneli Suits (Järva)</v>
      </c>
      <c r="I129" s="264"/>
    </row>
    <row r="130" spans="1:17" s="78" customFormat="1" x14ac:dyDescent="0.2">
      <c r="A130" s="143"/>
      <c r="B130" s="80"/>
      <c r="C130" s="247"/>
      <c r="D130" s="247"/>
      <c r="E130" s="247"/>
      <c r="F130" s="247"/>
      <c r="G130" s="266"/>
      <c r="H130" s="270" t="s">
        <v>27</v>
      </c>
    </row>
    <row r="131" spans="1:17" s="78" customFormat="1" x14ac:dyDescent="0.2">
      <c r="A131" s="143"/>
      <c r="B131" s="80"/>
      <c r="C131" s="247"/>
      <c r="D131" s="266"/>
      <c r="E131" s="258" t="str">
        <f>IF(COUNT(E123,E125)=2,IF(E123&lt;E125,C123,C125),"")</f>
        <v>Tiiu Väli (Järva)</v>
      </c>
      <c r="F131" s="143"/>
      <c r="G131" s="266">
        <v>8</v>
      </c>
      <c r="H131" s="257"/>
    </row>
    <row r="132" spans="1:17" s="78" customFormat="1" ht="13.5" thickBot="1" x14ac:dyDescent="0.25">
      <c r="A132" s="143"/>
      <c r="B132" s="80"/>
      <c r="C132" s="247"/>
      <c r="D132" s="266"/>
      <c r="E132" s="267"/>
      <c r="F132" s="252"/>
      <c r="G132" s="268"/>
      <c r="H132" s="258" t="str">
        <f>IF(COUNT(G131,G133)=2,IF(G131&gt;G133,E131,E133),"")</f>
        <v>Ljudmilla Lüitsepp (Võru)</v>
      </c>
    </row>
    <row r="133" spans="1:17" s="78" customFormat="1" x14ac:dyDescent="0.2">
      <c r="A133" s="143"/>
      <c r="B133" s="80"/>
      <c r="C133" s="247"/>
      <c r="D133" s="266"/>
      <c r="E133" s="269" t="str">
        <f>IF(COUNT(E127,E129)=2,IF(E127&lt;E129,C127,C129),"")</f>
        <v>Ljudmilla Lüitsepp (Võru)</v>
      </c>
      <c r="F133" s="256"/>
      <c r="G133" s="251">
        <v>13</v>
      </c>
      <c r="H133" s="260" t="s">
        <v>30</v>
      </c>
      <c r="I133" s="261"/>
    </row>
    <row r="134" spans="1:17" s="78" customFormat="1" x14ac:dyDescent="0.2">
      <c r="A134" s="143"/>
      <c r="B134" s="80"/>
      <c r="C134" s="143"/>
      <c r="D134" s="257"/>
      <c r="E134" s="143"/>
      <c r="F134" s="143"/>
      <c r="G134" s="143"/>
      <c r="H134" s="257"/>
      <c r="I134" s="262"/>
    </row>
    <row r="135" spans="1:17" s="78" customFormat="1" ht="13.5" thickBot="1" x14ac:dyDescent="0.25">
      <c r="A135" s="143"/>
      <c r="B135" s="80"/>
      <c r="C135" s="143"/>
      <c r="D135" s="143"/>
      <c r="E135" s="257"/>
      <c r="F135" s="257"/>
      <c r="G135" s="143"/>
      <c r="H135" s="276" t="str">
        <f>IF(COUNT(G131,G133)=2,IF(G131&lt;G133,E131,E133),"")</f>
        <v>Tiiu Väli (Järva)</v>
      </c>
      <c r="I135" s="264"/>
    </row>
    <row r="136" spans="1:17" s="78" customFormat="1" x14ac:dyDescent="0.2">
      <c r="A136" s="220"/>
      <c r="B136" s="80"/>
      <c r="C136" s="143"/>
      <c r="D136" s="143"/>
      <c r="E136" s="257"/>
      <c r="F136" s="257"/>
      <c r="G136" s="143"/>
      <c r="H136" s="270" t="s">
        <v>31</v>
      </c>
    </row>
    <row r="137" spans="1:17" s="78" customFormat="1" x14ac:dyDescent="0.2">
      <c r="B137" s="80"/>
    </row>
    <row r="138" spans="1:17" s="78" customFormat="1" x14ac:dyDescent="0.2">
      <c r="A138" s="301" t="s">
        <v>297</v>
      </c>
      <c r="N138" s="80"/>
      <c r="O138" s="80"/>
      <c r="P138" s="80"/>
      <c r="Q138" s="80"/>
    </row>
    <row r="139" spans="1:17" s="78" customFormat="1" x14ac:dyDescent="0.2">
      <c r="N139" s="80"/>
      <c r="O139" s="80"/>
      <c r="P139" s="80"/>
      <c r="Q139" s="80"/>
    </row>
    <row r="140" spans="1:17" s="78" customFormat="1" x14ac:dyDescent="0.2">
      <c r="B140" s="283" t="s">
        <v>24</v>
      </c>
      <c r="C140" s="331" t="str">
        <f>IF(B140="-","-",IFERROR(INDEX(B$1:B$100,MATCH(B140,I$1:I$100,0)),""))</f>
        <v>Anneli Kattai (Valga)</v>
      </c>
      <c r="E140" s="247">
        <v>12</v>
      </c>
      <c r="F140" s="247"/>
      <c r="G140" s="247"/>
      <c r="H140" s="143"/>
      <c r="N140" s="80"/>
      <c r="O140" s="80"/>
      <c r="P140" s="80"/>
      <c r="Q140" s="80"/>
    </row>
    <row r="141" spans="1:17" s="78" customFormat="1" x14ac:dyDescent="0.2">
      <c r="B141" s="283"/>
      <c r="C141" s="248"/>
      <c r="D141" s="332"/>
      <c r="E141" s="249" t="str">
        <f>IF(COUNT(E140,E142)=2,IF(E140&gt;E142,C140,C142),"")</f>
        <v>Anneli Kattai (Valga)</v>
      </c>
      <c r="F141" s="143"/>
      <c r="G141" s="247">
        <v>2</v>
      </c>
      <c r="H141" s="143"/>
      <c r="N141" s="80"/>
      <c r="O141" s="80"/>
      <c r="P141" s="80"/>
      <c r="Q141" s="80"/>
    </row>
    <row r="142" spans="1:17" s="78" customFormat="1" x14ac:dyDescent="0.2">
      <c r="B142" s="283" t="s">
        <v>42</v>
      </c>
      <c r="C142" s="246" t="str">
        <f>IF(B142="-","-",IFERROR(INDEX(B$1:B$100,MATCH(B142,I$1:I$100,0)),""))</f>
        <v>Kertu Palm (Tartu)</v>
      </c>
      <c r="D142" s="333"/>
      <c r="E142" s="251">
        <v>11</v>
      </c>
      <c r="F142" s="272"/>
      <c r="G142" s="143"/>
      <c r="H142" s="143"/>
      <c r="N142" s="80"/>
      <c r="O142" s="80"/>
      <c r="P142" s="80"/>
      <c r="Q142" s="80"/>
    </row>
    <row r="143" spans="1:17" s="78" customFormat="1" ht="13.5" thickBot="1" x14ac:dyDescent="0.25">
      <c r="B143" s="283"/>
      <c r="C143" s="334"/>
      <c r="D143" s="262"/>
      <c r="E143" s="266"/>
      <c r="F143" s="274"/>
      <c r="G143" s="275"/>
      <c r="H143" s="258" t="str">
        <f>IF(COUNT(G141,G145)=2,IF(G141&gt;G145,E141,E145),"")</f>
        <v>Sirje Maala (I-Viru)</v>
      </c>
      <c r="N143" s="80"/>
      <c r="O143" s="80"/>
      <c r="P143" s="80"/>
      <c r="Q143" s="80"/>
    </row>
    <row r="144" spans="1:17" s="78" customFormat="1" x14ac:dyDescent="0.2">
      <c r="B144" s="283" t="s">
        <v>25</v>
      </c>
      <c r="C144" s="331" t="str">
        <f>IF(B144="-","-",IFERROR(INDEX(B$1:B$100,MATCH(B144,I$1:I$100,0)),""))</f>
        <v>Sirje Maala (I-Viru)</v>
      </c>
      <c r="D144" s="262"/>
      <c r="E144" s="247">
        <v>13</v>
      </c>
      <c r="F144" s="274"/>
      <c r="G144" s="259"/>
      <c r="H144" s="260" t="s">
        <v>32</v>
      </c>
      <c r="I144" s="261"/>
      <c r="N144" s="80"/>
      <c r="O144" s="80"/>
      <c r="P144" s="80"/>
      <c r="Q144" s="80"/>
    </row>
    <row r="145" spans="1:21" s="78" customFormat="1" x14ac:dyDescent="0.2">
      <c r="B145" s="283"/>
      <c r="C145" s="248"/>
      <c r="D145" s="332"/>
      <c r="E145" s="249" t="str">
        <f>IF(COUNT(E144,E146)=2,IF(E144&gt;E146,C144,C146),"")</f>
        <v>Sirje Maala (I-Viru)</v>
      </c>
      <c r="F145" s="256"/>
      <c r="G145" s="251">
        <v>13</v>
      </c>
      <c r="H145" s="257"/>
      <c r="I145" s="262"/>
      <c r="N145" s="80"/>
      <c r="O145" s="80"/>
      <c r="P145" s="80"/>
      <c r="Q145" s="80"/>
    </row>
    <row r="146" spans="1:21" s="78" customFormat="1" ht="13.5" thickBot="1" x14ac:dyDescent="0.25">
      <c r="B146" s="283" t="s">
        <v>96</v>
      </c>
      <c r="C146" s="246" t="str">
        <f>IF(B146="-","-",IFERROR(INDEX(B$1:B$100,MATCH(B146,I$1:I$100,0)),""))</f>
        <v>Maive Sein (Lääne)</v>
      </c>
      <c r="D146" s="333"/>
      <c r="E146" s="358">
        <v>0</v>
      </c>
      <c r="F146" s="247"/>
      <c r="G146" s="266"/>
      <c r="H146" s="263" t="str">
        <f>IF(COUNT(G141,G145)=2,IF(G141&lt;G145,E141,E145),"")</f>
        <v>Anneli Kattai (Valga)</v>
      </c>
      <c r="I146" s="264"/>
      <c r="N146" s="80"/>
      <c r="O146" s="80"/>
      <c r="P146" s="80"/>
      <c r="Q146" s="80"/>
    </row>
    <row r="147" spans="1:21" s="78" customFormat="1" x14ac:dyDescent="0.2">
      <c r="C147" s="80"/>
      <c r="D147" s="247"/>
      <c r="E147" s="247"/>
      <c r="F147" s="247"/>
      <c r="G147" s="266"/>
      <c r="H147" s="270" t="s">
        <v>39</v>
      </c>
      <c r="N147" s="80"/>
      <c r="O147" s="80"/>
      <c r="P147" s="80"/>
      <c r="Q147" s="80"/>
    </row>
    <row r="148" spans="1:21" s="78" customFormat="1" x14ac:dyDescent="0.2">
      <c r="C148" s="80"/>
      <c r="D148" s="247"/>
      <c r="E148" s="258" t="str">
        <f>IF(COUNT(E140,E142)=2,IF(E140&lt;E142,C140,C142),"")</f>
        <v>Kertu Palm (Tartu)</v>
      </c>
      <c r="F148" s="143"/>
      <c r="G148" s="266">
        <v>13</v>
      </c>
      <c r="H148" s="257"/>
      <c r="N148" s="80"/>
      <c r="O148" s="80"/>
      <c r="P148" s="80"/>
      <c r="Q148" s="80"/>
    </row>
    <row r="149" spans="1:21" s="78" customFormat="1" ht="13.5" thickBot="1" x14ac:dyDescent="0.25">
      <c r="C149" s="80"/>
      <c r="D149" s="247"/>
      <c r="E149" s="267"/>
      <c r="F149" s="252"/>
      <c r="G149" s="268"/>
      <c r="H149" s="258" t="str">
        <f>IF(COUNT(G148,G150)=2,IF(G148&gt;G150,E148,E150),"")</f>
        <v>Kertu Palm (Tartu)</v>
      </c>
      <c r="N149" s="80"/>
      <c r="O149" s="80"/>
      <c r="P149" s="80"/>
      <c r="Q149" s="80"/>
    </row>
    <row r="150" spans="1:21" s="78" customFormat="1" x14ac:dyDescent="0.2">
      <c r="C150" s="80"/>
      <c r="D150" s="247"/>
      <c r="E150" s="269" t="str">
        <f>IF(COUNT(E144,E146)=2,IF(E144&lt;E146,C144,C146),"")</f>
        <v>Maive Sein (Lääne)</v>
      </c>
      <c r="F150" s="256"/>
      <c r="G150" s="251">
        <v>4</v>
      </c>
      <c r="H150" s="260" t="s">
        <v>40</v>
      </c>
      <c r="I150" s="261"/>
      <c r="N150" s="80"/>
      <c r="O150" s="80"/>
      <c r="P150" s="80"/>
      <c r="Q150" s="80"/>
    </row>
    <row r="151" spans="1:21" s="78" customFormat="1" x14ac:dyDescent="0.2">
      <c r="C151" s="80"/>
      <c r="D151" s="143"/>
      <c r="E151" s="143"/>
      <c r="F151" s="143"/>
      <c r="G151" s="143"/>
      <c r="H151" s="257"/>
      <c r="I151" s="262"/>
      <c r="N151" s="80"/>
      <c r="O151" s="80"/>
      <c r="P151" s="80"/>
      <c r="Q151" s="80"/>
    </row>
    <row r="152" spans="1:21" s="78" customFormat="1" ht="13.5" thickBot="1" x14ac:dyDescent="0.25">
      <c r="C152" s="80"/>
      <c r="D152" s="143"/>
      <c r="E152" s="257"/>
      <c r="F152" s="257"/>
      <c r="G152" s="143"/>
      <c r="H152" s="276" t="str">
        <f>IF(COUNT(G148,G150)=2,IF(G148&lt;G150,E148,E150),"")</f>
        <v>Maive Sein (Lääne)</v>
      </c>
      <c r="I152" s="264"/>
      <c r="N152" s="80"/>
      <c r="O152" s="80"/>
      <c r="P152" s="80"/>
      <c r="Q152" s="80"/>
    </row>
    <row r="153" spans="1:21" s="78" customFormat="1" x14ac:dyDescent="0.2">
      <c r="C153" s="80"/>
      <c r="D153" s="143"/>
      <c r="E153" s="257"/>
      <c r="F153" s="257"/>
      <c r="G153" s="143"/>
      <c r="H153" s="270" t="s">
        <v>41</v>
      </c>
      <c r="N153" s="80"/>
      <c r="O153" s="80"/>
      <c r="P153" s="80"/>
      <c r="Q153" s="80"/>
    </row>
    <row r="154" spans="1:21" s="78" customFormat="1" x14ac:dyDescent="0.2">
      <c r="N154" s="80"/>
      <c r="O154" s="80"/>
      <c r="P154" s="80"/>
      <c r="Q154" s="80"/>
    </row>
    <row r="155" spans="1:21" s="78" customFormat="1" x14ac:dyDescent="0.2">
      <c r="A155" s="301" t="s">
        <v>298</v>
      </c>
      <c r="B155" s="80"/>
      <c r="C155" s="143"/>
      <c r="D155" s="257"/>
      <c r="E155" s="143"/>
      <c r="F155" s="143"/>
      <c r="G155" s="143"/>
      <c r="H155" s="257"/>
      <c r="I155" s="262"/>
      <c r="N155" s="80"/>
      <c r="O155" s="80"/>
      <c r="P155" s="80"/>
      <c r="Q155" s="80"/>
    </row>
    <row r="156" spans="1:21" s="78" customFormat="1" x14ac:dyDescent="0.2">
      <c r="A156" s="80"/>
      <c r="B156" s="80"/>
      <c r="C156" s="143"/>
      <c r="D156" s="143"/>
      <c r="E156" s="257"/>
      <c r="F156" s="257"/>
      <c r="G156" s="143"/>
      <c r="N156" s="80"/>
      <c r="O156" s="80"/>
      <c r="P156" s="80"/>
      <c r="Q156" s="80"/>
    </row>
    <row r="157" spans="1:21" s="78" customFormat="1" ht="13.5" thickBot="1" x14ac:dyDescent="0.25">
      <c r="A157" s="80"/>
      <c r="B157" s="80"/>
      <c r="C157" s="143"/>
      <c r="D157" s="143"/>
      <c r="E157" s="257"/>
      <c r="G157" s="100" t="s">
        <v>43</v>
      </c>
      <c r="H157" s="330" t="str">
        <f>IF(G157="-","-",IFERROR(INDEX(B$1:B$100,MATCH(G157,I$1:I$100,0)),""))</f>
        <v>Olga Säinas (Võru)</v>
      </c>
      <c r="I157" s="264"/>
      <c r="N157" s="80"/>
      <c r="O157" s="80"/>
      <c r="P157" s="80"/>
      <c r="Q157" s="80"/>
    </row>
    <row r="158" spans="1:21" s="78" customFormat="1" x14ac:dyDescent="0.2">
      <c r="A158" s="80"/>
      <c r="B158" s="80"/>
      <c r="C158" s="80"/>
      <c r="D158" s="80"/>
      <c r="E158" s="80"/>
      <c r="H158" s="270" t="s">
        <v>97</v>
      </c>
      <c r="N158" s="80"/>
      <c r="O158" s="80"/>
      <c r="P158" s="80"/>
      <c r="Q158" s="80"/>
    </row>
    <row r="159" spans="1:21" s="78" customFormat="1" x14ac:dyDescent="0.2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</row>
    <row r="160" spans="1:21" s="78" customFormat="1" hidden="1" x14ac:dyDescent="0.2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</row>
    <row r="161" spans="1:21" s="78" customFormat="1" hidden="1" x14ac:dyDescent="0.2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</row>
    <row r="162" spans="1:21" s="78" customFormat="1" hidden="1" x14ac:dyDescent="0.2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</row>
    <row r="163" spans="1:21" s="78" customFormat="1" hidden="1" x14ac:dyDescent="0.2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</row>
    <row r="164" spans="1:21" s="78" customFormat="1" hidden="1" x14ac:dyDescent="0.2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</row>
    <row r="165" spans="1:21" s="78" customFormat="1" hidden="1" x14ac:dyDescent="0.2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</row>
    <row r="166" spans="1:21" s="78" customFormat="1" hidden="1" x14ac:dyDescent="0.2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</row>
    <row r="167" spans="1:21" s="78" customFormat="1" hidden="1" x14ac:dyDescent="0.2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</row>
    <row r="168" spans="1:21" s="78" customFormat="1" hidden="1" x14ac:dyDescent="0.2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</row>
    <row r="169" spans="1:21" s="78" customFormat="1" hidden="1" x14ac:dyDescent="0.2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</row>
    <row r="170" spans="1:21" s="78" customFormat="1" hidden="1" x14ac:dyDescent="0.2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</row>
    <row r="171" spans="1:21" s="78" customFormat="1" hidden="1" x14ac:dyDescent="0.2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</row>
    <row r="172" spans="1:21" s="78" customFormat="1" hidden="1" x14ac:dyDescent="0.2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</row>
    <row r="173" spans="1:21" s="78" customFormat="1" hidden="1" x14ac:dyDescent="0.2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</row>
    <row r="174" spans="1:21" s="78" customFormat="1" hidden="1" x14ac:dyDescent="0.2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</row>
    <row r="175" spans="1:21" s="78" customFormat="1" hidden="1" x14ac:dyDescent="0.2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</row>
    <row r="176" spans="1:21" s="78" customFormat="1" hidden="1" x14ac:dyDescent="0.2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</row>
    <row r="177" spans="1:21" s="78" customFormat="1" hidden="1" x14ac:dyDescent="0.2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</row>
    <row r="178" spans="1:21" s="78" customFormat="1" hidden="1" x14ac:dyDescent="0.2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</row>
    <row r="179" spans="1:21" s="78" customFormat="1" hidden="1" x14ac:dyDescent="0.2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</row>
    <row r="180" spans="1:21" s="78" customFormat="1" hidden="1" x14ac:dyDescent="0.2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</row>
    <row r="181" spans="1:21" s="78" customFormat="1" hidden="1" x14ac:dyDescent="0.2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</row>
    <row r="182" spans="1:21" s="78" customFormat="1" hidden="1" x14ac:dyDescent="0.2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</row>
    <row r="183" spans="1:21" s="78" customFormat="1" hidden="1" x14ac:dyDescent="0.2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</row>
    <row r="184" spans="1:21" s="78" customFormat="1" hidden="1" x14ac:dyDescent="0.2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</row>
    <row r="185" spans="1:21" s="78" customFormat="1" hidden="1" x14ac:dyDescent="0.2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</row>
    <row r="186" spans="1:21" s="78" customFormat="1" hidden="1" x14ac:dyDescent="0.2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</row>
    <row r="187" spans="1:21" s="78" customFormat="1" hidden="1" x14ac:dyDescent="0.2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</row>
    <row r="188" spans="1:21" s="78" customFormat="1" hidden="1" x14ac:dyDescent="0.2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</row>
    <row r="189" spans="1:21" s="78" customFormat="1" hidden="1" x14ac:dyDescent="0.2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</row>
    <row r="190" spans="1:21" s="78" customFormat="1" hidden="1" x14ac:dyDescent="0.2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</row>
    <row r="191" spans="1:21" s="78" customFormat="1" hidden="1" x14ac:dyDescent="0.2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</row>
    <row r="192" spans="1:21" s="78" customFormat="1" hidden="1" x14ac:dyDescent="0.2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</row>
    <row r="193" spans="1:21" s="78" customFormat="1" hidden="1" x14ac:dyDescent="0.2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</row>
    <row r="194" spans="1:21" s="78" customFormat="1" hidden="1" x14ac:dyDescent="0.2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</row>
    <row r="195" spans="1:21" s="78" customFormat="1" hidden="1" x14ac:dyDescent="0.2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</row>
    <row r="196" spans="1:21" s="78" customFormat="1" hidden="1" x14ac:dyDescent="0.2">
      <c r="A196" s="80"/>
      <c r="B196" s="80"/>
      <c r="C196" s="80"/>
      <c r="D196" s="80"/>
      <c r="E196" s="80"/>
      <c r="F196" s="80"/>
      <c r="G196" s="80"/>
      <c r="H196" s="80"/>
      <c r="I196" s="80"/>
      <c r="N196" s="80"/>
      <c r="O196" s="80"/>
      <c r="P196" s="80"/>
      <c r="Q196" s="80"/>
    </row>
    <row r="197" spans="1:21" s="78" customFormat="1" hidden="1" x14ac:dyDescent="0.2">
      <c r="A197" s="80"/>
      <c r="B197" s="80"/>
      <c r="C197" s="80"/>
      <c r="D197" s="80"/>
      <c r="E197" s="80"/>
      <c r="F197" s="80"/>
      <c r="G197" s="80"/>
      <c r="H197" s="80"/>
      <c r="I197" s="80"/>
      <c r="N197" s="80"/>
      <c r="O197" s="80"/>
      <c r="P197" s="80"/>
      <c r="Q197" s="80"/>
    </row>
    <row r="198" spans="1:21" s="78" customFormat="1" hidden="1" x14ac:dyDescent="0.2">
      <c r="N198" s="80"/>
      <c r="O198" s="80"/>
      <c r="P198" s="80"/>
      <c r="Q198" s="80"/>
    </row>
    <row r="199" spans="1:21" s="78" customFormat="1" hidden="1" x14ac:dyDescent="0.2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31"/>
      <c r="O199" s="80"/>
      <c r="P199" s="80"/>
      <c r="Q199" s="80"/>
    </row>
    <row r="200" spans="1:21" s="78" customFormat="1" hidden="1" x14ac:dyDescent="0.2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31"/>
      <c r="O200" s="80"/>
      <c r="P200" s="80"/>
      <c r="Q200" s="80"/>
    </row>
    <row r="201" spans="1:21" s="78" customFormat="1" hidden="1" x14ac:dyDescent="0.2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31"/>
      <c r="O201" s="80"/>
      <c r="P201" s="80"/>
      <c r="Q201" s="80"/>
    </row>
    <row r="202" spans="1:21" s="78" customFormat="1" hidden="1" x14ac:dyDescent="0.2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31"/>
      <c r="O202" s="80"/>
      <c r="P202" s="80"/>
      <c r="Q202" s="80"/>
    </row>
    <row r="203" spans="1:21" s="78" customFormat="1" hidden="1" x14ac:dyDescent="0.2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31"/>
      <c r="O203" s="80"/>
      <c r="P203" s="80"/>
      <c r="Q203" s="80"/>
    </row>
    <row r="204" spans="1:21" s="78" customFormat="1" hidden="1" x14ac:dyDescent="0.2"/>
    <row r="205" spans="1:21" s="78" customFormat="1" hidden="1" x14ac:dyDescent="0.2"/>
    <row r="206" spans="1:21" s="78" customFormat="1" hidden="1" x14ac:dyDescent="0.2"/>
    <row r="207" spans="1:21" s="78" customFormat="1" hidden="1" x14ac:dyDescent="0.2"/>
    <row r="208" spans="1:21" s="78" customFormat="1" hidden="1" x14ac:dyDescent="0.2"/>
    <row r="209" s="78" customFormat="1" hidden="1" x14ac:dyDescent="0.2"/>
    <row r="210" s="78" customFormat="1" hidden="1" x14ac:dyDescent="0.2"/>
    <row r="211" s="78" customFormat="1" hidden="1" x14ac:dyDescent="0.2"/>
    <row r="212" s="78" customFormat="1" hidden="1" x14ac:dyDescent="0.2"/>
    <row r="213" s="78" customFormat="1" hidden="1" x14ac:dyDescent="0.2"/>
    <row r="214" s="78" customFormat="1" hidden="1" x14ac:dyDescent="0.2"/>
    <row r="215" s="78" customFormat="1" hidden="1" x14ac:dyDescent="0.2"/>
    <row r="216" s="78" customFormat="1" hidden="1" x14ac:dyDescent="0.2"/>
    <row r="217" s="78" customFormat="1" hidden="1" x14ac:dyDescent="0.2"/>
    <row r="218" s="78" customFormat="1" hidden="1" x14ac:dyDescent="0.2"/>
    <row r="219" s="78" customFormat="1" hidden="1" x14ac:dyDescent="0.2"/>
    <row r="220" s="78" customFormat="1" hidden="1" x14ac:dyDescent="0.2"/>
    <row r="221" s="78" customFormat="1" hidden="1" x14ac:dyDescent="0.2"/>
    <row r="222" s="78" customFormat="1" hidden="1" x14ac:dyDescent="0.2"/>
    <row r="223" s="78" customFormat="1" hidden="1" x14ac:dyDescent="0.2"/>
    <row r="224" s="78" customFormat="1" hidden="1" x14ac:dyDescent="0.2"/>
    <row r="225" s="78" customFormat="1" hidden="1" x14ac:dyDescent="0.2"/>
    <row r="226" s="78" customFormat="1" hidden="1" x14ac:dyDescent="0.2"/>
    <row r="227" s="78" customFormat="1" hidden="1" x14ac:dyDescent="0.2"/>
    <row r="228" s="78" customFormat="1" hidden="1" x14ac:dyDescent="0.2"/>
    <row r="229" s="78" customFormat="1" hidden="1" x14ac:dyDescent="0.2"/>
    <row r="230" s="78" customFormat="1" hidden="1" x14ac:dyDescent="0.2"/>
    <row r="231" s="78" customFormat="1" hidden="1" x14ac:dyDescent="0.2"/>
    <row r="232" s="78" customFormat="1" hidden="1" x14ac:dyDescent="0.2"/>
    <row r="233" s="78" customFormat="1" hidden="1" x14ac:dyDescent="0.2"/>
    <row r="234" s="78" customFormat="1" hidden="1" x14ac:dyDescent="0.2"/>
    <row r="235" s="78" customFormat="1" hidden="1" x14ac:dyDescent="0.2"/>
    <row r="236" s="78" customFormat="1" hidden="1" x14ac:dyDescent="0.2"/>
    <row r="237" s="78" customFormat="1" hidden="1" x14ac:dyDescent="0.2"/>
    <row r="238" s="78" customFormat="1" hidden="1" x14ac:dyDescent="0.2"/>
    <row r="239" s="78" customFormat="1" hidden="1" x14ac:dyDescent="0.2"/>
    <row r="240" s="78" customFormat="1" hidden="1" x14ac:dyDescent="0.2"/>
    <row r="241" s="78" customFormat="1" hidden="1" x14ac:dyDescent="0.2"/>
    <row r="242" s="78" customFormat="1" hidden="1" x14ac:dyDescent="0.2"/>
    <row r="243" s="78" customFormat="1" hidden="1" x14ac:dyDescent="0.2"/>
    <row r="244" s="78" customFormat="1" hidden="1" x14ac:dyDescent="0.2"/>
    <row r="245" s="78" customFormat="1" hidden="1" x14ac:dyDescent="0.2"/>
    <row r="246" s="78" customFormat="1" hidden="1" x14ac:dyDescent="0.2"/>
    <row r="247" s="78" customFormat="1" hidden="1" x14ac:dyDescent="0.2"/>
    <row r="248" s="78" customFormat="1" hidden="1" x14ac:dyDescent="0.2"/>
    <row r="249" s="78" customFormat="1" hidden="1" x14ac:dyDescent="0.2"/>
    <row r="250" s="78" customFormat="1" hidden="1" x14ac:dyDescent="0.2"/>
    <row r="251" s="78" customFormat="1" hidden="1" x14ac:dyDescent="0.2"/>
    <row r="252" s="78" customFormat="1" hidden="1" x14ac:dyDescent="0.2"/>
    <row r="253" s="78" customFormat="1" hidden="1" x14ac:dyDescent="0.2"/>
    <row r="254" s="78" customFormat="1" hidden="1" x14ac:dyDescent="0.2"/>
    <row r="255" s="78" customFormat="1" hidden="1" x14ac:dyDescent="0.2"/>
    <row r="256" s="78" customFormat="1" hidden="1" x14ac:dyDescent="0.2"/>
    <row r="257" s="78" customFormat="1" hidden="1" x14ac:dyDescent="0.2"/>
    <row r="258" s="78" customFormat="1" hidden="1" x14ac:dyDescent="0.2"/>
    <row r="259" s="78" customFormat="1" hidden="1" x14ac:dyDescent="0.2"/>
    <row r="260" s="78" customFormat="1" hidden="1" x14ac:dyDescent="0.2"/>
    <row r="261" s="78" customFormat="1" hidden="1" x14ac:dyDescent="0.2"/>
    <row r="262" s="78" customFormat="1" hidden="1" x14ac:dyDescent="0.2"/>
    <row r="263" s="78" customFormat="1" hidden="1" x14ac:dyDescent="0.2"/>
    <row r="264" s="78" customFormat="1" hidden="1" x14ac:dyDescent="0.2"/>
    <row r="265" s="78" customFormat="1" hidden="1" x14ac:dyDescent="0.2"/>
    <row r="266" s="78" customFormat="1" hidden="1" x14ac:dyDescent="0.2"/>
    <row r="267" s="78" customFormat="1" hidden="1" x14ac:dyDescent="0.2"/>
    <row r="268" s="78" customFormat="1" hidden="1" x14ac:dyDescent="0.2"/>
    <row r="269" s="78" customFormat="1" hidden="1" x14ac:dyDescent="0.2"/>
    <row r="270" s="78" customFormat="1" hidden="1" x14ac:dyDescent="0.2"/>
    <row r="271" s="78" customFormat="1" hidden="1" x14ac:dyDescent="0.2"/>
    <row r="272" s="78" customFormat="1" hidden="1" x14ac:dyDescent="0.2"/>
    <row r="273" s="78" customFormat="1" hidden="1" x14ac:dyDescent="0.2"/>
    <row r="274" s="78" customFormat="1" hidden="1" x14ac:dyDescent="0.2"/>
    <row r="275" s="78" customFormat="1" hidden="1" x14ac:dyDescent="0.2"/>
    <row r="276" s="78" customFormat="1" hidden="1" x14ac:dyDescent="0.2"/>
    <row r="277" s="78" customFormat="1" hidden="1" x14ac:dyDescent="0.2"/>
    <row r="278" s="78" customFormat="1" hidden="1" x14ac:dyDescent="0.2"/>
    <row r="279" s="78" customFormat="1" hidden="1" x14ac:dyDescent="0.2"/>
    <row r="280" s="78" customFormat="1" hidden="1" x14ac:dyDescent="0.2"/>
    <row r="281" s="78" customFormat="1" hidden="1" x14ac:dyDescent="0.2"/>
    <row r="282" s="78" customFormat="1" hidden="1" x14ac:dyDescent="0.2"/>
    <row r="283" s="78" customFormat="1" hidden="1" x14ac:dyDescent="0.2"/>
    <row r="284" s="78" customFormat="1" hidden="1" x14ac:dyDescent="0.2"/>
    <row r="285" s="78" customFormat="1" hidden="1" x14ac:dyDescent="0.2"/>
    <row r="286" s="78" customFormat="1" hidden="1" x14ac:dyDescent="0.2"/>
    <row r="287" s="78" customFormat="1" hidden="1" x14ac:dyDescent="0.2"/>
    <row r="288" s="78" customFormat="1" hidden="1" x14ac:dyDescent="0.2"/>
    <row r="289" spans="1:42" s="78" customFormat="1" hidden="1" x14ac:dyDescent="0.2"/>
    <row r="290" spans="1:42" s="78" customFormat="1" hidden="1" x14ac:dyDescent="0.2"/>
    <row r="291" spans="1:42" s="78" customFormat="1" hidden="1" x14ac:dyDescent="0.2"/>
    <row r="292" spans="1:42" s="78" customFormat="1" hidden="1" x14ac:dyDescent="0.2"/>
    <row r="293" spans="1:42" s="78" customFormat="1" hidden="1" x14ac:dyDescent="0.2"/>
    <row r="294" spans="1:42" s="78" customFormat="1" hidden="1" x14ac:dyDescent="0.2"/>
    <row r="295" spans="1:42" s="78" customFormat="1" hidden="1" x14ac:dyDescent="0.2"/>
    <row r="296" spans="1:42" s="78" customFormat="1" hidden="1" x14ac:dyDescent="0.2"/>
    <row r="297" spans="1:42" s="78" customFormat="1" hidden="1" x14ac:dyDescent="0.2"/>
    <row r="298" spans="1:42" s="78" customFormat="1" hidden="1" x14ac:dyDescent="0.2"/>
    <row r="299" spans="1:42" s="78" customFormat="1" x14ac:dyDescent="0.2">
      <c r="A299" s="3" t="s">
        <v>52</v>
      </c>
      <c r="B299" s="305" t="s">
        <v>63</v>
      </c>
      <c r="C299" s="12" t="s">
        <v>34</v>
      </c>
      <c r="D299" s="12" t="s">
        <v>64</v>
      </c>
      <c r="E299" s="287"/>
      <c r="F299" s="19"/>
      <c r="G299" s="19"/>
      <c r="H299" s="19"/>
      <c r="I299" s="19"/>
      <c r="Y299" s="12" t="s">
        <v>62</v>
      </c>
      <c r="Z299" s="44">
        <v>4.0000000000000003E-5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s="78" customFormat="1" x14ac:dyDescent="0.2">
      <c r="A300" s="3">
        <v>1</v>
      </c>
      <c r="B300" s="293" t="str">
        <f>IFERROR(INDEX(H$100:H$300,MATCH(A300&amp;". koht",H$101:H$301,0)),"")</f>
        <v>Piret Tali (Harju)</v>
      </c>
      <c r="C300" s="54">
        <f>IFERROR(INDEX(Sünd.!C:C,MATCH(B:B,Sünd.!B:B,0)),"")</f>
        <v>1970</v>
      </c>
      <c r="D300" s="130">
        <f>IF(Võistkondlik!BK$1+1-A300&gt;0,Võistkondlik!BK$1+1-A300,0)</f>
        <v>20</v>
      </c>
      <c r="E300" s="289"/>
      <c r="F300" s="19"/>
      <c r="G300" s="19"/>
      <c r="H300" s="19"/>
      <c r="I300" s="19"/>
      <c r="Y300" s="92" t="str">
        <f t="shared" ref="Y300:Y303" si="8">IFERROR(MID(B300,FIND("(",B300)+1,FIND(")",B300)-FIND("(",B300)-1),"")</f>
        <v>Harju</v>
      </c>
      <c r="Z300" s="93">
        <f t="shared" ref="Z300:Z303" si="9">D300+Z$299</f>
        <v>20.000039999999998</v>
      </c>
      <c r="AA300" s="93">
        <f t="shared" ref="AA300:AP312" si="10">IF($Y300=AA$299,$Z300,"")</f>
        <v>20.000039999999998</v>
      </c>
      <c r="AB300" s="93" t="str">
        <f t="shared" si="10"/>
        <v/>
      </c>
      <c r="AC300" s="93" t="str">
        <f t="shared" si="10"/>
        <v/>
      </c>
      <c r="AD300" s="93" t="str">
        <f t="shared" si="10"/>
        <v/>
      </c>
      <c r="AE300" s="93" t="str">
        <f t="shared" si="10"/>
        <v/>
      </c>
      <c r="AF300" s="93" t="str">
        <f t="shared" si="10"/>
        <v/>
      </c>
      <c r="AG300" s="93" t="str">
        <f t="shared" si="10"/>
        <v/>
      </c>
      <c r="AH300" s="93" t="str">
        <f t="shared" si="10"/>
        <v/>
      </c>
      <c r="AI300" s="93" t="str">
        <f t="shared" si="10"/>
        <v/>
      </c>
      <c r="AJ300" s="93" t="str">
        <f t="shared" si="10"/>
        <v/>
      </c>
      <c r="AK300" s="93" t="str">
        <f t="shared" si="10"/>
        <v/>
      </c>
      <c r="AL300" s="93" t="str">
        <f t="shared" si="10"/>
        <v/>
      </c>
      <c r="AM300" s="93" t="str">
        <f t="shared" si="10"/>
        <v/>
      </c>
      <c r="AN300" s="93" t="str">
        <f t="shared" si="10"/>
        <v/>
      </c>
      <c r="AO300" s="93" t="str">
        <f t="shared" si="10"/>
        <v/>
      </c>
      <c r="AP300" s="93" t="str">
        <f t="shared" si="10"/>
        <v/>
      </c>
    </row>
    <row r="301" spans="1:42" s="78" customFormat="1" x14ac:dyDescent="0.2">
      <c r="A301" s="3">
        <v>2</v>
      </c>
      <c r="B301" s="92" t="str">
        <f t="shared" ref="B301:B312" si="11">IFERROR(INDEX(H$100:H$300,MATCH(A301&amp;". koht",H$101:H$301,0)),"")</f>
        <v>Jelena Tjurina (Tartu)</v>
      </c>
      <c r="C301" s="54">
        <f>IFERROR(INDEX(Sünd.!C:C,MATCH(B:B,Sünd.!B:B,0)),"")</f>
        <v>1968</v>
      </c>
      <c r="D301" s="130">
        <f>IF(Võistkondlik!BK$1+1-A301&gt;0,Võistkondlik!BK$1+1-A301,0)</f>
        <v>19</v>
      </c>
      <c r="E301" s="289"/>
      <c r="F301" s="19"/>
      <c r="G301" s="19"/>
      <c r="H301" s="19"/>
      <c r="I301" s="19"/>
      <c r="Y301" s="92" t="str">
        <f t="shared" si="8"/>
        <v>Tartu</v>
      </c>
      <c r="Z301" s="93">
        <f t="shared" si="9"/>
        <v>19.000039999999998</v>
      </c>
      <c r="AA301" s="93" t="str">
        <f t="shared" si="10"/>
        <v/>
      </c>
      <c r="AB301" s="93" t="str">
        <f t="shared" si="10"/>
        <v/>
      </c>
      <c r="AC301" s="93" t="str">
        <f t="shared" si="10"/>
        <v/>
      </c>
      <c r="AD301" s="93" t="str">
        <f t="shared" si="10"/>
        <v/>
      </c>
      <c r="AE301" s="93" t="str">
        <f t="shared" si="10"/>
        <v/>
      </c>
      <c r="AF301" s="93" t="str">
        <f t="shared" si="10"/>
        <v/>
      </c>
      <c r="AG301" s="93" t="str">
        <f t="shared" si="10"/>
        <v/>
      </c>
      <c r="AH301" s="93" t="str">
        <f t="shared" si="10"/>
        <v/>
      </c>
      <c r="AI301" s="93" t="str">
        <f t="shared" si="10"/>
        <v/>
      </c>
      <c r="AJ301" s="93" t="str">
        <f t="shared" si="10"/>
        <v/>
      </c>
      <c r="AK301" s="93" t="str">
        <f t="shared" si="10"/>
        <v/>
      </c>
      <c r="AL301" s="93">
        <f t="shared" si="10"/>
        <v>19.000039999999998</v>
      </c>
      <c r="AM301" s="93" t="str">
        <f t="shared" si="10"/>
        <v/>
      </c>
      <c r="AN301" s="93" t="str">
        <f t="shared" si="10"/>
        <v/>
      </c>
      <c r="AO301" s="93" t="str">
        <f t="shared" si="10"/>
        <v/>
      </c>
      <c r="AP301" s="93" t="str">
        <f t="shared" si="10"/>
        <v/>
      </c>
    </row>
    <row r="302" spans="1:42" s="78" customFormat="1" x14ac:dyDescent="0.2">
      <c r="A302" s="3">
        <v>3</v>
      </c>
      <c r="B302" s="296" t="str">
        <f t="shared" si="11"/>
        <v>Kadri Arunurm (Harju)</v>
      </c>
      <c r="C302" s="54">
        <f>IFERROR(INDEX(Sünd.!C:C,MATCH(B:B,Sünd.!B:B,0)),"")</f>
        <v>1972</v>
      </c>
      <c r="D302" s="130">
        <f>IF(Võistkondlik!BK$1+1-A302&gt;0,Võistkondlik!BK$1+1-A302,0)</f>
        <v>18</v>
      </c>
      <c r="E302" s="289"/>
      <c r="F302" s="19"/>
      <c r="G302" s="19"/>
      <c r="H302" s="19"/>
      <c r="I302" s="19"/>
      <c r="Y302" s="92" t="str">
        <f t="shared" si="8"/>
        <v>Harju</v>
      </c>
      <c r="Z302" s="93">
        <f t="shared" si="9"/>
        <v>18.000039999999998</v>
      </c>
      <c r="AA302" s="93">
        <f t="shared" si="10"/>
        <v>18.000039999999998</v>
      </c>
      <c r="AB302" s="93" t="str">
        <f t="shared" si="10"/>
        <v/>
      </c>
      <c r="AC302" s="93" t="str">
        <f t="shared" si="10"/>
        <v/>
      </c>
      <c r="AD302" s="93" t="str">
        <f t="shared" si="10"/>
        <v/>
      </c>
      <c r="AE302" s="93" t="str">
        <f t="shared" si="10"/>
        <v/>
      </c>
      <c r="AF302" s="93" t="str">
        <f t="shared" si="10"/>
        <v/>
      </c>
      <c r="AG302" s="93" t="str">
        <f t="shared" si="10"/>
        <v/>
      </c>
      <c r="AH302" s="93" t="str">
        <f t="shared" si="10"/>
        <v/>
      </c>
      <c r="AI302" s="93" t="str">
        <f t="shared" si="10"/>
        <v/>
      </c>
      <c r="AJ302" s="93" t="str">
        <f t="shared" si="10"/>
        <v/>
      </c>
      <c r="AK302" s="93" t="str">
        <f t="shared" si="10"/>
        <v/>
      </c>
      <c r="AL302" s="93" t="str">
        <f t="shared" si="10"/>
        <v/>
      </c>
      <c r="AM302" s="93" t="str">
        <f t="shared" si="10"/>
        <v/>
      </c>
      <c r="AN302" s="93" t="str">
        <f t="shared" si="10"/>
        <v/>
      </c>
      <c r="AO302" s="93" t="str">
        <f t="shared" si="10"/>
        <v/>
      </c>
      <c r="AP302" s="93" t="str">
        <f t="shared" si="10"/>
        <v/>
      </c>
    </row>
    <row r="303" spans="1:42" s="78" customFormat="1" x14ac:dyDescent="0.2">
      <c r="A303" s="3">
        <v>4</v>
      </c>
      <c r="B303" s="91" t="str">
        <f t="shared" si="11"/>
        <v>Marge Mägi (Lääne)</v>
      </c>
      <c r="C303" s="54">
        <f>IFERROR(INDEX(Sünd.!C:C,MATCH(B:B,Sünd.!B:B,0)),"")</f>
        <v>1972</v>
      </c>
      <c r="D303" s="130">
        <f>IF(Võistkondlik!BK$1+1-A303&gt;0,Võistkondlik!BK$1+1-A303,0)</f>
        <v>17</v>
      </c>
      <c r="E303" s="290"/>
      <c r="F303" s="19"/>
      <c r="G303" s="19"/>
      <c r="H303" s="19"/>
      <c r="I303" s="19"/>
      <c r="Y303" s="92" t="str">
        <f t="shared" si="8"/>
        <v>Lääne</v>
      </c>
      <c r="Z303" s="93">
        <f t="shared" si="9"/>
        <v>17.000039999999998</v>
      </c>
      <c r="AA303" s="93" t="str">
        <f t="shared" si="10"/>
        <v/>
      </c>
      <c r="AB303" s="93" t="str">
        <f t="shared" si="10"/>
        <v/>
      </c>
      <c r="AC303" s="93" t="str">
        <f t="shared" si="10"/>
        <v/>
      </c>
      <c r="AD303" s="93" t="str">
        <f t="shared" si="10"/>
        <v/>
      </c>
      <c r="AE303" s="93" t="str">
        <f t="shared" si="10"/>
        <v/>
      </c>
      <c r="AF303" s="93" t="str">
        <f t="shared" si="10"/>
        <v/>
      </c>
      <c r="AG303" s="93">
        <f t="shared" si="10"/>
        <v>17.000039999999998</v>
      </c>
      <c r="AH303" s="93" t="str">
        <f t="shared" si="10"/>
        <v/>
      </c>
      <c r="AI303" s="93" t="str">
        <f t="shared" si="10"/>
        <v/>
      </c>
      <c r="AJ303" s="93" t="str">
        <f t="shared" si="10"/>
        <v/>
      </c>
      <c r="AK303" s="93" t="str">
        <f t="shared" si="10"/>
        <v/>
      </c>
      <c r="AL303" s="93" t="str">
        <f t="shared" si="10"/>
        <v/>
      </c>
      <c r="AM303" s="93" t="str">
        <f t="shared" si="10"/>
        <v/>
      </c>
      <c r="AN303" s="93" t="str">
        <f t="shared" si="10"/>
        <v/>
      </c>
      <c r="AO303" s="93" t="str">
        <f t="shared" si="10"/>
        <v/>
      </c>
      <c r="AP303" s="93" t="str">
        <f t="shared" si="10"/>
        <v/>
      </c>
    </row>
    <row r="304" spans="1:42" x14ac:dyDescent="0.2">
      <c r="A304" s="3">
        <v>5</v>
      </c>
      <c r="B304" s="91" t="str">
        <f t="shared" si="11"/>
        <v>Siiri Baranova (Valga)</v>
      </c>
      <c r="C304" s="54">
        <f>IFERROR(INDEX(Sünd.!C:C,MATCH(B:B,Sünd.!B:B,0)),"")</f>
        <v>1964</v>
      </c>
      <c r="D304" s="130">
        <f>IF(Võistkondlik!BK$1+1-A304&gt;0,Võistkondlik!BK$1+1-A304,0)</f>
        <v>16</v>
      </c>
      <c r="Y304" s="92" t="str">
        <f t="shared" ref="Y304:Y308" si="12">IFERROR(MID(B304,FIND("(",B304)+1,FIND(")",B304)-FIND("(",B304)-1),"")</f>
        <v>Valga</v>
      </c>
      <c r="Z304" s="93">
        <f t="shared" ref="Z304:Z308" si="13">D304+Z$299</f>
        <v>16.000039999999998</v>
      </c>
      <c r="AA304" s="93" t="str">
        <f t="shared" si="10"/>
        <v/>
      </c>
      <c r="AB304" s="93" t="str">
        <f t="shared" si="10"/>
        <v/>
      </c>
      <c r="AC304" s="93" t="str">
        <f t="shared" si="10"/>
        <v/>
      </c>
      <c r="AD304" s="93" t="str">
        <f t="shared" si="10"/>
        <v/>
      </c>
      <c r="AE304" s="93" t="str">
        <f t="shared" si="10"/>
        <v/>
      </c>
      <c r="AF304" s="93" t="str">
        <f t="shared" si="10"/>
        <v/>
      </c>
      <c r="AG304" s="93" t="str">
        <f t="shared" si="10"/>
        <v/>
      </c>
      <c r="AH304" s="93" t="str">
        <f t="shared" si="10"/>
        <v/>
      </c>
      <c r="AI304" s="93" t="str">
        <f t="shared" si="10"/>
        <v/>
      </c>
      <c r="AJ304" s="93" t="str">
        <f t="shared" si="10"/>
        <v/>
      </c>
      <c r="AK304" s="93" t="str">
        <f t="shared" si="10"/>
        <v/>
      </c>
      <c r="AL304" s="93" t="str">
        <f t="shared" si="10"/>
        <v/>
      </c>
      <c r="AM304" s="93">
        <f t="shared" si="10"/>
        <v>16.000039999999998</v>
      </c>
      <c r="AN304" s="93" t="str">
        <f t="shared" si="10"/>
        <v/>
      </c>
      <c r="AO304" s="93" t="str">
        <f t="shared" si="10"/>
        <v/>
      </c>
      <c r="AP304" s="93" t="str">
        <f t="shared" si="10"/>
        <v/>
      </c>
    </row>
    <row r="305" spans="1:85" x14ac:dyDescent="0.2">
      <c r="A305" s="3">
        <v>6</v>
      </c>
      <c r="B305" s="91" t="str">
        <f t="shared" si="11"/>
        <v>Anneli Suits (Järva)</v>
      </c>
      <c r="C305" s="54">
        <f>IFERROR(INDEX(Sünd.!C:C,MATCH(B:B,Sünd.!B:B,0)),"")</f>
        <v>1967</v>
      </c>
      <c r="D305" s="130">
        <f>IF(Võistkondlik!BK$1+1-A305&gt;0,Võistkondlik!BK$1+1-A305,0)</f>
        <v>15</v>
      </c>
      <c r="Y305" s="92" t="str">
        <f t="shared" si="12"/>
        <v>Järva</v>
      </c>
      <c r="Z305" s="93">
        <f t="shared" si="13"/>
        <v>15.00004</v>
      </c>
      <c r="AA305" s="93" t="str">
        <f t="shared" si="10"/>
        <v/>
      </c>
      <c r="AB305" s="93" t="str">
        <f t="shared" si="10"/>
        <v/>
      </c>
      <c r="AC305" s="93" t="str">
        <f t="shared" si="10"/>
        <v/>
      </c>
      <c r="AD305" s="93" t="str">
        <f t="shared" si="10"/>
        <v/>
      </c>
      <c r="AE305" s="93">
        <f t="shared" si="10"/>
        <v>15.00004</v>
      </c>
      <c r="AF305" s="93" t="str">
        <f t="shared" si="10"/>
        <v/>
      </c>
      <c r="AG305" s="93" t="str">
        <f t="shared" si="10"/>
        <v/>
      </c>
      <c r="AH305" s="93" t="str">
        <f t="shared" si="10"/>
        <v/>
      </c>
      <c r="AI305" s="93" t="str">
        <f t="shared" si="10"/>
        <v/>
      </c>
      <c r="AJ305" s="93" t="str">
        <f t="shared" si="10"/>
        <v/>
      </c>
      <c r="AK305" s="93" t="str">
        <f t="shared" si="10"/>
        <v/>
      </c>
      <c r="AL305" s="93" t="str">
        <f t="shared" si="10"/>
        <v/>
      </c>
      <c r="AM305" s="93" t="str">
        <f t="shared" si="10"/>
        <v/>
      </c>
      <c r="AN305" s="93" t="str">
        <f t="shared" si="10"/>
        <v/>
      </c>
      <c r="AO305" s="93" t="str">
        <f t="shared" si="10"/>
        <v/>
      </c>
      <c r="AP305" s="93" t="str">
        <f t="shared" si="10"/>
        <v/>
      </c>
    </row>
    <row r="306" spans="1:85" x14ac:dyDescent="0.2">
      <c r="A306" s="3">
        <v>7</v>
      </c>
      <c r="B306" s="91" t="str">
        <f t="shared" si="11"/>
        <v>Ljudmilla Lüitsepp (Võru)</v>
      </c>
      <c r="C306" s="54">
        <f>IFERROR(INDEX(Sünd.!C:C,MATCH(B:B,Sünd.!B:B,0)),"")</f>
        <v>1970</v>
      </c>
      <c r="D306" s="130">
        <f>IF(Võistkondlik!BK$1+1-A306&gt;0,Võistkondlik!BK$1+1-A306,0)</f>
        <v>14</v>
      </c>
      <c r="Y306" s="92" t="str">
        <f t="shared" si="12"/>
        <v>Võru</v>
      </c>
      <c r="Z306" s="93">
        <f t="shared" si="13"/>
        <v>14.00004</v>
      </c>
      <c r="AA306" s="93" t="str">
        <f t="shared" si="10"/>
        <v/>
      </c>
      <c r="AB306" s="93" t="str">
        <f t="shared" si="10"/>
        <v/>
      </c>
      <c r="AC306" s="93" t="str">
        <f t="shared" si="10"/>
        <v/>
      </c>
      <c r="AD306" s="93" t="str">
        <f t="shared" si="10"/>
        <v/>
      </c>
      <c r="AE306" s="93" t="str">
        <f t="shared" si="10"/>
        <v/>
      </c>
      <c r="AF306" s="93" t="str">
        <f t="shared" si="10"/>
        <v/>
      </c>
      <c r="AG306" s="93" t="str">
        <f t="shared" si="10"/>
        <v/>
      </c>
      <c r="AH306" s="93" t="str">
        <f t="shared" si="10"/>
        <v/>
      </c>
      <c r="AI306" s="93" t="str">
        <f t="shared" si="10"/>
        <v/>
      </c>
      <c r="AJ306" s="93" t="str">
        <f t="shared" si="10"/>
        <v/>
      </c>
      <c r="AK306" s="93" t="str">
        <f t="shared" si="10"/>
        <v/>
      </c>
      <c r="AL306" s="93" t="str">
        <f t="shared" si="10"/>
        <v/>
      </c>
      <c r="AM306" s="93" t="str">
        <f t="shared" si="10"/>
        <v/>
      </c>
      <c r="AN306" s="93" t="str">
        <f t="shared" si="10"/>
        <v/>
      </c>
      <c r="AO306" s="93">
        <f t="shared" si="10"/>
        <v>14.00004</v>
      </c>
      <c r="AP306" s="93" t="str">
        <f t="shared" si="10"/>
        <v/>
      </c>
    </row>
    <row r="307" spans="1:85" x14ac:dyDescent="0.2">
      <c r="A307" s="3">
        <v>8</v>
      </c>
      <c r="B307" s="91" t="str">
        <f t="shared" si="11"/>
        <v>Tiiu Väli (Järva)</v>
      </c>
      <c r="C307" s="54">
        <f>IFERROR(INDEX(Sünd.!C:C,MATCH(B:B,Sünd.!B:B,0)),"")</f>
        <v>1964</v>
      </c>
      <c r="D307" s="130">
        <f>IF(Võistkondlik!BK$1+1-A307&gt;0,Võistkondlik!BK$1+1-A307,0)</f>
        <v>13</v>
      </c>
      <c r="Y307" s="92" t="str">
        <f t="shared" si="12"/>
        <v>Järva</v>
      </c>
      <c r="Z307" s="93">
        <f t="shared" si="13"/>
        <v>13.00004</v>
      </c>
      <c r="AA307" s="93" t="str">
        <f t="shared" si="10"/>
        <v/>
      </c>
      <c r="AB307" s="93" t="str">
        <f t="shared" si="10"/>
        <v/>
      </c>
      <c r="AC307" s="93" t="str">
        <f t="shared" si="10"/>
        <v/>
      </c>
      <c r="AD307" s="93" t="str">
        <f t="shared" si="10"/>
        <v/>
      </c>
      <c r="AE307" s="93">
        <f t="shared" si="10"/>
        <v>13.00004</v>
      </c>
      <c r="AF307" s="93" t="str">
        <f t="shared" si="10"/>
        <v/>
      </c>
      <c r="AG307" s="93" t="str">
        <f t="shared" si="10"/>
        <v/>
      </c>
      <c r="AH307" s="93" t="str">
        <f t="shared" si="10"/>
        <v/>
      </c>
      <c r="AI307" s="93" t="str">
        <f t="shared" si="10"/>
        <v/>
      </c>
      <c r="AJ307" s="93" t="str">
        <f t="shared" si="10"/>
        <v/>
      </c>
      <c r="AK307" s="93" t="str">
        <f t="shared" si="10"/>
        <v/>
      </c>
      <c r="AL307" s="93" t="str">
        <f t="shared" si="10"/>
        <v/>
      </c>
      <c r="AM307" s="93" t="str">
        <f t="shared" si="10"/>
        <v/>
      </c>
      <c r="AN307" s="93" t="str">
        <f t="shared" si="10"/>
        <v/>
      </c>
      <c r="AO307" s="93" t="str">
        <f t="shared" si="10"/>
        <v/>
      </c>
      <c r="AP307" s="93" t="str">
        <f t="shared" si="10"/>
        <v/>
      </c>
    </row>
    <row r="308" spans="1:85" x14ac:dyDescent="0.2">
      <c r="A308" s="3">
        <v>9</v>
      </c>
      <c r="B308" s="91" t="str">
        <f t="shared" si="11"/>
        <v>Sirje Maala (I-Viru)</v>
      </c>
      <c r="C308" s="54">
        <f>IFERROR(INDEX(Sünd.!C:C,MATCH(B:B,Sünd.!B:B,0)),"")</f>
        <v>1966</v>
      </c>
      <c r="D308" s="130">
        <f>IF(Võistkondlik!BK$1+1-A308&gt;0,Võistkondlik!BK$1+1-A308,0)</f>
        <v>12</v>
      </c>
      <c r="Y308" s="92" t="str">
        <f t="shared" si="12"/>
        <v>I-Viru</v>
      </c>
      <c r="Z308" s="93">
        <f t="shared" si="13"/>
        <v>12.00004</v>
      </c>
      <c r="AA308" s="93" t="str">
        <f t="shared" si="10"/>
        <v/>
      </c>
      <c r="AB308" s="93" t="str">
        <f t="shared" si="10"/>
        <v/>
      </c>
      <c r="AC308" s="93">
        <f t="shared" si="10"/>
        <v>12.00004</v>
      </c>
      <c r="AD308" s="93" t="str">
        <f t="shared" si="10"/>
        <v/>
      </c>
      <c r="AE308" s="93" t="str">
        <f t="shared" si="10"/>
        <v/>
      </c>
      <c r="AF308" s="93" t="str">
        <f t="shared" si="10"/>
        <v/>
      </c>
      <c r="AG308" s="93" t="str">
        <f t="shared" si="10"/>
        <v/>
      </c>
      <c r="AH308" s="93" t="str">
        <f t="shared" si="10"/>
        <v/>
      </c>
      <c r="AI308" s="93" t="str">
        <f t="shared" si="10"/>
        <v/>
      </c>
      <c r="AJ308" s="93" t="str">
        <f t="shared" si="10"/>
        <v/>
      </c>
      <c r="AK308" s="93" t="str">
        <f t="shared" si="10"/>
        <v/>
      </c>
      <c r="AL308" s="93" t="str">
        <f t="shared" si="10"/>
        <v/>
      </c>
      <c r="AM308" s="93" t="str">
        <f t="shared" si="10"/>
        <v/>
      </c>
      <c r="AN308" s="93" t="str">
        <f t="shared" si="10"/>
        <v/>
      </c>
      <c r="AO308" s="93" t="str">
        <f t="shared" si="10"/>
        <v/>
      </c>
      <c r="AP308" s="93" t="str">
        <f t="shared" si="10"/>
        <v/>
      </c>
    </row>
    <row r="309" spans="1:85" x14ac:dyDescent="0.2">
      <c r="A309" s="3">
        <v>10</v>
      </c>
      <c r="B309" s="91" t="str">
        <f t="shared" si="11"/>
        <v>Anneli Kattai (Valga)</v>
      </c>
      <c r="C309" s="54">
        <f>IFERROR(INDEX(Sünd.!C:C,MATCH(B:B,Sünd.!B:B,0)),"")</f>
        <v>1972</v>
      </c>
      <c r="D309" s="130">
        <f>IF(Võistkondlik!BK$1+1-A309&gt;0,Võistkondlik!BK$1+1-A309,0)</f>
        <v>11</v>
      </c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92" t="str">
        <f t="shared" ref="Y309:Y312" si="14">IFERROR(MID(B309,FIND("(",B309)+1,FIND(")",B309)-FIND("(",B309)-1),"")</f>
        <v>Valga</v>
      </c>
      <c r="Z309" s="93">
        <f t="shared" ref="Z309:Z312" si="15">D309+Z$299</f>
        <v>11.00004</v>
      </c>
      <c r="AA309" s="93" t="str">
        <f t="shared" si="10"/>
        <v/>
      </c>
      <c r="AB309" s="93" t="str">
        <f t="shared" si="10"/>
        <v/>
      </c>
      <c r="AC309" s="93" t="str">
        <f t="shared" si="10"/>
        <v/>
      </c>
      <c r="AD309" s="93" t="str">
        <f t="shared" si="10"/>
        <v/>
      </c>
      <c r="AE309" s="93" t="str">
        <f t="shared" si="10"/>
        <v/>
      </c>
      <c r="AF309" s="93" t="str">
        <f t="shared" si="10"/>
        <v/>
      </c>
      <c r="AG309" s="93" t="str">
        <f t="shared" si="10"/>
        <v/>
      </c>
      <c r="AH309" s="93" t="str">
        <f t="shared" si="10"/>
        <v/>
      </c>
      <c r="AI309" s="93" t="str">
        <f t="shared" si="10"/>
        <v/>
      </c>
      <c r="AJ309" s="93" t="str">
        <f t="shared" si="10"/>
        <v/>
      </c>
      <c r="AK309" s="93" t="str">
        <f t="shared" si="10"/>
        <v/>
      </c>
      <c r="AL309" s="93" t="str">
        <f t="shared" si="10"/>
        <v/>
      </c>
      <c r="AM309" s="93">
        <f t="shared" si="10"/>
        <v>11.00004</v>
      </c>
      <c r="AN309" s="93" t="str">
        <f t="shared" si="10"/>
        <v/>
      </c>
      <c r="AO309" s="93" t="str">
        <f t="shared" si="10"/>
        <v/>
      </c>
      <c r="AP309" s="93" t="str">
        <f t="shared" si="10"/>
        <v/>
      </c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  <c r="BX309" s="78"/>
      <c r="BY309" s="78"/>
      <c r="BZ309" s="78"/>
      <c r="CA309" s="78"/>
      <c r="CB309" s="78"/>
      <c r="CC309" s="78"/>
      <c r="CD309" s="78"/>
      <c r="CE309" s="78"/>
      <c r="CF309" s="78"/>
      <c r="CG309" s="78"/>
    </row>
    <row r="310" spans="1:85" x14ac:dyDescent="0.2">
      <c r="A310" s="3">
        <v>11</v>
      </c>
      <c r="B310" s="291" t="str">
        <f t="shared" si="11"/>
        <v>Kertu Palm (Tartu)</v>
      </c>
      <c r="C310" s="54">
        <f>IFERROR(INDEX(Sünd.!C:C,MATCH(B:B,Sünd.!B:B,0)),"")</f>
        <v>1973</v>
      </c>
      <c r="D310" s="130">
        <f>IF(Võistkondlik!BK$1+1-A310&gt;0,Võistkondlik!BK$1+1-A310,0)</f>
        <v>10</v>
      </c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92" t="str">
        <f t="shared" si="14"/>
        <v>Tartu</v>
      </c>
      <c r="Z310" s="93">
        <f t="shared" si="15"/>
        <v>10.00004</v>
      </c>
      <c r="AA310" s="93" t="str">
        <f t="shared" si="10"/>
        <v/>
      </c>
      <c r="AB310" s="93" t="str">
        <f t="shared" si="10"/>
        <v/>
      </c>
      <c r="AC310" s="93" t="str">
        <f t="shared" si="10"/>
        <v/>
      </c>
      <c r="AD310" s="93" t="str">
        <f t="shared" si="10"/>
        <v/>
      </c>
      <c r="AE310" s="93" t="str">
        <f t="shared" si="10"/>
        <v/>
      </c>
      <c r="AF310" s="93" t="str">
        <f t="shared" si="10"/>
        <v/>
      </c>
      <c r="AG310" s="93" t="str">
        <f t="shared" si="10"/>
        <v/>
      </c>
      <c r="AH310" s="93" t="str">
        <f t="shared" si="10"/>
        <v/>
      </c>
      <c r="AI310" s="93" t="str">
        <f t="shared" si="10"/>
        <v/>
      </c>
      <c r="AJ310" s="93" t="str">
        <f t="shared" si="10"/>
        <v/>
      </c>
      <c r="AK310" s="93" t="str">
        <f t="shared" si="10"/>
        <v/>
      </c>
      <c r="AL310" s="93">
        <f t="shared" si="10"/>
        <v>10.00004</v>
      </c>
      <c r="AM310" s="93" t="str">
        <f t="shared" si="10"/>
        <v/>
      </c>
      <c r="AN310" s="93" t="str">
        <f t="shared" si="10"/>
        <v/>
      </c>
      <c r="AO310" s="93" t="str">
        <f t="shared" si="10"/>
        <v/>
      </c>
      <c r="AP310" s="93" t="str">
        <f t="shared" si="10"/>
        <v/>
      </c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  <c r="BI310" s="78"/>
      <c r="BJ310" s="78"/>
      <c r="BK310" s="78"/>
      <c r="BL310" s="78"/>
      <c r="BM310" s="78"/>
      <c r="BN310" s="78"/>
      <c r="BO310" s="78"/>
      <c r="BP310" s="78"/>
      <c r="BQ310" s="78"/>
      <c r="BR310" s="78"/>
      <c r="BS310" s="78"/>
      <c r="BT310" s="78"/>
      <c r="BU310" s="78"/>
      <c r="BV310" s="78"/>
      <c r="BW310" s="78"/>
      <c r="BX310" s="78"/>
      <c r="BY310" s="78"/>
      <c r="BZ310" s="78"/>
      <c r="CA310" s="78"/>
      <c r="CB310" s="78"/>
      <c r="CC310" s="78"/>
      <c r="CD310" s="78"/>
      <c r="CE310" s="78"/>
      <c r="CF310" s="78"/>
      <c r="CG310" s="78"/>
    </row>
    <row r="311" spans="1:85" x14ac:dyDescent="0.2">
      <c r="A311" s="3">
        <v>12</v>
      </c>
      <c r="B311" s="291" t="str">
        <f t="shared" si="11"/>
        <v>Maive Sein (Lääne)</v>
      </c>
      <c r="C311" s="54">
        <f>IFERROR(INDEX(Sünd.!C:C,MATCH(B:B,Sünd.!B:B,0)),"")</f>
        <v>1965</v>
      </c>
      <c r="D311" s="130">
        <f>IF(Võistkondlik!BK$1+1-A311&gt;0,Võistkondlik!BK$1+1-A311,0)</f>
        <v>9</v>
      </c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92" t="str">
        <f t="shared" si="14"/>
        <v>Lääne</v>
      </c>
      <c r="Z311" s="93">
        <f t="shared" si="15"/>
        <v>9.0000400000000003</v>
      </c>
      <c r="AA311" s="93" t="str">
        <f t="shared" si="10"/>
        <v/>
      </c>
      <c r="AB311" s="93" t="str">
        <f t="shared" si="10"/>
        <v/>
      </c>
      <c r="AC311" s="93" t="str">
        <f t="shared" si="10"/>
        <v/>
      </c>
      <c r="AD311" s="93" t="str">
        <f t="shared" si="10"/>
        <v/>
      </c>
      <c r="AE311" s="93" t="str">
        <f t="shared" si="10"/>
        <v/>
      </c>
      <c r="AF311" s="93" t="str">
        <f t="shared" si="10"/>
        <v/>
      </c>
      <c r="AG311" s="93">
        <f t="shared" si="10"/>
        <v>9.0000400000000003</v>
      </c>
      <c r="AH311" s="93" t="str">
        <f t="shared" si="10"/>
        <v/>
      </c>
      <c r="AI311" s="93" t="str">
        <f t="shared" si="10"/>
        <v/>
      </c>
      <c r="AJ311" s="93" t="str">
        <f t="shared" si="10"/>
        <v/>
      </c>
      <c r="AK311" s="93" t="str">
        <f t="shared" si="10"/>
        <v/>
      </c>
      <c r="AL311" s="93" t="str">
        <f t="shared" si="10"/>
        <v/>
      </c>
      <c r="AM311" s="93" t="str">
        <f t="shared" si="10"/>
        <v/>
      </c>
      <c r="AN311" s="93" t="str">
        <f t="shared" si="10"/>
        <v/>
      </c>
      <c r="AO311" s="93" t="str">
        <f t="shared" si="10"/>
        <v/>
      </c>
      <c r="AP311" s="93" t="str">
        <f t="shared" si="10"/>
        <v/>
      </c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  <c r="BI311" s="78"/>
      <c r="BJ311" s="78"/>
      <c r="BK311" s="78"/>
      <c r="BL311" s="78"/>
      <c r="BM311" s="78"/>
      <c r="BN311" s="78"/>
      <c r="BO311" s="78"/>
      <c r="BP311" s="78"/>
      <c r="BQ311" s="78"/>
      <c r="BR311" s="78"/>
      <c r="BS311" s="78"/>
      <c r="BT311" s="78"/>
      <c r="BU311" s="78"/>
      <c r="BV311" s="78"/>
      <c r="BW311" s="78"/>
      <c r="BX311" s="78"/>
      <c r="BY311" s="78"/>
      <c r="BZ311" s="78"/>
      <c r="CA311" s="78"/>
      <c r="CB311" s="78"/>
      <c r="CC311" s="78"/>
      <c r="CD311" s="78"/>
      <c r="CE311" s="78"/>
      <c r="CF311" s="78"/>
      <c r="CG311" s="78"/>
    </row>
    <row r="312" spans="1:85" x14ac:dyDescent="0.2">
      <c r="A312" s="3">
        <v>13</v>
      </c>
      <c r="B312" s="291" t="str">
        <f t="shared" si="11"/>
        <v>Olga Säinas (Võru)</v>
      </c>
      <c r="C312" s="54">
        <f>IFERROR(INDEX(Sünd.!C:C,MATCH(B:B,Sünd.!B:B,0)),"")</f>
        <v>1964</v>
      </c>
      <c r="D312" s="130">
        <f>IF(Võistkondlik!BK$1+1-A312&gt;0,Võistkondlik!BK$1+1-A312,0)</f>
        <v>8</v>
      </c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92" t="str">
        <f t="shared" si="14"/>
        <v>Võru</v>
      </c>
      <c r="Z312" s="93">
        <f t="shared" si="15"/>
        <v>8.0000400000000003</v>
      </c>
      <c r="AA312" s="93" t="str">
        <f t="shared" si="10"/>
        <v/>
      </c>
      <c r="AB312" s="93" t="str">
        <f t="shared" si="10"/>
        <v/>
      </c>
      <c r="AC312" s="93" t="str">
        <f t="shared" si="10"/>
        <v/>
      </c>
      <c r="AD312" s="93" t="str">
        <f t="shared" si="10"/>
        <v/>
      </c>
      <c r="AE312" s="93" t="str">
        <f t="shared" si="10"/>
        <v/>
      </c>
      <c r="AF312" s="93" t="str">
        <f t="shared" si="10"/>
        <v/>
      </c>
      <c r="AG312" s="93" t="str">
        <f t="shared" si="10"/>
        <v/>
      </c>
      <c r="AH312" s="93" t="str">
        <f t="shared" si="10"/>
        <v/>
      </c>
      <c r="AI312" s="93" t="str">
        <f t="shared" si="10"/>
        <v/>
      </c>
      <c r="AJ312" s="93" t="str">
        <f t="shared" si="10"/>
        <v/>
      </c>
      <c r="AK312" s="93" t="str">
        <f t="shared" si="10"/>
        <v/>
      </c>
      <c r="AL312" s="93" t="str">
        <f t="shared" si="10"/>
        <v/>
      </c>
      <c r="AM312" s="93" t="str">
        <f t="shared" si="10"/>
        <v/>
      </c>
      <c r="AN312" s="93" t="str">
        <f t="shared" si="10"/>
        <v/>
      </c>
      <c r="AO312" s="93">
        <f t="shared" si="10"/>
        <v>8.0000400000000003</v>
      </c>
      <c r="AP312" s="93" t="str">
        <f t="shared" si="10"/>
        <v/>
      </c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  <c r="BB312" s="78"/>
      <c r="BC312" s="78"/>
      <c r="BD312" s="78"/>
      <c r="BE312" s="78"/>
      <c r="BF312" s="78"/>
      <c r="BG312" s="78"/>
      <c r="BH312" s="78"/>
      <c r="BI312" s="78"/>
      <c r="BJ312" s="78"/>
      <c r="BK312" s="78"/>
      <c r="BL312" s="78"/>
      <c r="BM312" s="78"/>
      <c r="BN312" s="78"/>
      <c r="BO312" s="78"/>
      <c r="BP312" s="78"/>
      <c r="BQ312" s="78"/>
      <c r="BR312" s="78"/>
      <c r="BS312" s="78"/>
      <c r="BT312" s="78"/>
      <c r="BU312" s="78"/>
      <c r="BV312" s="78"/>
      <c r="BW312" s="78"/>
      <c r="BX312" s="78"/>
      <c r="BY312" s="78"/>
      <c r="BZ312" s="78"/>
      <c r="CA312" s="78"/>
      <c r="CB312" s="78"/>
      <c r="CC312" s="78"/>
      <c r="CD312" s="78"/>
      <c r="CE312" s="78"/>
      <c r="CF312" s="78"/>
      <c r="CG312" s="78"/>
    </row>
  </sheetData>
  <sortState ref="W6:W12">
    <sortCondition ref="W7"/>
  </sortState>
  <conditionalFormatting sqref="B1:L3 B313:L1048576 B5:L5 B4:H4 J4:L4 B157:E158 D147:L153 E140:L146 C140:C146 H157:I158 E304:L312">
    <cfRule type="containsText" dxfId="937" priority="1012" operator="containsText" text="I-Viru">
      <formula>NOT(ISERROR(SEARCH("I-Viru",B1)))</formula>
    </cfRule>
  </conditionalFormatting>
  <conditionalFormatting sqref="E300:E303">
    <cfRule type="containsText" dxfId="936" priority="411" operator="containsText" text="I-Viru">
      <formula>NOT(ISERROR(SEARCH("I-Viru",E300)))</formula>
    </cfRule>
  </conditionalFormatting>
  <conditionalFormatting sqref="E300:E303">
    <cfRule type="containsText" dxfId="935" priority="410" operator="containsText" text="I-Viru">
      <formula>NOT(ISERROR(SEARCH("I-Viru",E300)))</formula>
    </cfRule>
  </conditionalFormatting>
  <conditionalFormatting sqref="B204:L299 D301:L303 D304:D312 C301:C312 C300:L300">
    <cfRule type="containsText" dxfId="934" priority="461" operator="containsText" text="I-Viru">
      <formula>NOT(ISERROR(SEARCH("I-Viru",B204)))</formula>
    </cfRule>
  </conditionalFormatting>
  <conditionalFormatting sqref="D299:D312">
    <cfRule type="containsText" dxfId="933" priority="460" operator="containsText" text="I-Viru">
      <formula>NOT(ISERROR(SEARCH("I-Viru",D299)))</formula>
    </cfRule>
  </conditionalFormatting>
  <conditionalFormatting sqref="B6:L137">
    <cfRule type="containsText" dxfId="932" priority="409" operator="containsText" text="I-Viru">
      <formula>NOT(ISERROR(SEARCH("I-Viru",B6)))</formula>
    </cfRule>
  </conditionalFormatting>
  <conditionalFormatting sqref="I56:I60">
    <cfRule type="expression" dxfId="931" priority="304">
      <formula>FIND(2,I56,1)</formula>
    </cfRule>
    <cfRule type="expression" dxfId="930" priority="305">
      <formula>FIND(1,I56,1)</formula>
    </cfRule>
  </conditionalFormatting>
  <conditionalFormatting sqref="D7 C8">
    <cfRule type="aboveAverage" dxfId="929" priority="393"/>
  </conditionalFormatting>
  <conditionalFormatting sqref="E7 C9">
    <cfRule type="aboveAverage" dxfId="928" priority="392"/>
  </conditionalFormatting>
  <conditionalFormatting sqref="F7 C10">
    <cfRule type="aboveAverage" dxfId="927" priority="391"/>
  </conditionalFormatting>
  <conditionalFormatting sqref="E8 D9">
    <cfRule type="aboveAverage" dxfId="926" priority="390"/>
  </conditionalFormatting>
  <conditionalFormatting sqref="G7 C11">
    <cfRule type="aboveAverage" dxfId="925" priority="389"/>
  </conditionalFormatting>
  <conditionalFormatting sqref="F8 D10">
    <cfRule type="aboveAverage" dxfId="924" priority="388"/>
  </conditionalFormatting>
  <conditionalFormatting sqref="G8 D11">
    <cfRule type="aboveAverage" dxfId="923" priority="387"/>
  </conditionalFormatting>
  <conditionalFormatting sqref="F9 E10">
    <cfRule type="aboveAverage" dxfId="922" priority="386"/>
  </conditionalFormatting>
  <conditionalFormatting sqref="G9 E11">
    <cfRule type="aboveAverage" dxfId="921" priority="385"/>
  </conditionalFormatting>
  <conditionalFormatting sqref="F11 G10">
    <cfRule type="aboveAverage" dxfId="920" priority="384"/>
  </conditionalFormatting>
  <conditionalFormatting sqref="D14 C15">
    <cfRule type="aboveAverage" dxfId="919" priority="383"/>
  </conditionalFormatting>
  <conditionalFormatting sqref="E14 C16">
    <cfRule type="aboveAverage" dxfId="918" priority="382"/>
  </conditionalFormatting>
  <conditionalFormatting sqref="F14 C17">
    <cfRule type="aboveAverage" dxfId="917" priority="381"/>
  </conditionalFormatting>
  <conditionalFormatting sqref="E15 D16">
    <cfRule type="aboveAverage" dxfId="916" priority="380"/>
  </conditionalFormatting>
  <conditionalFormatting sqref="G14 C18">
    <cfRule type="aboveAverage" dxfId="915" priority="379"/>
  </conditionalFormatting>
  <conditionalFormatting sqref="F15 D17">
    <cfRule type="aboveAverage" dxfId="914" priority="378"/>
  </conditionalFormatting>
  <conditionalFormatting sqref="G15 D18">
    <cfRule type="aboveAverage" dxfId="913" priority="377"/>
  </conditionalFormatting>
  <conditionalFormatting sqref="F16 E17">
    <cfRule type="aboveAverage" dxfId="912" priority="376"/>
  </conditionalFormatting>
  <conditionalFormatting sqref="G16 E18">
    <cfRule type="aboveAverage" dxfId="911" priority="375"/>
  </conditionalFormatting>
  <conditionalFormatting sqref="F18 G17">
    <cfRule type="aboveAverage" dxfId="910" priority="374"/>
  </conditionalFormatting>
  <conditionalFormatting sqref="D21 C22">
    <cfRule type="aboveAverage" dxfId="909" priority="373"/>
  </conditionalFormatting>
  <conditionalFormatting sqref="E21 C23">
    <cfRule type="aboveAverage" dxfId="908" priority="372"/>
  </conditionalFormatting>
  <conditionalFormatting sqref="F21 C24">
    <cfRule type="aboveAverage" dxfId="907" priority="371"/>
  </conditionalFormatting>
  <conditionalFormatting sqref="E22 D23">
    <cfRule type="aboveAverage" dxfId="906" priority="370"/>
  </conditionalFormatting>
  <conditionalFormatting sqref="G21 C25">
    <cfRule type="aboveAverage" dxfId="905" priority="369"/>
  </conditionalFormatting>
  <conditionalFormatting sqref="F22 D24">
    <cfRule type="aboveAverage" dxfId="904" priority="368"/>
  </conditionalFormatting>
  <conditionalFormatting sqref="G22 D25">
    <cfRule type="aboveAverage" dxfId="903" priority="367"/>
  </conditionalFormatting>
  <conditionalFormatting sqref="F23 E24">
    <cfRule type="aboveAverage" dxfId="902" priority="366"/>
  </conditionalFormatting>
  <conditionalFormatting sqref="G23 E25">
    <cfRule type="aboveAverage" dxfId="901" priority="365"/>
  </conditionalFormatting>
  <conditionalFormatting sqref="F25 G24">
    <cfRule type="aboveAverage" dxfId="900" priority="364"/>
  </conditionalFormatting>
  <conditionalFormatting sqref="D28 C29">
    <cfRule type="aboveAverage" dxfId="899" priority="363"/>
  </conditionalFormatting>
  <conditionalFormatting sqref="E28 C30">
    <cfRule type="aboveAverage" dxfId="898" priority="362"/>
  </conditionalFormatting>
  <conditionalFormatting sqref="F28 C31">
    <cfRule type="aboveAverage" dxfId="897" priority="361"/>
  </conditionalFormatting>
  <conditionalFormatting sqref="E29 D30">
    <cfRule type="aboveAverage" dxfId="896" priority="360"/>
  </conditionalFormatting>
  <conditionalFormatting sqref="G28 C32">
    <cfRule type="aboveAverage" dxfId="895" priority="359"/>
  </conditionalFormatting>
  <conditionalFormatting sqref="F29 D31">
    <cfRule type="aboveAverage" dxfId="894" priority="358"/>
  </conditionalFormatting>
  <conditionalFormatting sqref="G29 D32">
    <cfRule type="aboveAverage" dxfId="893" priority="357"/>
  </conditionalFormatting>
  <conditionalFormatting sqref="F30 E31">
    <cfRule type="aboveAverage" dxfId="892" priority="356"/>
  </conditionalFormatting>
  <conditionalFormatting sqref="G30 E32">
    <cfRule type="aboveAverage" dxfId="891" priority="355"/>
  </conditionalFormatting>
  <conditionalFormatting sqref="F32 G31">
    <cfRule type="aboveAverage" dxfId="890" priority="354"/>
  </conditionalFormatting>
  <conditionalFormatting sqref="D35 C36">
    <cfRule type="aboveAverage" dxfId="889" priority="353"/>
  </conditionalFormatting>
  <conditionalFormatting sqref="E35 C37">
    <cfRule type="aboveAverage" dxfId="888" priority="352"/>
  </conditionalFormatting>
  <conditionalFormatting sqref="F35 C38">
    <cfRule type="aboveAverage" dxfId="887" priority="351"/>
  </conditionalFormatting>
  <conditionalFormatting sqref="E36 D37">
    <cfRule type="aboveAverage" dxfId="886" priority="350"/>
  </conditionalFormatting>
  <conditionalFormatting sqref="G35 C39">
    <cfRule type="aboveAverage" dxfId="885" priority="349"/>
  </conditionalFormatting>
  <conditionalFormatting sqref="F36 D38">
    <cfRule type="aboveAverage" dxfId="884" priority="348"/>
  </conditionalFormatting>
  <conditionalFormatting sqref="G36 D39">
    <cfRule type="aboveAverage" dxfId="883" priority="347"/>
  </conditionalFormatting>
  <conditionalFormatting sqref="F37 E38">
    <cfRule type="aboveAverage" dxfId="882" priority="346"/>
  </conditionalFormatting>
  <conditionalFormatting sqref="G37 E39">
    <cfRule type="aboveAverage" dxfId="881" priority="345"/>
  </conditionalFormatting>
  <conditionalFormatting sqref="F39 G38">
    <cfRule type="aboveAverage" dxfId="880" priority="344"/>
  </conditionalFormatting>
  <conditionalFormatting sqref="D42 C43">
    <cfRule type="aboveAverage" dxfId="879" priority="343"/>
  </conditionalFormatting>
  <conditionalFormatting sqref="E42 C44">
    <cfRule type="aboveAverage" dxfId="878" priority="342"/>
  </conditionalFormatting>
  <conditionalFormatting sqref="F42 C45">
    <cfRule type="aboveAverage" dxfId="877" priority="341"/>
  </conditionalFormatting>
  <conditionalFormatting sqref="E43 D44">
    <cfRule type="aboveAverage" dxfId="876" priority="340"/>
  </conditionalFormatting>
  <conditionalFormatting sqref="G42 C46">
    <cfRule type="aboveAverage" dxfId="875" priority="339"/>
  </conditionalFormatting>
  <conditionalFormatting sqref="F43 D45">
    <cfRule type="aboveAverage" dxfId="874" priority="338"/>
  </conditionalFormatting>
  <conditionalFormatting sqref="G43 D46">
    <cfRule type="aboveAverage" dxfId="873" priority="337"/>
  </conditionalFormatting>
  <conditionalFormatting sqref="F44 E45">
    <cfRule type="aboveAverage" dxfId="872" priority="336"/>
  </conditionalFormatting>
  <conditionalFormatting sqref="G44 E46">
    <cfRule type="aboveAverage" dxfId="871" priority="335"/>
  </conditionalFormatting>
  <conditionalFormatting sqref="F46 G45">
    <cfRule type="aboveAverage" dxfId="870" priority="334"/>
  </conditionalFormatting>
  <conditionalFormatting sqref="D49 C50">
    <cfRule type="aboveAverage" dxfId="869" priority="333"/>
  </conditionalFormatting>
  <conditionalFormatting sqref="E49 C51">
    <cfRule type="aboveAverage" dxfId="868" priority="332"/>
  </conditionalFormatting>
  <conditionalFormatting sqref="F49 C52">
    <cfRule type="aboveAverage" dxfId="867" priority="331"/>
  </conditionalFormatting>
  <conditionalFormatting sqref="E50 D51">
    <cfRule type="aboveAverage" dxfId="866" priority="330"/>
  </conditionalFormatting>
  <conditionalFormatting sqref="G49 C53">
    <cfRule type="aboveAverage" dxfId="865" priority="329"/>
  </conditionalFormatting>
  <conditionalFormatting sqref="F50 D52">
    <cfRule type="aboveAverage" dxfId="864" priority="328"/>
  </conditionalFormatting>
  <conditionalFormatting sqref="G50 D53">
    <cfRule type="aboveAverage" dxfId="863" priority="327"/>
  </conditionalFormatting>
  <conditionalFormatting sqref="F51 E52">
    <cfRule type="aboveAverage" dxfId="862" priority="326"/>
  </conditionalFormatting>
  <conditionalFormatting sqref="G51 E53">
    <cfRule type="aboveAverage" dxfId="861" priority="325"/>
  </conditionalFormatting>
  <conditionalFormatting sqref="F53 G52">
    <cfRule type="aboveAverage" dxfId="860" priority="324"/>
  </conditionalFormatting>
  <conditionalFormatting sqref="D56 C57">
    <cfRule type="aboveAverage" dxfId="859" priority="323"/>
  </conditionalFormatting>
  <conditionalFormatting sqref="E56 C58">
    <cfRule type="aboveAverage" dxfId="858" priority="322"/>
  </conditionalFormatting>
  <conditionalFormatting sqref="F56 C59">
    <cfRule type="aboveAverage" dxfId="857" priority="321"/>
  </conditionalFormatting>
  <conditionalFormatting sqref="E57 D58">
    <cfRule type="aboveAverage" dxfId="856" priority="320"/>
  </conditionalFormatting>
  <conditionalFormatting sqref="G56 C60">
    <cfRule type="aboveAverage" dxfId="855" priority="319"/>
  </conditionalFormatting>
  <conditionalFormatting sqref="F57 D59">
    <cfRule type="aboveAverage" dxfId="854" priority="318"/>
  </conditionalFormatting>
  <conditionalFormatting sqref="G57 D60">
    <cfRule type="aboveAverage" dxfId="853" priority="317"/>
  </conditionalFormatting>
  <conditionalFormatting sqref="F58 E59">
    <cfRule type="aboveAverage" dxfId="852" priority="316"/>
  </conditionalFormatting>
  <conditionalFormatting sqref="G58 E60">
    <cfRule type="aboveAverage" dxfId="851" priority="315"/>
  </conditionalFormatting>
  <conditionalFormatting sqref="F60 G59">
    <cfRule type="aboveAverage" dxfId="850" priority="314"/>
  </conditionalFormatting>
  <conditionalFormatting sqref="I28:I32">
    <cfRule type="expression" dxfId="849" priority="308">
      <formula>FIND(2,I28,1)</formula>
    </cfRule>
    <cfRule type="expression" dxfId="848" priority="309">
      <formula>FIND(1,I28,1)</formula>
    </cfRule>
  </conditionalFormatting>
  <conditionalFormatting sqref="I21:I25">
    <cfRule type="expression" dxfId="847" priority="310">
      <formula>FIND(2,I21,1)</formula>
    </cfRule>
    <cfRule type="expression" dxfId="846" priority="311">
      <formula>FIND(1,I21,1)</formula>
    </cfRule>
  </conditionalFormatting>
  <conditionalFormatting sqref="I49:I53">
    <cfRule type="expression" dxfId="845" priority="306">
      <formula>FIND(2,I49,1)</formula>
    </cfRule>
    <cfRule type="expression" dxfId="844" priority="307">
      <formula>FIND(1,I49,1)</formula>
    </cfRule>
  </conditionalFormatting>
  <conditionalFormatting sqref="I7:I11">
    <cfRule type="expression" dxfId="843" priority="312">
      <formula>FIND(2,I7,1)</formula>
    </cfRule>
    <cfRule type="expression" dxfId="842" priority="313">
      <formula>FIND(1,I7,1)</formula>
    </cfRule>
  </conditionalFormatting>
  <conditionalFormatting sqref="I35:I39">
    <cfRule type="expression" dxfId="841" priority="302">
      <formula>FIND(2,I35,1)</formula>
    </cfRule>
    <cfRule type="expression" dxfId="840" priority="303">
      <formula>FIND(1,I35,1)</formula>
    </cfRule>
  </conditionalFormatting>
  <conditionalFormatting sqref="I42:I46">
    <cfRule type="expression" dxfId="839" priority="300">
      <formula>FIND(2,I42,1)</formula>
    </cfRule>
    <cfRule type="expression" dxfId="838" priority="301">
      <formula>FIND(1,I42,1)</formula>
    </cfRule>
  </conditionalFormatting>
  <conditionalFormatting sqref="H14:H18">
    <cfRule type="expression" dxfId="837" priority="246">
      <formula>AND(Q14=4,IF(COUNTIF(Q$14:Q$18,"=4")&gt;=2,TRUE))</formula>
    </cfRule>
    <cfRule type="expression" dxfId="836" priority="394">
      <formula>AND(Q14=3,IF(COUNTIF(Q$14:Q$18,"=3")&gt;=2,TRUE))</formula>
    </cfRule>
    <cfRule type="expression" dxfId="835" priority="395">
      <formula>AND(Q14=2,IF(COUNTIF(Q$14:Q$18,"=2")&gt;=2,TRUE))</formula>
    </cfRule>
    <cfRule type="expression" dxfId="834" priority="396">
      <formula>AND(Q14=1,IF(COUNTIF(Q$14:Q$18,"=1")&gt;=2,TRUE))</formula>
    </cfRule>
  </conditionalFormatting>
  <conditionalFormatting sqref="B7:B60">
    <cfRule type="duplicateValues" dxfId="833" priority="299"/>
  </conditionalFormatting>
  <conditionalFormatting sqref="L7:L11">
    <cfRule type="expression" dxfId="832" priority="282">
      <formula>K7=0</formula>
    </cfRule>
    <cfRule type="expression" dxfId="831" priority="291">
      <formula>IF(COUNTIF(J$7:J$11,"=2")=2,TRUE)</formula>
    </cfRule>
    <cfRule type="expression" dxfId="830" priority="292">
      <formula>IF(COUNTIF(J$7:J$11,"=1")=2,TRUE)</formula>
    </cfRule>
    <cfRule type="expression" dxfId="829" priority="293">
      <formula>AND(IF(COUNTIF(Q$7:Q$11,"=1")=2,TRUE),IF(COUNTIF(Q$7:Q$11,"=2")=2,TRUE))</formula>
    </cfRule>
    <cfRule type="expression" dxfId="828" priority="294">
      <formula>AND(Q7=4,IF(COUNTIF(Q$7:Q$11,"=4")=1,TRUE))</formula>
    </cfRule>
    <cfRule type="expression" dxfId="827" priority="295">
      <formula>AND(Q7=3,IF(COUNTIF(Q$7:Q$11,"=3")=1,TRUE))</formula>
    </cfRule>
    <cfRule type="expression" dxfId="826" priority="296">
      <formula>AND(Q7=2,IF(COUNTIF(Q$7:Q$11,"=2")=1,TRUE))</formula>
    </cfRule>
    <cfRule type="expression" dxfId="825" priority="297">
      <formula>AND(Q7=1,IF(COUNTIF(Q$7:Q$11,"=1")=1,TRUE))</formula>
    </cfRule>
    <cfRule type="expression" dxfId="824" priority="298">
      <formula>OR(Q7=0,Q7=5)</formula>
    </cfRule>
  </conditionalFormatting>
  <conditionalFormatting sqref="O7:O11">
    <cfRule type="expression" dxfId="823" priority="290">
      <formula>OR(AND(J7=1,K7=1,L7=0,M7=1),AND(J7=2,K7=2,L7=0,M7=2))</formula>
    </cfRule>
  </conditionalFormatting>
  <conditionalFormatting sqref="M7:M11">
    <cfRule type="expression" dxfId="822" priority="283">
      <formula>AND(L7&gt;0,IF(COUNTIF(L$7:L$11,L7)&gt;1,TRUE,FALSE))</formula>
    </cfRule>
    <cfRule type="expression" dxfId="821" priority="284">
      <formula>AND(IF(COUNTIF(R$7:R$11,"=1")=2,TRUE),IF(COUNTIF(R$7:R$11,"=2")=2,TRUE))</formula>
    </cfRule>
    <cfRule type="expression" dxfId="820" priority="285">
      <formula>AND(R7=4,IF(COUNTIF(R$7:R$11,"=4")=1,TRUE))</formula>
    </cfRule>
    <cfRule type="expression" dxfId="819" priority="286">
      <formula>AND(R7=3,IF(COUNTIF(R$7:R$11,"=3")=1,TRUE))</formula>
    </cfRule>
    <cfRule type="expression" dxfId="818" priority="287">
      <formula>AND(R7=2,IF(COUNTIF(R$7:R$11,"=2")=1,TRUE))</formula>
    </cfRule>
    <cfRule type="expression" dxfId="817" priority="288">
      <formula>AND(R7=1,IF(COUNTIF(R$7:R$11,"=1")=1,TRUE))</formula>
    </cfRule>
    <cfRule type="expression" dxfId="816" priority="289">
      <formula>OR(R7=0,R7=5)</formula>
    </cfRule>
  </conditionalFormatting>
  <conditionalFormatting sqref="J7:J11">
    <cfRule type="expression" dxfId="815" priority="278">
      <formula>AND(Q7=4,IF(COUNTIF(Q$7:Q$11,"=4")&gt;=2,TRUE))</formula>
    </cfRule>
    <cfRule type="expression" dxfId="814" priority="279">
      <formula>AND(Q7=3,IF(COUNTIF(Q$7:Q$11,"=3")&gt;=2,TRUE))</formula>
    </cfRule>
    <cfRule type="expression" dxfId="813" priority="280">
      <formula>AND(Q7=2,IF(COUNTIF(Q$7:Q$11,"=2")&gt;=2,TRUE))</formula>
    </cfRule>
    <cfRule type="expression" dxfId="812" priority="281">
      <formula>AND(Q7=1,IF(COUNTIF(Q$7:Q$11,"=1")&gt;=2,TRUE))</formula>
    </cfRule>
  </conditionalFormatting>
  <conditionalFormatting sqref="H7:H11">
    <cfRule type="expression" dxfId="811" priority="247">
      <formula>AND(Q7=4,IF(COUNTIF(Q$7:Q$11,"=4")&gt;=2,TRUE))</formula>
    </cfRule>
    <cfRule type="expression" dxfId="810" priority="397">
      <formula>AND(Q7=3,IF(COUNTIF(Q$7:Q$11,"=3")&gt;=2,TRUE))</formula>
    </cfRule>
    <cfRule type="expression" dxfId="809" priority="398">
      <formula>AND(Q7=2,IF(COUNTIF(Q$7:Q$11,"=2")&gt;=2,TRUE))</formula>
    </cfRule>
    <cfRule type="expression" dxfId="808" priority="399">
      <formula>AND(Q7=1,IF(COUNTIF(Q$7:Q$11,"=1")&gt;=2,TRUE))</formula>
    </cfRule>
  </conditionalFormatting>
  <conditionalFormatting sqref="K7:K11">
    <cfRule type="expression" dxfId="807" priority="400">
      <formula>AND(J7&gt;0,IF(COUNTIF(J$7:J$11,"=1")=2,TRUE),IF(COUNTIF(J$7:J$11,"=2")=2,TRUE))</formula>
    </cfRule>
    <cfRule type="expression" dxfId="806" priority="401">
      <formula>IF(COUNTIF(L$7:L$11,"=2")=2,TRUE)</formula>
    </cfRule>
    <cfRule type="expression" dxfId="805" priority="402">
      <formula>IF(COUNTIF(L$7:L$11,"=1")=2,TRUE)</formula>
    </cfRule>
    <cfRule type="expression" dxfId="804" priority="403">
      <formula>AND(IF(COUNTIF(R$7:R$11,"=1")=2,TRUE),IF(COUNTIF(S$7:S$11,"=2")=2,TRUE))</formula>
    </cfRule>
    <cfRule type="expression" dxfId="803" priority="404">
      <formula>AND(R7=4,IF(COUNTIF(R$7:R$11,"=4")=1,TRUE))</formula>
    </cfRule>
    <cfRule type="expression" dxfId="802" priority="405">
      <formula>AND(R7=3,IF(COUNTIF(R$7:R$11,"=3")=1,TRUE))</formula>
    </cfRule>
    <cfRule type="expression" dxfId="801" priority="406">
      <formula>AND(R7=2,IF(COUNTIF(R$7:R$11,"=2")=1,TRUE))</formula>
    </cfRule>
    <cfRule type="expression" dxfId="800" priority="407">
      <formula>AND(R7=1,IF(COUNTIF(R$7:R$11,"=1")=1,TRUE))</formula>
    </cfRule>
    <cfRule type="expression" dxfId="799" priority="408">
      <formula>OR(R7=0,R7=5)</formula>
    </cfRule>
  </conditionalFormatting>
  <conditionalFormatting sqref="L14:L18">
    <cfRule type="expression" dxfId="798" priority="252">
      <formula>K14=0</formula>
    </cfRule>
    <cfRule type="expression" dxfId="797" priority="261">
      <formula>IF(COUNTIF(J$14:J$18,"=2")=2,TRUE)</formula>
    </cfRule>
    <cfRule type="expression" dxfId="796" priority="262">
      <formula>IF(COUNTIF(J$14:J$18,"=1")=2,TRUE)</formula>
    </cfRule>
    <cfRule type="expression" dxfId="795" priority="263">
      <formula>AND(IF(COUNTIF(Q$14:Q$18,"=1")=2,TRUE),IF(COUNTIF(Q$14:Q$18,"=2")=2,TRUE))</formula>
    </cfRule>
    <cfRule type="expression" dxfId="794" priority="264">
      <formula>AND(Q14=4,IF(COUNTIF(Q$14:Q$18,"=4")=1,TRUE))</formula>
    </cfRule>
    <cfRule type="expression" dxfId="793" priority="265">
      <formula>AND(Q14=3,IF(COUNTIF(Q$14:Q$18,"=3")=1,TRUE))</formula>
    </cfRule>
    <cfRule type="expression" dxfId="792" priority="266">
      <formula>AND(Q14=2,IF(COUNTIF(Q$14:Q$18,"=2")=1,TRUE))</formula>
    </cfRule>
    <cfRule type="expression" dxfId="791" priority="267">
      <formula>AND(Q14=1,IF(COUNTIF(Q$14:Q$18,"=1")=1,TRUE))</formula>
    </cfRule>
    <cfRule type="expression" dxfId="790" priority="268">
      <formula>OR(Q14=0,Q14=5)</formula>
    </cfRule>
  </conditionalFormatting>
  <conditionalFormatting sqref="O14:O18">
    <cfRule type="expression" dxfId="789" priority="260">
      <formula>OR(AND(J14=1,K14=1,L14=0,M14=1),AND(J14=2,K14=2,L14=0,M14=2))</formula>
    </cfRule>
  </conditionalFormatting>
  <conditionalFormatting sqref="M14:M18">
    <cfRule type="expression" dxfId="788" priority="253">
      <formula>AND(L14&gt;0,IF(COUNTIF(L$14:L$18,L14)&gt;1,TRUE,FALSE))</formula>
    </cfRule>
    <cfRule type="expression" dxfId="787" priority="254">
      <formula>AND(IF(COUNTIF(R$14:R$18,"=1")=2,TRUE),IF(COUNTIF(R$14:R$18,"=2")=2,TRUE))</formula>
    </cfRule>
    <cfRule type="expression" dxfId="786" priority="255">
      <formula>AND(R14=4,IF(COUNTIF(R$14:R$18,"=4")=1,TRUE))</formula>
    </cfRule>
    <cfRule type="expression" dxfId="785" priority="256">
      <formula>AND(R14=3,IF(COUNTIF(R$14:R$18,"=3")=1,TRUE))</formula>
    </cfRule>
    <cfRule type="expression" dxfId="784" priority="257">
      <formula>AND(R14=2,IF(COUNTIF(R$14:R$18,"=2")=1,TRUE))</formula>
    </cfRule>
    <cfRule type="expression" dxfId="783" priority="258">
      <formula>AND(R14=1,IF(COUNTIF(R$14:R$18,"=1")=1,TRUE))</formula>
    </cfRule>
    <cfRule type="expression" dxfId="782" priority="259">
      <formula>OR(R14=0,R14=5)</formula>
    </cfRule>
  </conditionalFormatting>
  <conditionalFormatting sqref="J14:J18">
    <cfRule type="expression" dxfId="781" priority="248">
      <formula>AND(Q14=4,IF(COUNTIF(Q$14:Q$18,"=4")&gt;=2,TRUE))</formula>
    </cfRule>
    <cfRule type="expression" dxfId="780" priority="249">
      <formula>AND(Q14=3,IF(COUNTIF(Q$14:Q$18,"=3")&gt;=2,TRUE))</formula>
    </cfRule>
    <cfRule type="expression" dxfId="779" priority="250">
      <formula>AND(Q14=2,IF(COUNTIF(Q$14:Q$18,"=2")&gt;=2,TRUE))</formula>
    </cfRule>
    <cfRule type="expression" dxfId="778" priority="251">
      <formula>AND(Q14=1,IF(COUNTIF(Q$14:Q$18,"=1")&gt;=2,TRUE))</formula>
    </cfRule>
  </conditionalFormatting>
  <conditionalFormatting sqref="K14:K18">
    <cfRule type="expression" dxfId="777" priority="269">
      <formula>AND(J14&gt;0,IF(COUNTIF(J$14:J$18,"=1")=2,TRUE),IF(COUNTIF(J$14:J$18,"=2")=2,TRUE))</formula>
    </cfRule>
    <cfRule type="expression" dxfId="776" priority="270">
      <formula>IF(COUNTIF(L$14:L$18,"=2")=2,TRUE)</formula>
    </cfRule>
    <cfRule type="expression" dxfId="775" priority="271">
      <formula>IF(COUNTIF(L$14:L$18,"=1")=2,TRUE)</formula>
    </cfRule>
    <cfRule type="expression" dxfId="774" priority="272">
      <formula>AND(IF(COUNTIF(R$14:R$18,"=1")=2,TRUE),IF(COUNTIF(S$14:S$18,"=2")=2,TRUE))</formula>
    </cfRule>
    <cfRule type="expression" dxfId="773" priority="273">
      <formula>AND(R14=4,IF(COUNTIF(R$14:R$18,"=4")=1,TRUE))</formula>
    </cfRule>
    <cfRule type="expression" dxfId="772" priority="274">
      <formula>AND(R14=3,IF(COUNTIF(R$14:R$18,"=3")=1,TRUE))</formula>
    </cfRule>
    <cfRule type="expression" dxfId="771" priority="275">
      <formula>AND(R14=2,IF(COUNTIF(R$14:R$18,"=2")=1,TRUE))</formula>
    </cfRule>
    <cfRule type="expression" dxfId="770" priority="276">
      <formula>AND(R14=1,IF(COUNTIF(R$14:R$18,"=1")=1,TRUE))</formula>
    </cfRule>
    <cfRule type="expression" dxfId="769" priority="277">
      <formula>OR(R14=0,R14=5)</formula>
    </cfRule>
  </conditionalFormatting>
  <conditionalFormatting sqref="L21:L25">
    <cfRule type="expression" dxfId="768" priority="220">
      <formula>K21=0</formula>
    </cfRule>
    <cfRule type="expression" dxfId="767" priority="229">
      <formula>IF(COUNTIF(J$21:J$25,"=2")=2,TRUE)</formula>
    </cfRule>
    <cfRule type="expression" dxfId="766" priority="230">
      <formula>IF(COUNTIF(J$21:J$25,"=1")=2,TRUE)</formula>
    </cfRule>
    <cfRule type="expression" dxfId="765" priority="231">
      <formula>AND(IF(COUNTIF(Q$21:Q$25,"=1")=2,TRUE),IF(COUNTIF(Q$21:Q$25,"=2")=2,TRUE))</formula>
    </cfRule>
    <cfRule type="expression" dxfId="764" priority="232">
      <formula>AND(Q21=4,IF(COUNTIF(Q$21:Q$25,"=4")=1,TRUE))</formula>
    </cfRule>
    <cfRule type="expression" dxfId="763" priority="233">
      <formula>AND(Q21=3,IF(COUNTIF(Q$21:Q$25,"=3")=1,TRUE))</formula>
    </cfRule>
    <cfRule type="expression" dxfId="762" priority="234">
      <formula>AND(Q21=2,IF(COUNTIF(Q$21:Q$25,"=2")=1,TRUE))</formula>
    </cfRule>
    <cfRule type="expression" dxfId="761" priority="235">
      <formula>AND(Q21=1,IF(COUNTIF(Q$21:Q$25,"=1")=1,TRUE))</formula>
    </cfRule>
    <cfRule type="expression" dxfId="760" priority="236">
      <formula>OR(Q21=0,Q21=5)</formula>
    </cfRule>
  </conditionalFormatting>
  <conditionalFormatting sqref="O21:O25">
    <cfRule type="expression" dxfId="759" priority="228">
      <formula>OR(AND(J21=1,K21=1,L21=0,M21=1),AND(J21=2,K21=2,L21=0,M21=2))</formula>
    </cfRule>
  </conditionalFormatting>
  <conditionalFormatting sqref="M21:M25">
    <cfRule type="expression" dxfId="758" priority="221">
      <formula>AND(L21&gt;0,IF(COUNTIF(L$21:L$25,L21)&gt;1,TRUE,FALSE))</formula>
    </cfRule>
    <cfRule type="expression" dxfId="757" priority="222">
      <formula>AND(IF(COUNTIF(R$21:R$25,"=1")=2,TRUE),IF(COUNTIF(R$21:R$25,"=2")=2,TRUE))</formula>
    </cfRule>
    <cfRule type="expression" dxfId="756" priority="223">
      <formula>AND(R21=4,IF(COUNTIF(R$21:R$25,"=4")=1,TRUE))</formula>
    </cfRule>
    <cfRule type="expression" dxfId="755" priority="224">
      <formula>AND(R21=3,IF(COUNTIF(R$21:R$25,"=3")=1,TRUE))</formula>
    </cfRule>
    <cfRule type="expression" dxfId="754" priority="225">
      <formula>AND(R21=2,IF(COUNTIF(R$21:R$25,"=2")=1,TRUE))</formula>
    </cfRule>
    <cfRule type="expression" dxfId="753" priority="226">
      <formula>AND(R21=1,IF(COUNTIF(R$21:R$25,"=1")=1,TRUE))</formula>
    </cfRule>
    <cfRule type="expression" dxfId="752" priority="227">
      <formula>OR(R21=0,R21=5)</formula>
    </cfRule>
  </conditionalFormatting>
  <conditionalFormatting sqref="J21:J25">
    <cfRule type="expression" dxfId="751" priority="216">
      <formula>AND(Q21=4,IF(COUNTIF(Q$21:Q$25,"=4")&gt;=2,TRUE))</formula>
    </cfRule>
    <cfRule type="expression" dxfId="750" priority="217">
      <formula>AND(Q21=3,IF(COUNTIF(Q$21:Q$25,"=3")&gt;=2,TRUE))</formula>
    </cfRule>
    <cfRule type="expression" dxfId="749" priority="218">
      <formula>AND(Q21=2,IF(COUNTIF(Q$21:Q$25,"=2")&gt;=2,TRUE))</formula>
    </cfRule>
    <cfRule type="expression" dxfId="748" priority="219">
      <formula>AND(Q21=1,IF(COUNTIF(Q$21:Q$25,"=1")&gt;=2,TRUE))</formula>
    </cfRule>
  </conditionalFormatting>
  <conditionalFormatting sqref="K21:K25">
    <cfRule type="expression" dxfId="747" priority="237">
      <formula>AND(J21&gt;0,IF(COUNTIF(J$21:J$25,"=1")=2,TRUE),IF(COUNTIF(J$21:J$25,"=2")=2,TRUE))</formula>
    </cfRule>
    <cfRule type="expression" dxfId="746" priority="238">
      <formula>IF(COUNTIF(L$21:L$25,"=2")=2,TRUE)</formula>
    </cfRule>
    <cfRule type="expression" dxfId="745" priority="239">
      <formula>IF(COUNTIF(L$21:L$25,"=1")=2,TRUE)</formula>
    </cfRule>
    <cfRule type="expression" dxfId="744" priority="240">
      <formula>AND(IF(COUNTIF(R$21:R$25,"=1")=2,TRUE),IF(COUNTIF(S$21:S$25,"=2")=2,TRUE))</formula>
    </cfRule>
    <cfRule type="expression" dxfId="743" priority="241">
      <formula>AND(R21=4,IF(COUNTIF(R$21:R$25,"=4")=1,TRUE))</formula>
    </cfRule>
    <cfRule type="expression" dxfId="742" priority="242">
      <formula>AND(R21=3,IF(COUNTIF(R$21:R$25,"=3")=1,TRUE))</formula>
    </cfRule>
    <cfRule type="expression" dxfId="741" priority="243">
      <formula>AND(R21=2,IF(COUNTIF(R$21:R$25,"=2")=1,TRUE))</formula>
    </cfRule>
    <cfRule type="expression" dxfId="740" priority="244">
      <formula>AND(R21=1,IF(COUNTIF(R$21:R$25,"=1")=1,TRUE))</formula>
    </cfRule>
    <cfRule type="expression" dxfId="739" priority="245">
      <formula>OR(R21=0,R21=5)</formula>
    </cfRule>
  </conditionalFormatting>
  <conditionalFormatting sqref="H21:H25">
    <cfRule type="expression" dxfId="738" priority="212">
      <formula>AND(Q21=4,IF(COUNTIF(Q$21:Q$25,"=4")&gt;=2,TRUE))</formula>
    </cfRule>
    <cfRule type="expression" dxfId="737" priority="213">
      <formula>AND(Q21=3,IF(COUNTIF(Q$21:Q$25,"=3")&gt;=2,TRUE))</formula>
    </cfRule>
    <cfRule type="expression" dxfId="736" priority="214">
      <formula>AND(Q21=2,IF(COUNTIF(Q$21:Q$25,"=2")&gt;=2,TRUE))</formula>
    </cfRule>
    <cfRule type="expression" dxfId="735" priority="215">
      <formula>AND(Q21=1,IF(COUNTIF(Q$21:Q$25,"=1")&gt;=2,TRUE))</formula>
    </cfRule>
  </conditionalFormatting>
  <conditionalFormatting sqref="L28:L32">
    <cfRule type="expression" dxfId="734" priority="186">
      <formula>K28=0</formula>
    </cfRule>
    <cfRule type="expression" dxfId="733" priority="195">
      <formula>IF(COUNTIF(J$28:J$32,"=2")=2,TRUE)</formula>
    </cfRule>
    <cfRule type="expression" dxfId="732" priority="196">
      <formula>IF(COUNTIF(J$28:J$32,"=1")=2,TRUE)</formula>
    </cfRule>
    <cfRule type="expression" dxfId="731" priority="197">
      <formula>AND(IF(COUNTIF(Q$28:Q$32,"=1")=2,TRUE),IF(COUNTIF(Q$28:Q$32,"=2")=2,TRUE))</formula>
    </cfRule>
    <cfRule type="expression" dxfId="730" priority="198">
      <formula>AND(Q28=4,IF(COUNTIF(Q$28:Q$32,"=4")=1,TRUE))</formula>
    </cfRule>
    <cfRule type="expression" dxfId="729" priority="199">
      <formula>AND(Q28=3,IF(COUNTIF(Q$28:Q$32,"=3")=1,TRUE))</formula>
    </cfRule>
    <cfRule type="expression" dxfId="728" priority="200">
      <formula>AND(Q28=2,IF(COUNTIF(Q$28:Q$32,"=2")=1,TRUE))</formula>
    </cfRule>
    <cfRule type="expression" dxfId="727" priority="201">
      <formula>AND(Q28=1,IF(COUNTIF(Q$28:Q$32,"=1")=1,TRUE))</formula>
    </cfRule>
    <cfRule type="expression" dxfId="726" priority="202">
      <formula>OR(Q28=0,Q28=5)</formula>
    </cfRule>
  </conditionalFormatting>
  <conditionalFormatting sqref="O28:O32">
    <cfRule type="expression" dxfId="725" priority="194">
      <formula>OR(AND(J28=1,K28=1,L28=0,M28=1),AND(J28=2,K28=2,L28=0,M28=2))</formula>
    </cfRule>
  </conditionalFormatting>
  <conditionalFormatting sqref="M28:M32">
    <cfRule type="expression" dxfId="724" priority="187">
      <formula>AND(L28&gt;0,IF(COUNTIF(L$28:L$32,L28)&gt;1,TRUE,FALSE))</formula>
    </cfRule>
    <cfRule type="expression" dxfId="723" priority="188">
      <formula>AND(IF(COUNTIF(R$28:R$32,"=1")=2,TRUE),IF(COUNTIF(R$28:R$32,"=2")=2,TRUE))</formula>
    </cfRule>
    <cfRule type="expression" dxfId="722" priority="189">
      <formula>AND(R28=4,IF(COUNTIF(R$28:R$32,"=4")=1,TRUE))</formula>
    </cfRule>
    <cfRule type="expression" dxfId="721" priority="190">
      <formula>AND(R28=3,IF(COUNTIF(R$28:R$32,"=3")=1,TRUE))</formula>
    </cfRule>
    <cfRule type="expression" dxfId="720" priority="191">
      <formula>AND(R28=2,IF(COUNTIF(R$28:R$32,"=2")=1,TRUE))</formula>
    </cfRule>
    <cfRule type="expression" dxfId="719" priority="192">
      <formula>AND(R28=1,IF(COUNTIF(R$28:R$32,"=1")=1,TRUE))</formula>
    </cfRule>
    <cfRule type="expression" dxfId="718" priority="193">
      <formula>OR(R28=0,R28=5)</formula>
    </cfRule>
  </conditionalFormatting>
  <conditionalFormatting sqref="J28:J32">
    <cfRule type="expression" dxfId="717" priority="182">
      <formula>AND(Q28=4,IF(COUNTIF(Q$28:Q$32,"=4")&gt;=2,TRUE))</formula>
    </cfRule>
    <cfRule type="expression" dxfId="716" priority="183">
      <formula>AND(Q28=3,IF(COUNTIF(Q$28:Q$32,"=3")&gt;=2,TRUE))</formula>
    </cfRule>
    <cfRule type="expression" dxfId="715" priority="184">
      <formula>AND(Q28=2,IF(COUNTIF(Q$28:Q$32,"=2")&gt;=2,TRUE))</formula>
    </cfRule>
    <cfRule type="expression" dxfId="714" priority="185">
      <formula>AND(Q28=1,IF(COUNTIF(Q$28:Q$32,"=1")&gt;=2,TRUE))</formula>
    </cfRule>
  </conditionalFormatting>
  <conditionalFormatting sqref="K28:K32">
    <cfRule type="expression" dxfId="713" priority="203">
      <formula>AND(J28&gt;0,IF(COUNTIF(J$28:J$32,"=1")=2,TRUE),IF(COUNTIF(J$28:J$32,"=2")=2,TRUE))</formula>
    </cfRule>
    <cfRule type="expression" dxfId="712" priority="204">
      <formula>IF(COUNTIF(L$28:L$32,"=2")=2,TRUE)</formula>
    </cfRule>
    <cfRule type="expression" dxfId="711" priority="205">
      <formula>IF(COUNTIF(L$28:L$32,"=1")=2,TRUE)</formula>
    </cfRule>
    <cfRule type="expression" dxfId="710" priority="206">
      <formula>AND(IF(COUNTIF(R$28:R$32,"=1")=2,TRUE),IF(COUNTIF(S$28:S$32,"=2")=2,TRUE))</formula>
    </cfRule>
    <cfRule type="expression" dxfId="709" priority="207">
      <formula>AND(R28=4,IF(COUNTIF(R$28:R$32,"=4")=1,TRUE))</formula>
    </cfRule>
    <cfRule type="expression" dxfId="708" priority="208">
      <formula>AND(R28=3,IF(COUNTIF(R$28:R$32,"=3")=1,TRUE))</formula>
    </cfRule>
    <cfRule type="expression" dxfId="707" priority="209">
      <formula>AND(R28=2,IF(COUNTIF(R$28:R$32,"=2")=1,TRUE))</formula>
    </cfRule>
    <cfRule type="expression" dxfId="706" priority="210">
      <formula>AND(R28=1,IF(COUNTIF(R$28:R$32,"=1")=1,TRUE))</formula>
    </cfRule>
    <cfRule type="expression" dxfId="705" priority="211">
      <formula>OR(R28=0,R28=5)</formula>
    </cfRule>
  </conditionalFormatting>
  <conditionalFormatting sqref="H28:H32">
    <cfRule type="expression" dxfId="704" priority="178">
      <formula>AND(Q28=4,IF(COUNTIF(Q$28:Q$32,"=4")&gt;=2,TRUE))</formula>
    </cfRule>
    <cfRule type="expression" dxfId="703" priority="179">
      <formula>AND(Q28=3,IF(COUNTIF(Q$28:Q$32,"=3")&gt;=2,TRUE))</formula>
    </cfRule>
    <cfRule type="expression" dxfId="702" priority="180">
      <formula>AND(Q28=2,IF(COUNTIF(Q$28:Q$32,"=2")&gt;=2,TRUE))</formula>
    </cfRule>
    <cfRule type="expression" dxfId="701" priority="181">
      <formula>AND(Q28=1,IF(COUNTIF(Q$28:Q$32,"=1")&gt;=2,TRUE))</formula>
    </cfRule>
  </conditionalFormatting>
  <conditionalFormatting sqref="L35:L39">
    <cfRule type="expression" dxfId="700" priority="152">
      <formula>K35=0</formula>
    </cfRule>
    <cfRule type="expression" dxfId="699" priority="161">
      <formula>IF(COUNTIF(J$35:J$39,"=2")=2,TRUE)</formula>
    </cfRule>
    <cfRule type="expression" dxfId="698" priority="162">
      <formula>IF(COUNTIF(J$35:J$39,"=1")=2,TRUE)</formula>
    </cfRule>
    <cfRule type="expression" dxfId="697" priority="163">
      <formula>AND(IF(COUNTIF(Q$35:Q$39,"=1")=2,TRUE),IF(COUNTIF(Q$35:Q$39,"=2")=2,TRUE))</formula>
    </cfRule>
    <cfRule type="expression" dxfId="696" priority="164">
      <formula>AND(Q35=4,IF(COUNTIF(Q$35:Q$39,"=4")=1,TRUE))</formula>
    </cfRule>
    <cfRule type="expression" dxfId="695" priority="165">
      <formula>AND(Q35=3,IF(COUNTIF(Q$35:Q$39,"=3")=1,TRUE))</formula>
    </cfRule>
    <cfRule type="expression" dxfId="694" priority="166">
      <formula>AND(Q35=2,IF(COUNTIF(Q$35:Q$39,"=2")=1,TRUE))</formula>
    </cfRule>
    <cfRule type="expression" dxfId="693" priority="167">
      <formula>AND(Q35=1,IF(COUNTIF(Q$35:Q$39,"=1")=1,TRUE))</formula>
    </cfRule>
    <cfRule type="expression" dxfId="692" priority="168">
      <formula>OR(Q35=0,Q35=5)</formula>
    </cfRule>
  </conditionalFormatting>
  <conditionalFormatting sqref="O35:O39">
    <cfRule type="expression" dxfId="691" priority="160">
      <formula>OR(AND(J35=1,K35=1,L35=0,M35=1),AND(J35=2,K35=2,L35=0,M35=2))</formula>
    </cfRule>
  </conditionalFormatting>
  <conditionalFormatting sqref="M35:M39">
    <cfRule type="expression" dxfId="690" priority="153">
      <formula>AND(L35&gt;0,IF(COUNTIF(L$35:L$39,L35)&gt;1,TRUE,FALSE))</formula>
    </cfRule>
    <cfRule type="expression" dxfId="689" priority="154">
      <formula>AND(IF(COUNTIF(R$35:R$39,"=1")=2,TRUE),IF(COUNTIF(R$35:R$39,"=2")=2,TRUE))</formula>
    </cfRule>
    <cfRule type="expression" dxfId="688" priority="155">
      <formula>AND(R35=4,IF(COUNTIF(R$35:R$39,"=4")=1,TRUE))</formula>
    </cfRule>
    <cfRule type="expression" dxfId="687" priority="156">
      <formula>AND(R35=3,IF(COUNTIF(R$35:R$39,"=3")=1,TRUE))</formula>
    </cfRule>
    <cfRule type="expression" dxfId="686" priority="157">
      <formula>AND(R35=2,IF(COUNTIF(R$35:R$39,"=2")=1,TRUE))</formula>
    </cfRule>
    <cfRule type="expression" dxfId="685" priority="158">
      <formula>AND(R35=1,IF(COUNTIF(R$35:R$39,"=1")=1,TRUE))</formula>
    </cfRule>
    <cfRule type="expression" dxfId="684" priority="159">
      <formula>OR(R35=0,R35=5)</formula>
    </cfRule>
  </conditionalFormatting>
  <conditionalFormatting sqref="J35:J39">
    <cfRule type="expression" dxfId="683" priority="148">
      <formula>AND(Q35=4,IF(COUNTIF(Q$35:Q$39,"=4")&gt;=2,TRUE))</formula>
    </cfRule>
    <cfRule type="expression" dxfId="682" priority="149">
      <formula>AND(Q35=3,IF(COUNTIF(Q$35:Q$39,"=3")&gt;=2,TRUE))</formula>
    </cfRule>
    <cfRule type="expression" dxfId="681" priority="150">
      <formula>AND(Q35=2,IF(COUNTIF(Q$35:Q$39,"=2")&gt;=2,TRUE))</formula>
    </cfRule>
    <cfRule type="expression" dxfId="680" priority="151">
      <formula>AND(Q35=1,IF(COUNTIF(Q$35:Q$39,"=1")&gt;=2,TRUE))</formula>
    </cfRule>
  </conditionalFormatting>
  <conditionalFormatting sqref="K35:K39">
    <cfRule type="expression" dxfId="679" priority="169">
      <formula>AND(J35&gt;0,IF(COUNTIF(J$35:J$39,"=1")=2,TRUE),IF(COUNTIF(J$35:J$39,"=2")=2,TRUE))</formula>
    </cfRule>
    <cfRule type="expression" dxfId="678" priority="170">
      <formula>IF(COUNTIF(L$35:L$39,"=2")=2,TRUE)</formula>
    </cfRule>
    <cfRule type="expression" dxfId="677" priority="171">
      <formula>IF(COUNTIF(L$35:L$39,"=1")=2,TRUE)</formula>
    </cfRule>
    <cfRule type="expression" dxfId="676" priority="172">
      <formula>AND(IF(COUNTIF(R$35:R$39,"=1")=2,TRUE),IF(COUNTIF(S$35:S$39,"=2")=2,TRUE))</formula>
    </cfRule>
    <cfRule type="expression" dxfId="675" priority="173">
      <formula>AND(R35=4,IF(COUNTIF(R$35:R$39,"=4")=1,TRUE))</formula>
    </cfRule>
    <cfRule type="expression" dxfId="674" priority="174">
      <formula>AND(R35=3,IF(COUNTIF(R$35:R$39,"=3")=1,TRUE))</formula>
    </cfRule>
    <cfRule type="expression" dxfId="673" priority="175">
      <formula>AND(R35=2,IF(COUNTIF(R$35:R$39,"=2")=1,TRUE))</formula>
    </cfRule>
    <cfRule type="expression" dxfId="672" priority="176">
      <formula>AND(R35=1,IF(COUNTIF(R$35:R$39,"=1")=1,TRUE))</formula>
    </cfRule>
    <cfRule type="expression" dxfId="671" priority="177">
      <formula>OR(R35=0,R35=5)</formula>
    </cfRule>
  </conditionalFormatting>
  <conditionalFormatting sqref="H35:H39">
    <cfRule type="expression" dxfId="670" priority="144">
      <formula>AND(Q35=4,IF(COUNTIF(Q$35:Q$39,"=4")&gt;=2,TRUE))</formula>
    </cfRule>
    <cfRule type="expression" dxfId="669" priority="145">
      <formula>AND(Q35=3,IF(COUNTIF(Q$35:Q$39,"=3")&gt;=2,TRUE))</formula>
    </cfRule>
    <cfRule type="expression" dxfId="668" priority="146">
      <formula>AND(Q35=2,IF(COUNTIF(Q$35:Q$39,"=2")&gt;=2,TRUE))</formula>
    </cfRule>
    <cfRule type="expression" dxfId="667" priority="147">
      <formula>AND(Q35=1,IF(COUNTIF(Q$35:Q$39,"=1")&gt;=2,TRUE))</formula>
    </cfRule>
  </conditionalFormatting>
  <conditionalFormatting sqref="L42:L46">
    <cfRule type="expression" dxfId="666" priority="118">
      <formula>K42=0</formula>
    </cfRule>
    <cfRule type="expression" dxfId="665" priority="127">
      <formula>IF(COUNTIF(J$42:J$46,"=2")=2,TRUE)</formula>
    </cfRule>
    <cfRule type="expression" dxfId="664" priority="128">
      <formula>IF(COUNTIF(J$42:J$46,"=1")=2,TRUE)</formula>
    </cfRule>
    <cfRule type="expression" dxfId="663" priority="129">
      <formula>AND(IF(COUNTIF(Q$42:Q$46,"=1")=2,TRUE),IF(COUNTIF(Q$42:Q$46,"=2")=2,TRUE))</formula>
    </cfRule>
    <cfRule type="expression" dxfId="662" priority="130">
      <formula>AND(Q42=4,IF(COUNTIF(Q$42:Q$46,"=4")=1,TRUE))</formula>
    </cfRule>
    <cfRule type="expression" dxfId="661" priority="131">
      <formula>AND(Q42=3,IF(COUNTIF(Q$42:Q$46,"=3")=1,TRUE))</formula>
    </cfRule>
    <cfRule type="expression" dxfId="660" priority="132">
      <formula>AND(Q42=2,IF(COUNTIF(Q$42:Q$46,"=2")=1,TRUE))</formula>
    </cfRule>
    <cfRule type="expression" dxfId="659" priority="133">
      <formula>AND(Q42=1,IF(COUNTIF(Q$42:Q$46,"=1")=1,TRUE))</formula>
    </cfRule>
    <cfRule type="expression" dxfId="658" priority="134">
      <formula>OR(Q42=0,Q42=5)</formula>
    </cfRule>
  </conditionalFormatting>
  <conditionalFormatting sqref="O42:O46">
    <cfRule type="expression" dxfId="657" priority="126">
      <formula>OR(AND(J42=1,K42=1,L42=0,M42=1),AND(J42=2,K42=2,L42=0,M42=2))</formula>
    </cfRule>
  </conditionalFormatting>
  <conditionalFormatting sqref="M42:M46">
    <cfRule type="expression" dxfId="656" priority="119">
      <formula>AND(L42&gt;0,IF(COUNTIF(L$42:L$46,L42)&gt;1,TRUE,FALSE))</formula>
    </cfRule>
    <cfRule type="expression" dxfId="655" priority="120">
      <formula>AND(IF(COUNTIF(R$42:R$46,"=1")=2,TRUE),IF(COUNTIF(R$42:R$46,"=2")=2,TRUE))</formula>
    </cfRule>
    <cfRule type="expression" dxfId="654" priority="121">
      <formula>AND(R42=4,IF(COUNTIF(R$42:R$46,"=4")=1,TRUE))</formula>
    </cfRule>
    <cfRule type="expression" dxfId="653" priority="122">
      <formula>AND(R42=3,IF(COUNTIF(R$42:R$46,"=3")=1,TRUE))</formula>
    </cfRule>
    <cfRule type="expression" dxfId="652" priority="123">
      <formula>AND(R42=2,IF(COUNTIF(R$42:R$46,"=2")=1,TRUE))</formula>
    </cfRule>
    <cfRule type="expression" dxfId="651" priority="124">
      <formula>AND(R42=1,IF(COUNTIF(R$42:R$46,"=1")=1,TRUE))</formula>
    </cfRule>
    <cfRule type="expression" dxfId="650" priority="125">
      <formula>OR(R42=0,R42=5)</formula>
    </cfRule>
  </conditionalFormatting>
  <conditionalFormatting sqref="J42:J46">
    <cfRule type="expression" dxfId="649" priority="114">
      <formula>AND(Q42=4,IF(COUNTIF(Q$42:Q$46,"=4")&gt;=2,TRUE))</formula>
    </cfRule>
    <cfRule type="expression" dxfId="648" priority="115">
      <formula>AND(Q42=3,IF(COUNTIF(Q$42:Q$46,"=3")&gt;=2,TRUE))</formula>
    </cfRule>
    <cfRule type="expression" dxfId="647" priority="116">
      <formula>AND(Q42=2,IF(COUNTIF(Q$42:Q$46,"=2")&gt;=2,TRUE))</formula>
    </cfRule>
    <cfRule type="expression" dxfId="646" priority="117">
      <formula>AND(Q42=1,IF(COUNTIF(Q$42:Q$46,"=1")&gt;=2,TRUE))</formula>
    </cfRule>
  </conditionalFormatting>
  <conditionalFormatting sqref="K42:K46">
    <cfRule type="expression" dxfId="645" priority="135">
      <formula>AND(J42&gt;0,IF(COUNTIF(J$42:J$46,"=1")=2,TRUE),IF(COUNTIF(J$42:J$46,"=2")=2,TRUE))</formula>
    </cfRule>
    <cfRule type="expression" dxfId="644" priority="136">
      <formula>IF(COUNTIF(L$42:L$46,"=2")=2,TRUE)</formula>
    </cfRule>
    <cfRule type="expression" dxfId="643" priority="137">
      <formula>IF(COUNTIF(L$42:L$46,"=1")=2,TRUE)</formula>
    </cfRule>
    <cfRule type="expression" dxfId="642" priority="138">
      <formula>AND(IF(COUNTIF(R$42:R$46,"=1")=2,TRUE),IF(COUNTIF(S$42:S$46,"=2")=2,TRUE))</formula>
    </cfRule>
    <cfRule type="expression" dxfId="641" priority="139">
      <formula>AND(R42=4,IF(COUNTIF(R$42:R$46,"=4")=1,TRUE))</formula>
    </cfRule>
    <cfRule type="expression" dxfId="640" priority="140">
      <formula>AND(R42=3,IF(COUNTIF(R$42:R$46,"=3")=1,TRUE))</formula>
    </cfRule>
    <cfRule type="expression" dxfId="639" priority="141">
      <formula>AND(R42=2,IF(COUNTIF(R$42:R$46,"=2")=1,TRUE))</formula>
    </cfRule>
    <cfRule type="expression" dxfId="638" priority="142">
      <formula>AND(R42=1,IF(COUNTIF(R$42:R$46,"=1")=1,TRUE))</formula>
    </cfRule>
    <cfRule type="expression" dxfId="637" priority="143">
      <formula>OR(R42=0,R42=5)</formula>
    </cfRule>
  </conditionalFormatting>
  <conditionalFormatting sqref="H42:H46">
    <cfRule type="expression" dxfId="636" priority="110">
      <formula>AND(Q42=4,IF(COUNTIF(Q$42:Q$46,"=4")&gt;=2,TRUE))</formula>
    </cfRule>
    <cfRule type="expression" dxfId="635" priority="111">
      <formula>AND(Q42=3,IF(COUNTIF(Q$42:Q$46,"=3")&gt;=2,TRUE))</formula>
    </cfRule>
    <cfRule type="expression" dxfId="634" priority="112">
      <formula>AND(Q42=2,IF(COUNTIF(Q$42:Q$46,"=2")&gt;=2,TRUE))</formula>
    </cfRule>
    <cfRule type="expression" dxfId="633" priority="113">
      <formula>AND(Q42=1,IF(COUNTIF(Q$42:Q$46,"=1")&gt;=2,TRUE))</formula>
    </cfRule>
  </conditionalFormatting>
  <conditionalFormatting sqref="L49:L53">
    <cfRule type="expression" dxfId="632" priority="84">
      <formula>K49=0</formula>
    </cfRule>
    <cfRule type="expression" dxfId="631" priority="93">
      <formula>IF(COUNTIF(J$49:J$53,"=2")=2,TRUE)</formula>
    </cfRule>
    <cfRule type="expression" dxfId="630" priority="94">
      <formula>IF(COUNTIF(J$49:J$53,"=1")=2,TRUE)</formula>
    </cfRule>
    <cfRule type="expression" dxfId="629" priority="95">
      <formula>AND(IF(COUNTIF(Q$49:Q$53,"=1")=2,TRUE),IF(COUNTIF(Q$49:Q$53,"=2")=2,TRUE))</formula>
    </cfRule>
    <cfRule type="expression" dxfId="628" priority="96">
      <formula>AND(Q49=4,IF(COUNTIF(Q$49:Q$53,"=4")=1,TRUE))</formula>
    </cfRule>
    <cfRule type="expression" dxfId="627" priority="97">
      <formula>AND(Q49=3,IF(COUNTIF(Q$49:Q$53,"=3")=1,TRUE))</formula>
    </cfRule>
    <cfRule type="expression" dxfId="626" priority="98">
      <formula>AND(Q49=2,IF(COUNTIF(Q$49:Q$53,"=2")=1,TRUE))</formula>
    </cfRule>
    <cfRule type="expression" dxfId="625" priority="99">
      <formula>AND(Q49=1,IF(COUNTIF(Q$49:Q$53,"=1")=1,TRUE))</formula>
    </cfRule>
    <cfRule type="expression" dxfId="624" priority="100">
      <formula>OR(Q49=0,Q49=5)</formula>
    </cfRule>
  </conditionalFormatting>
  <conditionalFormatting sqref="O49:O53">
    <cfRule type="expression" dxfId="623" priority="92">
      <formula>OR(AND(J49=1,K49=1,L49=0,M49=1),AND(J49=2,K49=2,L49=0,M49=2))</formula>
    </cfRule>
  </conditionalFormatting>
  <conditionalFormatting sqref="M49:M53">
    <cfRule type="expression" dxfId="622" priority="85">
      <formula>AND(L49&gt;0,IF(COUNTIF(L$49:L$53,L49)&gt;1,TRUE,FALSE))</formula>
    </cfRule>
    <cfRule type="expression" dxfId="621" priority="86">
      <formula>AND(IF(COUNTIF(R$49:R$53,"=1")=2,TRUE),IF(COUNTIF(R$49:R$53,"=2")=2,TRUE))</formula>
    </cfRule>
    <cfRule type="expression" dxfId="620" priority="87">
      <formula>AND(R49=4,IF(COUNTIF(R$49:R$53,"=4")=1,TRUE))</formula>
    </cfRule>
    <cfRule type="expression" dxfId="619" priority="88">
      <formula>AND(R49=3,IF(COUNTIF(R$49:R$53,"=3")=1,TRUE))</formula>
    </cfRule>
    <cfRule type="expression" dxfId="618" priority="89">
      <formula>AND(R49=2,IF(COUNTIF(R$49:R$53,"=2")=1,TRUE))</formula>
    </cfRule>
    <cfRule type="expression" dxfId="617" priority="90">
      <formula>AND(R49=1,IF(COUNTIF(R$49:R$53,"=1")=1,TRUE))</formula>
    </cfRule>
    <cfRule type="expression" dxfId="616" priority="91">
      <formula>OR(R49=0,R49=5)</formula>
    </cfRule>
  </conditionalFormatting>
  <conditionalFormatting sqref="J49:J53">
    <cfRule type="expression" dxfId="615" priority="80">
      <formula>AND(Q49=4,IF(COUNTIF(Q$49:Q$53,"=4")&gt;=2,TRUE))</formula>
    </cfRule>
    <cfRule type="expression" dxfId="614" priority="81">
      <formula>AND(Q49=3,IF(COUNTIF(Q$49:Q$53,"=3")&gt;=2,TRUE))</formula>
    </cfRule>
    <cfRule type="expression" dxfId="613" priority="82">
      <formula>AND(Q49=2,IF(COUNTIF(Q$49:Q$53,"=2")&gt;=2,TRUE))</formula>
    </cfRule>
    <cfRule type="expression" dxfId="612" priority="83">
      <formula>AND(Q49=1,IF(COUNTIF(Q$49:Q$53,"=1")&gt;=2,TRUE))</formula>
    </cfRule>
  </conditionalFormatting>
  <conditionalFormatting sqref="K49:K53">
    <cfRule type="expression" dxfId="611" priority="101">
      <formula>AND(J49&gt;0,IF(COUNTIF(J$49:J$53,"=1")=2,TRUE),IF(COUNTIF(J$49:J$53,"=2")=2,TRUE))</formula>
    </cfRule>
    <cfRule type="expression" dxfId="610" priority="102">
      <formula>IF(COUNTIF(L$49:L$53,"=2")=2,TRUE)</formula>
    </cfRule>
    <cfRule type="expression" dxfId="609" priority="103">
      <formula>IF(COUNTIF(L$49:L$53,"=1")=2,TRUE)</formula>
    </cfRule>
    <cfRule type="expression" dxfId="608" priority="104">
      <formula>AND(IF(COUNTIF(R$49:R$53,"=1")=2,TRUE),IF(COUNTIF(S$49:S$53,"=2")=2,TRUE))</formula>
    </cfRule>
    <cfRule type="expression" dxfId="607" priority="105">
      <formula>AND(R49=4,IF(COUNTIF(R$49:R$53,"=4")=1,TRUE))</formula>
    </cfRule>
    <cfRule type="expression" dxfId="606" priority="106">
      <formula>AND(R49=3,IF(COUNTIF(R$49:R$53,"=3")=1,TRUE))</formula>
    </cfRule>
    <cfRule type="expression" dxfId="605" priority="107">
      <formula>AND(R49=2,IF(COUNTIF(R$49:R$53,"=2")=1,TRUE))</formula>
    </cfRule>
    <cfRule type="expression" dxfId="604" priority="108">
      <formula>AND(R49=1,IF(COUNTIF(R$49:R$53,"=1")=1,TRUE))</formula>
    </cfRule>
    <cfRule type="expression" dxfId="603" priority="109">
      <formula>OR(R49=0,R49=5)</formula>
    </cfRule>
  </conditionalFormatting>
  <conditionalFormatting sqref="H49:H53">
    <cfRule type="expression" dxfId="602" priority="76">
      <formula>AND(Q49=4,IF(COUNTIF(Q$49:Q$53,"=4")&gt;=2,TRUE))</formula>
    </cfRule>
    <cfRule type="expression" dxfId="601" priority="77">
      <formula>AND(Q49=3,IF(COUNTIF(Q$49:Q$53,"=3")&gt;=2,TRUE))</formula>
    </cfRule>
    <cfRule type="expression" dxfId="600" priority="78">
      <formula>AND(Q49=2,IF(COUNTIF(Q$49:Q$53,"=2")&gt;=2,TRUE))</formula>
    </cfRule>
    <cfRule type="expression" dxfId="599" priority="79">
      <formula>AND(Q49=1,IF(COUNTIF(Q$49:Q$53,"=1")&gt;=2,TRUE))</formula>
    </cfRule>
  </conditionalFormatting>
  <conditionalFormatting sqref="L56:L60">
    <cfRule type="expression" dxfId="598" priority="50">
      <formula>K56=0</formula>
    </cfRule>
    <cfRule type="expression" dxfId="597" priority="59">
      <formula>IF(COUNTIF(J$56:J$60,"=2")=2,TRUE)</formula>
    </cfRule>
    <cfRule type="expression" dxfId="596" priority="60">
      <formula>IF(COUNTIF(J$56:J$60,"=1")=2,TRUE)</formula>
    </cfRule>
    <cfRule type="expression" dxfId="595" priority="61">
      <formula>AND(IF(COUNTIF(Q$56:Q$60,"=1")=2,TRUE),IF(COUNTIF(Q$56:Q$60,"=2")=2,TRUE))</formula>
    </cfRule>
    <cfRule type="expression" dxfId="594" priority="62">
      <formula>AND(Q56=4,IF(COUNTIF(Q$56:Q$60,"=4")=1,TRUE))</formula>
    </cfRule>
    <cfRule type="expression" dxfId="593" priority="63">
      <formula>AND(Q56=3,IF(COUNTIF(Q$56:Q$60,"=3")=1,TRUE))</formula>
    </cfRule>
    <cfRule type="expression" dxfId="592" priority="64">
      <formula>AND(Q56=2,IF(COUNTIF(Q$56:Q$60,"=2")=1,TRUE))</formula>
    </cfRule>
    <cfRule type="expression" dxfId="591" priority="65">
      <formula>AND(Q56=1,IF(COUNTIF(Q$56:Q$60,"=1")=1,TRUE))</formula>
    </cfRule>
    <cfRule type="expression" dxfId="590" priority="66">
      <formula>OR(Q56=0,Q56=5)</formula>
    </cfRule>
  </conditionalFormatting>
  <conditionalFormatting sqref="O56:O60">
    <cfRule type="expression" dxfId="589" priority="58">
      <formula>OR(AND(J56=1,K56=1,L56=0,M56=1),AND(J56=2,K56=2,L56=0,M56=2))</formula>
    </cfRule>
  </conditionalFormatting>
  <conditionalFormatting sqref="M56:M60">
    <cfRule type="expression" dxfId="588" priority="51">
      <formula>AND(L56&gt;0,IF(COUNTIF(L$56:L$60,L56)&gt;1,TRUE,FALSE))</formula>
    </cfRule>
    <cfRule type="expression" dxfId="587" priority="52">
      <formula>AND(IF(COUNTIF(R$56:R$60,"=1")=2,TRUE),IF(COUNTIF(R$56:R$60,"=2")=2,TRUE))</formula>
    </cfRule>
    <cfRule type="expression" dxfId="586" priority="53">
      <formula>AND(R56=4,IF(COUNTIF(R$56:R$60,"=4")=1,TRUE))</formula>
    </cfRule>
    <cfRule type="expression" dxfId="585" priority="54">
      <formula>AND(R56=3,IF(COUNTIF(R$56:R$60,"=3")=1,TRUE))</formula>
    </cfRule>
    <cfRule type="expression" dxfId="584" priority="55">
      <formula>AND(R56=2,IF(COUNTIF(R$56:R$60,"=2")=1,TRUE))</formula>
    </cfRule>
    <cfRule type="expression" dxfId="583" priority="56">
      <formula>AND(R56=1,IF(COUNTIF(R$56:R$60,"=1")=1,TRUE))</formula>
    </cfRule>
    <cfRule type="expression" dxfId="582" priority="57">
      <formula>OR(R56=0,R56=5)</formula>
    </cfRule>
  </conditionalFormatting>
  <conditionalFormatting sqref="J56:J60">
    <cfRule type="expression" dxfId="581" priority="46">
      <formula>AND(Q56=4,IF(COUNTIF(Q$56:Q$60,"=4")&gt;=2,TRUE))</formula>
    </cfRule>
    <cfRule type="expression" dxfId="580" priority="47">
      <formula>AND(Q56=3,IF(COUNTIF(Q$56:Q$60,"=3")&gt;=2,TRUE))</formula>
    </cfRule>
    <cfRule type="expression" dxfId="579" priority="48">
      <formula>AND(Q56=2,IF(COUNTIF(Q$56:Q$60,"=2")&gt;=2,TRUE))</formula>
    </cfRule>
    <cfRule type="expression" dxfId="578" priority="49">
      <formula>AND(Q56=1,IF(COUNTIF(Q$56:Q$60,"=1")&gt;=2,TRUE))</formula>
    </cfRule>
  </conditionalFormatting>
  <conditionalFormatting sqref="K56:K60">
    <cfRule type="expression" dxfId="577" priority="67">
      <formula>AND(J56&gt;0,IF(COUNTIF(J$56:J$60,"=1")=2,TRUE),IF(COUNTIF(J$56:J$60,"=2")=2,TRUE))</formula>
    </cfRule>
    <cfRule type="expression" dxfId="576" priority="68">
      <formula>IF(COUNTIF(L$56:L$60,"=2")=2,TRUE)</formula>
    </cfRule>
    <cfRule type="expression" dxfId="575" priority="69">
      <formula>IF(COUNTIF(L$56:L$60,"=1")=2,TRUE)</formula>
    </cfRule>
    <cfRule type="expression" dxfId="574" priority="70">
      <formula>AND(IF(COUNTIF(R$56:R$60,"=1")=2,TRUE),IF(COUNTIF(S$56:S$60,"=2")=2,TRUE))</formula>
    </cfRule>
    <cfRule type="expression" dxfId="573" priority="71">
      <formula>AND(R56=4,IF(COUNTIF(R$56:R$60,"=4")=1,TRUE))</formula>
    </cfRule>
    <cfRule type="expression" dxfId="572" priority="72">
      <formula>AND(R56=3,IF(COUNTIF(R$56:R$60,"=3")=1,TRUE))</formula>
    </cfRule>
    <cfRule type="expression" dxfId="571" priority="73">
      <formula>AND(R56=2,IF(COUNTIF(R$56:R$60,"=2")=1,TRUE))</formula>
    </cfRule>
    <cfRule type="expression" dxfId="570" priority="74">
      <formula>AND(R56=1,IF(COUNTIF(R$56:R$60,"=1")=1,TRUE))</formula>
    </cfRule>
    <cfRule type="expression" dxfId="569" priority="75">
      <formula>OR(R56=0,R56=5)</formula>
    </cfRule>
  </conditionalFormatting>
  <conditionalFormatting sqref="H56:H60">
    <cfRule type="expression" dxfId="568" priority="42">
      <formula>AND(Q56=4,IF(COUNTIF(Q$56:Q$60,"=4")&gt;=2,TRUE))</formula>
    </cfRule>
    <cfRule type="expression" dxfId="567" priority="43">
      <formula>AND(Q56=3,IF(COUNTIF(Q$56:Q$60,"=3")&gt;=2,TRUE))</formula>
    </cfRule>
    <cfRule type="expression" dxfId="566" priority="44">
      <formula>AND(Q56=2,IF(COUNTIF(Q$50:Q$56,"=2")&gt;=2,TRUE))</formula>
    </cfRule>
    <cfRule type="expression" dxfId="565" priority="45">
      <formula>AND(Q56=1,IF(COUNTIF(Q$56:Q$60,"=1")&gt;=2,TRUE))</formula>
    </cfRule>
  </conditionalFormatting>
  <conditionalFormatting sqref="H6:H65">
    <cfRule type="containsText" dxfId="564" priority="41" operator="containsText" text="0-0">
      <formula>NOT(ISERROR(SEARCH("0-0",H6)))</formula>
    </cfRule>
  </conditionalFormatting>
  <conditionalFormatting sqref="I14:I18">
    <cfRule type="expression" dxfId="563" priority="39">
      <formula>FIND(2,I14,1)</formula>
    </cfRule>
    <cfRule type="expression" dxfId="562" priority="40">
      <formula>FIND(1,I14,1)</formula>
    </cfRule>
  </conditionalFormatting>
  <conditionalFormatting sqref="C102 C104">
    <cfRule type="aboveAverage" dxfId="561" priority="38"/>
  </conditionalFormatting>
  <conditionalFormatting sqref="C102 C104">
    <cfRule type="containsBlanks" dxfId="560" priority="37">
      <formula>LEN(TRIM(C102))=0</formula>
    </cfRule>
  </conditionalFormatting>
  <conditionalFormatting sqref="E103 E107">
    <cfRule type="containsBlanks" dxfId="559" priority="35">
      <formula>LEN(TRIM(E103))=0</formula>
    </cfRule>
    <cfRule type="aboveAverage" dxfId="558" priority="36"/>
  </conditionalFormatting>
  <conditionalFormatting sqref="E111 E115">
    <cfRule type="containsBlanks" dxfId="557" priority="33">
      <formula>LEN(TRIM(E111))=0</formula>
    </cfRule>
    <cfRule type="aboveAverage" dxfId="556" priority="34"/>
  </conditionalFormatting>
  <conditionalFormatting sqref="C106 C108">
    <cfRule type="aboveAverage" dxfId="555" priority="32"/>
  </conditionalFormatting>
  <conditionalFormatting sqref="C106 C108">
    <cfRule type="containsBlanks" dxfId="554" priority="31">
      <formula>LEN(TRIM(C106))=0</formula>
    </cfRule>
  </conditionalFormatting>
  <conditionalFormatting sqref="C110 C112">
    <cfRule type="aboveAverage" dxfId="553" priority="30"/>
  </conditionalFormatting>
  <conditionalFormatting sqref="C110 C112">
    <cfRule type="containsBlanks" dxfId="552" priority="29">
      <formula>LEN(TRIM(C110))=0</formula>
    </cfRule>
  </conditionalFormatting>
  <conditionalFormatting sqref="C114 C116">
    <cfRule type="aboveAverage" dxfId="551" priority="28"/>
  </conditionalFormatting>
  <conditionalFormatting sqref="C114 C116">
    <cfRule type="containsBlanks" dxfId="550" priority="27">
      <formula>LEN(TRIM(C114))=0</formula>
    </cfRule>
  </conditionalFormatting>
  <conditionalFormatting sqref="G117 G119">
    <cfRule type="aboveAverage" dxfId="549" priority="26"/>
  </conditionalFormatting>
  <conditionalFormatting sqref="G117 G119">
    <cfRule type="containsBlanks" dxfId="548" priority="25">
      <formula>LEN(TRIM(G117))=0</formula>
    </cfRule>
  </conditionalFormatting>
  <conditionalFormatting sqref="G105 G113">
    <cfRule type="containsBlanks" dxfId="547" priority="23">
      <formula>LEN(TRIM(G105))=0</formula>
    </cfRule>
    <cfRule type="aboveAverage" dxfId="546" priority="24"/>
  </conditionalFormatting>
  <conditionalFormatting sqref="G124 G128">
    <cfRule type="containsBlanks" dxfId="545" priority="21">
      <formula>LEN(TRIM(G124))=0</formula>
    </cfRule>
    <cfRule type="aboveAverage" dxfId="544" priority="22"/>
  </conditionalFormatting>
  <conditionalFormatting sqref="E123 E125">
    <cfRule type="aboveAverage" dxfId="543" priority="20"/>
  </conditionalFormatting>
  <conditionalFormatting sqref="E123 E125">
    <cfRule type="containsBlanks" dxfId="542" priority="19">
      <formula>LEN(TRIM(E123))=0</formula>
    </cfRule>
  </conditionalFormatting>
  <conditionalFormatting sqref="E127 E129">
    <cfRule type="aboveAverage" dxfId="541" priority="18"/>
  </conditionalFormatting>
  <conditionalFormatting sqref="E127 E129">
    <cfRule type="containsBlanks" dxfId="540" priority="17">
      <formula>LEN(TRIM(E127))=0</formula>
    </cfRule>
  </conditionalFormatting>
  <conditionalFormatting sqref="G131 G133">
    <cfRule type="aboveAverage" dxfId="539" priority="16"/>
  </conditionalFormatting>
  <conditionalFormatting sqref="G131 G133">
    <cfRule type="containsBlanks" dxfId="538" priority="15">
      <formula>LEN(TRIM(G131))=0</formula>
    </cfRule>
  </conditionalFormatting>
  <conditionalFormatting sqref="A102:A116">
    <cfRule type="cellIs" dxfId="537" priority="13" operator="equal">
      <formula>"-"</formula>
    </cfRule>
    <cfRule type="duplicateValues" dxfId="536" priority="14"/>
  </conditionalFormatting>
  <conditionalFormatting sqref="B138:L139 B154:L156 B159:L203 J157:L158">
    <cfRule type="containsText" dxfId="535" priority="12" operator="containsText" text="I-Viru">
      <formula>NOT(ISERROR(SEARCH("I-Viru",B138)))</formula>
    </cfRule>
  </conditionalFormatting>
  <conditionalFormatting sqref="E140 E142">
    <cfRule type="containsBlanks" dxfId="534" priority="10">
      <formula>LEN(TRIM(E140))=0</formula>
    </cfRule>
    <cfRule type="aboveAverage" dxfId="533" priority="11"/>
  </conditionalFormatting>
  <conditionalFormatting sqref="E144 E146">
    <cfRule type="containsBlanks" dxfId="532" priority="8">
      <formula>LEN(TRIM(E144))=0</formula>
    </cfRule>
    <cfRule type="aboveAverage" dxfId="531" priority="9"/>
  </conditionalFormatting>
  <conditionalFormatting sqref="G148 G150">
    <cfRule type="aboveAverage" dxfId="530" priority="5"/>
  </conditionalFormatting>
  <conditionalFormatting sqref="G148 G150">
    <cfRule type="containsBlanks" dxfId="529" priority="4">
      <formula>LEN(TRIM(G148))=0</formula>
    </cfRule>
  </conditionalFormatting>
  <conditionalFormatting sqref="G141 G145">
    <cfRule type="containsBlanks" dxfId="528" priority="6">
      <formula>LEN(TRIM(G141))=0</formula>
    </cfRule>
    <cfRule type="aboveAverage" dxfId="527" priority="7"/>
  </conditionalFormatting>
  <conditionalFormatting sqref="B140:B146">
    <cfRule type="cellIs" dxfId="526" priority="2" operator="equal">
      <formula>"-"</formula>
    </cfRule>
    <cfRule type="duplicateValues" dxfId="525" priority="3"/>
  </conditionalFormatting>
  <conditionalFormatting sqref="B300:B312">
    <cfRule type="containsText" dxfId="524" priority="1" operator="containsText" text="I-Viru">
      <formula>NOT(ISERROR(SEARCH("I-Viru",B300)))</formula>
    </cfRule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2" manualBreakCount="2">
    <brk id="32" max="16383" man="1"/>
    <brk id="136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W313"/>
  <sheetViews>
    <sheetView showGridLines="0" showRowColHeaders="0" zoomScaleNormal="100" workbookViewId="0">
      <pane ySplit="4" topLeftCell="A5" activePane="bottomLeft" state="frozen"/>
      <selection activeCell="Y1" sqref="Y1"/>
      <selection pane="bottomLeft" activeCell="A5" sqref="A5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5.7109375" style="8" hidden="1" customWidth="1"/>
    <col min="11" max="11" width="5.140625" style="8" hidden="1" customWidth="1"/>
    <col min="12" max="12" width="3.28515625" style="8" hidden="1" customWidth="1"/>
    <col min="13" max="13" width="5" style="8" hidden="1" customWidth="1"/>
    <col min="14" max="14" width="5.5703125" style="8" hidden="1" customWidth="1"/>
    <col min="15" max="15" width="3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11.5703125" hidden="1" customWidth="1"/>
    <col min="20" max="20" width="5.28515625" hidden="1" customWidth="1"/>
    <col min="21" max="21" width="9.140625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2023</v>
      </c>
      <c r="B1" s="14"/>
      <c r="C1" s="14"/>
      <c r="E1" s="10"/>
      <c r="J1" s="195"/>
      <c r="K1" s="195"/>
      <c r="L1" s="195"/>
      <c r="M1" s="280"/>
      <c r="N1" s="242"/>
      <c r="O1" s="231"/>
      <c r="P1" s="242"/>
      <c r="Q1" s="243" t="s">
        <v>122</v>
      </c>
      <c r="R1" s="242"/>
      <c r="S1" s="242"/>
      <c r="T1" s="242"/>
      <c r="Y1" s="97" t="s">
        <v>122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22"/>
    </row>
    <row r="2" spans="1:42" x14ac:dyDescent="0.2">
      <c r="A2" s="10" t="str">
        <f>Võistkondlik!B2</f>
        <v>Toimumisaeg: L, 27.05.2023 kell 10:00</v>
      </c>
      <c r="B2" s="14"/>
      <c r="C2" s="14"/>
      <c r="E2" s="10"/>
    </row>
    <row r="3" spans="1:42" x14ac:dyDescent="0.2">
      <c r="A3" s="10" t="str">
        <f>Võistkondlik!B3</f>
        <v>Toimumiskoht: Järvamaa, Türi vald, Väätsa alevik, Järve tn</v>
      </c>
      <c r="B3" s="14"/>
      <c r="C3" s="14"/>
      <c r="E3" s="10"/>
    </row>
    <row r="4" spans="1:42" x14ac:dyDescent="0.2">
      <c r="A4" s="15" t="s">
        <v>90</v>
      </c>
      <c r="B4" s="14"/>
      <c r="C4" s="14"/>
      <c r="E4" s="10"/>
      <c r="I4" s="78"/>
    </row>
    <row r="5" spans="1:42" x14ac:dyDescent="0.2">
      <c r="A5" s="225"/>
      <c r="B5" s="225"/>
      <c r="C5" s="225"/>
      <c r="D5" s="225"/>
      <c r="E5" s="225"/>
      <c r="F5" s="225"/>
      <c r="G5" s="225"/>
      <c r="H5" s="225"/>
      <c r="I5" s="244"/>
      <c r="J5" s="195"/>
      <c r="K5" s="195"/>
      <c r="L5" s="195"/>
      <c r="M5" s="195"/>
      <c r="N5" s="195"/>
      <c r="O5" s="195"/>
      <c r="P5" s="195"/>
      <c r="Q5" s="195"/>
      <c r="R5" s="211" t="s">
        <v>183</v>
      </c>
      <c r="S5" s="195"/>
      <c r="T5" s="195"/>
    </row>
    <row r="6" spans="1:42" s="78" customFormat="1" x14ac:dyDescent="0.2">
      <c r="A6" s="184" t="s">
        <v>0</v>
      </c>
      <c r="B6" s="185"/>
      <c r="C6" s="186">
        <v>1</v>
      </c>
      <c r="D6" s="186">
        <v>2</v>
      </c>
      <c r="E6" s="186">
        <v>3</v>
      </c>
      <c r="F6" s="186"/>
      <c r="G6" s="186"/>
      <c r="H6" s="186" t="s">
        <v>1</v>
      </c>
      <c r="I6" s="187" t="s">
        <v>51</v>
      </c>
      <c r="J6" s="188" t="s">
        <v>176</v>
      </c>
      <c r="K6" s="189" t="s">
        <v>177</v>
      </c>
      <c r="L6" s="190" t="s">
        <v>178</v>
      </c>
      <c r="M6" s="190" t="s">
        <v>179</v>
      </c>
      <c r="N6" s="277" t="s">
        <v>121</v>
      </c>
      <c r="O6" s="277" t="s">
        <v>121</v>
      </c>
      <c r="P6" s="191" t="s">
        <v>180</v>
      </c>
      <c r="Q6" s="192" t="s">
        <v>120</v>
      </c>
      <c r="R6" s="192" t="b">
        <f>OR(AND(COUNTA(B7:B11)=3,COUNTA(C7:G11)=6),AND(COUNTA(B7:B11)=4,COUNTA(C7:G11)=12),AND(COUNTA(B7:B11)=5,COUNTA(C7:G11)=20))</f>
        <v>1</v>
      </c>
      <c r="S6" s="193" t="s">
        <v>181</v>
      </c>
      <c r="T6" s="194" t="s">
        <v>182</v>
      </c>
    </row>
    <row r="7" spans="1:42" s="78" customFormat="1" x14ac:dyDescent="0.2">
      <c r="A7" s="184">
        <v>1</v>
      </c>
      <c r="B7" s="196" t="s">
        <v>228</v>
      </c>
      <c r="C7" s="197"/>
      <c r="D7" s="198">
        <v>13</v>
      </c>
      <c r="E7" s="198">
        <v>11</v>
      </c>
      <c r="F7" s="198"/>
      <c r="G7" s="198"/>
      <c r="H7" s="199" t="str">
        <f>(IF(D7-C8&gt;0,1)+IF(E7-C9&gt;0,1)+IF(F7-C10&gt;0,1)+IF(G7-C11&gt;0,1))&amp;"-"&amp;(IF(D7-C8&lt;0,1)+IF(E7-C9&lt;0,1)+IF(F7-C10&lt;0,1)+IF(G7-C11&lt;0,1))</f>
        <v>1-1</v>
      </c>
      <c r="I7" s="198" t="str">
        <f>IF(AND(B7&lt;&gt;"",R$6=TRUE),A$6&amp;RANK(S7,S$7:S$11,0)," ")</f>
        <v>A2</v>
      </c>
      <c r="J7" s="200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2">
        <f>SUM(AND(T7=T8,D7&gt;C8),AND(T7=T9,E7&gt;C9),AND(T7=T10,F7&gt;C10),AND(T7=T11,G7&gt;C11))</f>
        <v>0</v>
      </c>
      <c r="L7" s="213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4">
        <f>SUM(AND(R7=R8,D7&gt;C8),AND(R7=R9,E7&gt;C9),AND(R7=R10,F7&gt;C10),AND(R7=R11,G7&gt;C11))</f>
        <v>0</v>
      </c>
      <c r="N7" s="215" t="str">
        <f>SUM(C7:G7)&amp;"-"&amp;SUM(C7:C11)</f>
        <v>24-21</v>
      </c>
      <c r="O7" s="216">
        <f>D7+E7+F7+G7-C8-C9-C10-C11</f>
        <v>3</v>
      </c>
      <c r="P7" s="201">
        <f>SUM(C7:G7,C7:C11)/SUM(C7:C11)</f>
        <v>2.1428571428571428</v>
      </c>
      <c r="Q7" s="202">
        <f>VALUE(LEFT(H7,1))</f>
        <v>1</v>
      </c>
      <c r="R7" s="203">
        <f>Q7*100000+J7*10000+K7*1000+100*L7</f>
        <v>100000</v>
      </c>
      <c r="S7" s="218">
        <f t="shared" ref="S7:S10" si="0">R7+M7*0.1+IF(ISNONTEXT(B7),0,0.01)+0.0001*O7</f>
        <v>100000.01029999999</v>
      </c>
      <c r="T7" s="205" t="str">
        <f>Q7&amp;J7</f>
        <v>10</v>
      </c>
      <c r="U7" s="109"/>
    </row>
    <row r="8" spans="1:42" s="78" customFormat="1" x14ac:dyDescent="0.2">
      <c r="A8" s="184">
        <v>2</v>
      </c>
      <c r="B8" s="78" t="s">
        <v>227</v>
      </c>
      <c r="C8" s="198">
        <v>9</v>
      </c>
      <c r="D8" s="197"/>
      <c r="E8" s="198">
        <v>7</v>
      </c>
      <c r="F8" s="198"/>
      <c r="G8" s="198"/>
      <c r="H8" s="199" t="str">
        <f>(IF(C8-D7&gt;0,1)+IF(E8-D9&gt;0,1)+IF(F8-D10&gt;0,1)+IF(G8-D11&gt;0,1))&amp;"-"&amp;(IF(C8-D7&lt;0,1)+IF(E8-D9&lt;0,1)+IF(F8-D10&lt;0,1)+IF(G8-D11&lt;0,1))</f>
        <v>0-2</v>
      </c>
      <c r="I8" s="198" t="str">
        <f>IF(AND(B8&lt;&gt;"",R$6=TRUE),A$6&amp;RANK(S8,S$7:S$11,0)," ")</f>
        <v>A3</v>
      </c>
      <c r="J8" s="98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4">
        <f>SUM(AND(T8=T7,C8&gt;D7),AND(T8=T9,E8&gt;D9),AND(T8=T10,F8&gt;D10),AND(T8=T11,G8&gt;D11))</f>
        <v>0</v>
      </c>
      <c r="L8" s="217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4">
        <f>SUM(AND(R8=R7,C8&gt;D7),AND(R8=R9,E8&gt;D9),AND(R8=R10,F8&gt;D10),AND(R8=R11,G8&gt;D11))</f>
        <v>0</v>
      </c>
      <c r="N8" s="215" t="str">
        <f>SUM(C8:G8)&amp;"-"&amp;SUM(D7:D11)</f>
        <v>16-26</v>
      </c>
      <c r="O8" s="216">
        <f>C8+E8+F8+G8-D7-D9-D10-D11</f>
        <v>-10</v>
      </c>
      <c r="P8" s="201">
        <f>SUM(C8:G8,D7:D11)/SUM(D7:D11)</f>
        <v>1.6153846153846154</v>
      </c>
      <c r="Q8" s="207">
        <f>VALUE(LEFT(H8,1))</f>
        <v>0</v>
      </c>
      <c r="R8" s="203">
        <f>Q8*100000+J8*10000+K8*1000+100*L8</f>
        <v>0</v>
      </c>
      <c r="S8" s="218">
        <f t="shared" si="0"/>
        <v>9.0000000000000011E-3</v>
      </c>
      <c r="T8" s="205" t="str">
        <f>Q8&amp;J8</f>
        <v>00</v>
      </c>
      <c r="U8" s="109"/>
    </row>
    <row r="9" spans="1:42" s="78" customFormat="1" x14ac:dyDescent="0.2">
      <c r="A9" s="184">
        <v>3</v>
      </c>
      <c r="B9" s="206" t="s">
        <v>197</v>
      </c>
      <c r="C9" s="198">
        <v>12</v>
      </c>
      <c r="D9" s="209">
        <v>13</v>
      </c>
      <c r="E9" s="197"/>
      <c r="F9" s="198"/>
      <c r="G9" s="198"/>
      <c r="H9" s="199" t="str">
        <f>(IF(C9-E7&gt;0,1)+IF(D9-E8&gt;0,1)+IF(F9-E10&gt;0,1)+IF(G9-E11&gt;0,1))&amp;"-"&amp;(IF(C9-E7&lt;0,1)+IF(D9-E8&lt;0,1)+IF(F9-E10&lt;0,1)+IF(G9-E11&lt;0,1))</f>
        <v>2-0</v>
      </c>
      <c r="I9" s="198" t="str">
        <f>IF(AND(B9&lt;&gt;"",R$6=TRUE),A$6&amp;RANK(S9,S$7:S$11,0)," ")</f>
        <v>A1</v>
      </c>
      <c r="J9" s="98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4">
        <f>SUM(AND(T9=T7,C9&gt;E7),AND(T9=T8,D9&gt;E8),AND(T9=T10,F9&gt;E10),AND(T9=T11,G9&gt;E11))</f>
        <v>0</v>
      </c>
      <c r="L9" s="217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4">
        <f>SUM(AND(R9=R7,C9&gt;E7),AND(R9=R8,D9&gt;E8),AND(R9=R10,F9&gt;E10),AND(R9=R11,G9&gt;E11))</f>
        <v>0</v>
      </c>
      <c r="N9" s="215" t="str">
        <f>SUM(C9:G9)&amp;"-"&amp;SUM(E7:E11)</f>
        <v>25-18</v>
      </c>
      <c r="O9" s="216">
        <f>C9+D9+F9+G9-E7-E8-E10-E11</f>
        <v>7</v>
      </c>
      <c r="P9" s="201">
        <f>SUM(C9:G9,E7:E11)/SUM(E7:E11)</f>
        <v>2.3888888888888888</v>
      </c>
      <c r="Q9" s="207">
        <f>VALUE(LEFT(H9,1))</f>
        <v>2</v>
      </c>
      <c r="R9" s="203">
        <f>Q9*100000+J9*10000+K9*1000+100*L9</f>
        <v>200000</v>
      </c>
      <c r="S9" s="218">
        <f t="shared" si="0"/>
        <v>200000.01070000001</v>
      </c>
      <c r="T9" s="205" t="str">
        <f>Q9&amp;J9</f>
        <v>20</v>
      </c>
      <c r="U9" s="109"/>
    </row>
    <row r="10" spans="1:42" s="78" customFormat="1" hidden="1" x14ac:dyDescent="0.2">
      <c r="A10" s="184">
        <v>4</v>
      </c>
      <c r="B10" s="208"/>
      <c r="C10" s="198"/>
      <c r="D10" s="209"/>
      <c r="E10" s="198"/>
      <c r="F10" s="197"/>
      <c r="G10" s="219"/>
      <c r="H10" s="199" t="str">
        <f>(IF(C10-F7&gt;0,1)+IF(D10-F8&gt;0,1)+IF(E10-F9&gt;0,1)+IF(G10-F11&gt;0,1))&amp;"-"&amp;(IF(C10-F7&lt;0,1)+IF(D10-F8&lt;0,1)+IF(E10-F9&lt;0,1)+IF(G10-F11&lt;0,1))</f>
        <v>0-0</v>
      </c>
      <c r="I10" s="198" t="str">
        <f>IF(AND(B10&lt;&gt;"",R$6=TRUE),A$6&amp;RANK(S10,S$7:S$11,0)," ")</f>
        <v xml:space="preserve"> </v>
      </c>
      <c r="J10" s="98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4">
        <f>SUM(AND(T10=T7,C10&gt;F7),AND(T10=T8,D10&gt;F8),AND(T10=T9,E10&gt;F9),AND(T10=T11,G10&gt;F11))</f>
        <v>0</v>
      </c>
      <c r="L10" s="217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4">
        <f>SUM(AND(R10=R7,C10&gt;F7),AND(R10=R8,D10&gt;F8),AND(R10=R9,E10&gt;F9),AND(R10=R11,G10&gt;F11))</f>
        <v>0</v>
      </c>
      <c r="N10" s="215" t="str">
        <f>SUM(C10:G10)&amp;"-"&amp;SUM(F7:F11)</f>
        <v>0-0</v>
      </c>
      <c r="O10" s="216">
        <f>C10+D10+E10+G10-F7-F8-F9-F11</f>
        <v>0</v>
      </c>
      <c r="P10" s="201" t="e">
        <f>SUM(C10:G10,F7:F11)/SUM(F7:F11)</f>
        <v>#DIV/0!</v>
      </c>
      <c r="Q10" s="207">
        <f>VALUE(LEFT(H10,1))</f>
        <v>0</v>
      </c>
      <c r="R10" s="203">
        <f>Q10*100000+J10*10000+K10*1000+100*L10</f>
        <v>0</v>
      </c>
      <c r="S10" s="218">
        <f t="shared" si="0"/>
        <v>0</v>
      </c>
      <c r="T10" s="205" t="str">
        <f>Q10&amp;J10</f>
        <v>00</v>
      </c>
    </row>
    <row r="11" spans="1:42" s="78" customFormat="1" hidden="1" x14ac:dyDescent="0.2">
      <c r="A11" s="184">
        <v>5</v>
      </c>
      <c r="B11" s="208"/>
      <c r="C11" s="198"/>
      <c r="D11" s="198"/>
      <c r="E11" s="198"/>
      <c r="F11" s="198"/>
      <c r="G11" s="197"/>
      <c r="H11" s="199" t="str">
        <f>(IF(C11-G7&gt;0,1)+IF(D11-G8&gt;0,1)+IF(E11-G9&gt;0,1)+IF(F11-G10&gt;0,1))&amp;"-"&amp;(IF(C11-G7&lt;0,1)+IF(D11-G8&lt;0,1)+IF(E11-G9&lt;0,1)+IF(F11-G10&lt;0,1))</f>
        <v>0-0</v>
      </c>
      <c r="I11" s="198" t="str">
        <f>IF(AND(B11&lt;&gt;"",R$6=TRUE),A$6&amp;RANK(S11,S$7:S$11,0)," ")</f>
        <v xml:space="preserve"> </v>
      </c>
      <c r="J11" s="98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4">
        <f>SUM(AND(T11=T7,C11&gt;G7),AND(T11=T8,D11&gt;G8),AND(T11=T9,E11&gt;G9),AND(T11=T10,F11&gt;G10))</f>
        <v>0</v>
      </c>
      <c r="L11" s="217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4">
        <f>SUM(AND(R11=R7,C11&gt;G7),AND(R11=R8,D11&gt;G8),AND(R11=R9,E11&gt;G9),AND(R11=R10,F11&gt;G10))</f>
        <v>0</v>
      </c>
      <c r="N11" s="215" t="str">
        <f>SUM(C11:G11)&amp;"-"&amp;SUM(G7:G11)</f>
        <v>0-0</v>
      </c>
      <c r="O11" s="216">
        <f>C11+D11+E11+F11-G7-G8-G9-G10</f>
        <v>0</v>
      </c>
      <c r="P11" s="201" t="e">
        <f>SUM(C11:G11,G7:G11)/SUM(G7:G11)</f>
        <v>#DIV/0!</v>
      </c>
      <c r="Q11" s="207">
        <f>VALUE(LEFT(H11,1))</f>
        <v>0</v>
      </c>
      <c r="R11" s="203">
        <f>Q11*100000+J11*10000+K11*1000+100*L11</f>
        <v>0</v>
      </c>
      <c r="S11" s="218">
        <f>R11+M11*0.1+IF(ISNONTEXT(B11),0,0.01)+0.0001*O11</f>
        <v>0</v>
      </c>
      <c r="T11" s="205" t="str">
        <f>Q11&amp;J11</f>
        <v>00</v>
      </c>
    </row>
    <row r="12" spans="1:42" s="78" customFormat="1" x14ac:dyDescent="0.2">
      <c r="A12" s="220"/>
      <c r="B12" s="221"/>
      <c r="C12" s="222"/>
      <c r="D12" s="223"/>
      <c r="E12" s="222"/>
      <c r="F12" s="224"/>
      <c r="G12" s="225"/>
      <c r="H12" s="226"/>
      <c r="I12" s="227"/>
      <c r="J12" s="195"/>
      <c r="K12" s="195"/>
      <c r="L12" s="195"/>
      <c r="M12" s="195"/>
      <c r="N12" s="195"/>
      <c r="O12" s="195"/>
      <c r="P12" s="195"/>
      <c r="Q12" s="195"/>
      <c r="R12" s="211" t="s">
        <v>183</v>
      </c>
      <c r="S12" s="195"/>
      <c r="T12" s="195"/>
    </row>
    <row r="13" spans="1:42" s="78" customFormat="1" x14ac:dyDescent="0.2">
      <c r="A13" s="184" t="s">
        <v>18</v>
      </c>
      <c r="B13" s="185"/>
      <c r="C13" s="186">
        <v>1</v>
      </c>
      <c r="D13" s="186">
        <v>2</v>
      </c>
      <c r="E13" s="186">
        <v>3</v>
      </c>
      <c r="F13" s="186"/>
      <c r="G13" s="186"/>
      <c r="H13" s="187" t="s">
        <v>1</v>
      </c>
      <c r="I13" s="187" t="s">
        <v>51</v>
      </c>
      <c r="J13" s="188" t="s">
        <v>176</v>
      </c>
      <c r="K13" s="189" t="s">
        <v>177</v>
      </c>
      <c r="L13" s="190" t="s">
        <v>178</v>
      </c>
      <c r="M13" s="190" t="s">
        <v>179</v>
      </c>
      <c r="N13" s="277" t="s">
        <v>121</v>
      </c>
      <c r="O13" s="277" t="s">
        <v>121</v>
      </c>
      <c r="P13" s="191" t="s">
        <v>180</v>
      </c>
      <c r="Q13" s="192" t="s">
        <v>120</v>
      </c>
      <c r="R13" s="192" t="b">
        <f>OR(AND(COUNTA(B14:B18)=3,COUNTA(C14:G18)=6),AND(COUNTA(B14:B18)=4,COUNTA(C14:G18)=12),AND(COUNTA(B14:B18)=5,COUNTA(C14:G18)=20))</f>
        <v>1</v>
      </c>
      <c r="S13" s="193" t="s">
        <v>181</v>
      </c>
      <c r="T13" s="194" t="s">
        <v>182</v>
      </c>
    </row>
    <row r="14" spans="1:42" s="78" customFormat="1" x14ac:dyDescent="0.2">
      <c r="A14" s="184">
        <v>1</v>
      </c>
      <c r="B14" s="228" t="s">
        <v>175</v>
      </c>
      <c r="C14" s="197"/>
      <c r="D14" s="198">
        <v>12</v>
      </c>
      <c r="E14" s="198">
        <v>13</v>
      </c>
      <c r="F14" s="198"/>
      <c r="G14" s="198"/>
      <c r="H14" s="199" t="str">
        <f>(IF(D14-C15&gt;0,1)+IF(E14-C16&gt;0,1)+IF(F14-C17&gt;0,1)+IF(G14-C18&gt;0,1))&amp;"-"&amp;(IF(D14-C15&lt;0,1)+IF(E14-C16&lt;0,1)+IF(F14-C17&lt;0,1)+IF(G14-C18&lt;0,1))</f>
        <v>2-0</v>
      </c>
      <c r="I14" s="198" t="str">
        <f>IF(AND(B14&lt;&gt;"",R$13=TRUE),A$13&amp;RANK(S14,S$14:S$18,0)," ")</f>
        <v>B1</v>
      </c>
      <c r="J14" s="200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2">
        <f>SUM(AND(T14=T15,D14&gt;C15),AND(T14=T16,E14&gt;C16),AND(T14=T17,F14&gt;C17),AND(T14=T18,G14&gt;C18))</f>
        <v>0</v>
      </c>
      <c r="L14" s="213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4">
        <f>SUM(AND(R14=R15,D14&gt;C15),AND(R14=R16,E14&gt;C16),AND(R14=R17,F14&gt;C17),AND(R14=R18,G14&gt;C18))</f>
        <v>0</v>
      </c>
      <c r="N14" s="215" t="str">
        <f>SUM(C14:G14)&amp;"-"&amp;SUM(C14:C18)</f>
        <v>25-20</v>
      </c>
      <c r="O14" s="216">
        <f>D14+E14+F14+G14-C15-C16-C17-C18</f>
        <v>5</v>
      </c>
      <c r="P14" s="201">
        <f>SUM(C14:G14,C14:C18)/SUM(C14:C18)</f>
        <v>2.25</v>
      </c>
      <c r="Q14" s="202">
        <f>VALUE(LEFT(H14,1))</f>
        <v>2</v>
      </c>
      <c r="R14" s="203">
        <f>Q14*100000+J14*10000+K14*1000+100*L14</f>
        <v>200000</v>
      </c>
      <c r="S14" s="218">
        <f t="shared" ref="S14:S18" si="1">R14+M14*0.1+IF(ISNONTEXT(B14),0,0.01)+0.0001*O14</f>
        <v>200000.0105</v>
      </c>
      <c r="T14" s="205" t="str">
        <f>Q14&amp;J14</f>
        <v>20</v>
      </c>
      <c r="U14" s="109"/>
    </row>
    <row r="15" spans="1:42" s="78" customFormat="1" x14ac:dyDescent="0.2">
      <c r="A15" s="184">
        <v>2</v>
      </c>
      <c r="B15" s="196" t="s">
        <v>224</v>
      </c>
      <c r="C15" s="198">
        <v>11</v>
      </c>
      <c r="D15" s="197"/>
      <c r="E15" s="198">
        <v>12</v>
      </c>
      <c r="F15" s="198"/>
      <c r="G15" s="198"/>
      <c r="H15" s="199" t="str">
        <f>(IF(C15-D14&gt;0,1)+IF(E15-D16&gt;0,1)+IF(F15-D17&gt;0,1)+IF(G15-D18&gt;0,1))&amp;"-"&amp;(IF(C15-D14&lt;0,1)+IF(E15-D16&lt;0,1)+IF(F15-D17&lt;0,1)+IF(G15-D18&lt;0,1))</f>
        <v>1-1</v>
      </c>
      <c r="I15" s="198" t="str">
        <f>IF(AND(B15&lt;&gt;"",R$13=TRUE),A$13&amp;RANK(S15,S$14:S$18,0)," ")</f>
        <v>B2</v>
      </c>
      <c r="J15" s="98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4">
        <f>SUM(AND(T15=T14,C15&gt;D14),AND(T15=T16,E15&gt;D16),AND(T15=T17,F15&gt;D17),AND(T15=T18,G15&gt;D18))</f>
        <v>0</v>
      </c>
      <c r="L15" s="217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4">
        <f>SUM(AND(R15=R14,C15&gt;D14),AND(R15=R16,E15&gt;D16),AND(R15=R17,F15&gt;D17),AND(R15=R18,G15&gt;D18))</f>
        <v>0</v>
      </c>
      <c r="N15" s="215" t="str">
        <f>SUM(C15:G15)&amp;"-"&amp;SUM(D14:D18)</f>
        <v>23-21</v>
      </c>
      <c r="O15" s="216">
        <f>C15+E15+F15+G15-D14-D16-D17-D18</f>
        <v>2</v>
      </c>
      <c r="P15" s="201">
        <f>SUM(C15:G15,D14:D18)/SUM(D14:D18)</f>
        <v>2.0952380952380953</v>
      </c>
      <c r="Q15" s="207">
        <f>VALUE(LEFT(H15,1))</f>
        <v>1</v>
      </c>
      <c r="R15" s="203">
        <f>Q15*100000+J15*10000+K15*1000+100*L15</f>
        <v>100000</v>
      </c>
      <c r="S15" s="218">
        <f t="shared" si="1"/>
        <v>100000.01019999999</v>
      </c>
      <c r="T15" s="205" t="str">
        <f>Q15&amp;J15</f>
        <v>10</v>
      </c>
      <c r="U15" s="109"/>
    </row>
    <row r="16" spans="1:42" s="78" customFormat="1" x14ac:dyDescent="0.2">
      <c r="A16" s="184">
        <v>3</v>
      </c>
      <c r="B16" s="206" t="s">
        <v>306</v>
      </c>
      <c r="C16" s="198">
        <v>9</v>
      </c>
      <c r="D16" s="209">
        <v>9</v>
      </c>
      <c r="E16" s="197"/>
      <c r="F16" s="198"/>
      <c r="G16" s="198"/>
      <c r="H16" s="199" t="str">
        <f>(IF(C16-E14&gt;0,1)+IF(D16-E15&gt;0,1)+IF(F16-E17&gt;0,1)+IF(G16-E18&gt;0,1))&amp;"-"&amp;(IF(C16-E14&lt;0,1)+IF(D16-E15&lt;0,1)+IF(F16-E17&lt;0,1)+IF(G16-E18&lt;0,1))</f>
        <v>0-2</v>
      </c>
      <c r="I16" s="198" t="str">
        <f>IF(AND(B16&lt;&gt;"",R$13=TRUE),A$13&amp;RANK(S16,S$14:S$18,0)," ")</f>
        <v>B3</v>
      </c>
      <c r="J16" s="98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4">
        <f>SUM(AND(T16=T14,C16&gt;E14),AND(T16=T15,D16&gt;E15),AND(T16=T17,F16&gt;E17),AND(T16=T18,G16&gt;E18))</f>
        <v>0</v>
      </c>
      <c r="L16" s="217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4">
        <f>SUM(AND(R16=R14,C16&gt;E14),AND(R16=R15,D16&gt;E15),AND(R16=R17,F16&gt;E17),AND(R16=R18,G16&gt;E18))</f>
        <v>0</v>
      </c>
      <c r="N16" s="215" t="str">
        <f>SUM(C16:G16)&amp;"-"&amp;SUM(E14:E18)</f>
        <v>18-25</v>
      </c>
      <c r="O16" s="216">
        <f>C16+D16+F16+G16-E14-E15-E17-E18</f>
        <v>-7</v>
      </c>
      <c r="P16" s="201">
        <f>SUM(C16:G16,E14:E18)/SUM(E14:E18)</f>
        <v>1.72</v>
      </c>
      <c r="Q16" s="207">
        <f>VALUE(LEFT(H16,1))</f>
        <v>0</v>
      </c>
      <c r="R16" s="203">
        <f>Q16*100000+J16*10000+K16*1000+100*L16</f>
        <v>0</v>
      </c>
      <c r="S16" s="218">
        <f t="shared" si="1"/>
        <v>9.300000000000001E-3</v>
      </c>
      <c r="T16" s="205" t="str">
        <f>Q16&amp;J16</f>
        <v>00</v>
      </c>
      <c r="U16" s="109"/>
    </row>
    <row r="17" spans="1:21" s="78" customFormat="1" hidden="1" x14ac:dyDescent="0.2">
      <c r="A17" s="184">
        <v>4</v>
      </c>
      <c r="B17" s="208"/>
      <c r="C17" s="198"/>
      <c r="D17" s="209"/>
      <c r="E17" s="198"/>
      <c r="F17" s="197"/>
      <c r="G17" s="219"/>
      <c r="H17" s="199" t="str">
        <f>(IF(C17-F14&gt;0,1)+IF(D17-F15&gt;0,1)+IF(E17-F16&gt;0,1)+IF(G17-F18&gt;0,1))&amp;"-"&amp;(IF(C17-F14&lt;0,1)+IF(D17-F15&lt;0,1)+IF(E17-F16&lt;0,1)+IF(G17-F18&lt;0,1))</f>
        <v>0-0</v>
      </c>
      <c r="I17" s="198" t="str">
        <f>IF(AND(B17&lt;&gt;"",R$13=TRUE),A$13&amp;RANK(S17,S$14:S$18,0)," ")</f>
        <v xml:space="preserve"> </v>
      </c>
      <c r="J17" s="98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4">
        <f>SUM(AND(T17=T14,C17&gt;F14),AND(T17=T15,D17&gt;F15),AND(T17=T16,E17&gt;F16),AND(T17=T18,G17&gt;F18))</f>
        <v>0</v>
      </c>
      <c r="L17" s="217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4">
        <f>SUM(AND(R17=R14,C17&gt;F14),AND(R17=R15,D17&gt;F15),AND(R17=R16,E17&gt;F16),AND(R17=R18,G17&gt;F18))</f>
        <v>0</v>
      </c>
      <c r="N17" s="215" t="str">
        <f>SUM(C17:G17)&amp;"-"&amp;SUM(F14:F18)</f>
        <v>0-0</v>
      </c>
      <c r="O17" s="216">
        <f>C17+D17+E17+G17-F14-F15-F16-F18</f>
        <v>0</v>
      </c>
      <c r="P17" s="201" t="e">
        <f>SUM(C17:G17,F14:F18)/SUM(F14:F18)</f>
        <v>#DIV/0!</v>
      </c>
      <c r="Q17" s="207">
        <f>VALUE(LEFT(H17,1))</f>
        <v>0</v>
      </c>
      <c r="R17" s="203">
        <f>Q17*100000+J17*10000+K17*1000+100*L17</f>
        <v>0</v>
      </c>
      <c r="S17" s="218">
        <f t="shared" si="1"/>
        <v>0</v>
      </c>
      <c r="T17" s="205" t="str">
        <f>Q17&amp;J17</f>
        <v>00</v>
      </c>
      <c r="U17" s="80"/>
    </row>
    <row r="18" spans="1:21" s="78" customFormat="1" hidden="1" x14ac:dyDescent="0.2">
      <c r="A18" s="184">
        <v>5</v>
      </c>
      <c r="B18" s="208"/>
      <c r="C18" s="198"/>
      <c r="D18" s="198"/>
      <c r="E18" s="198"/>
      <c r="F18" s="198"/>
      <c r="G18" s="197"/>
      <c r="H18" s="199" t="str">
        <f>(IF(C18-G14&gt;0,1)+IF(D18-G15&gt;0,1)+IF(E18-G16&gt;0,1)+IF(F18-G17&gt;0,1))&amp;"-"&amp;(IF(C18-G14&lt;0,1)+IF(D18-G15&lt;0,1)+IF(E18-G16&lt;0,1)+IF(F18-G17&lt;0,1))</f>
        <v>0-0</v>
      </c>
      <c r="I18" s="198" t="str">
        <f>IF(AND(B18&lt;&gt;"",R$13=TRUE),A$13&amp;RANK(S18,S$14:S$18,0)," ")</f>
        <v xml:space="preserve"> </v>
      </c>
      <c r="J18" s="98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4">
        <f>SUM(AND(T18=T14,C18&gt;G14),AND(T18=T15,D18&gt;G15),AND(T18=T16,E18&gt;G16),AND(T18=T17,F18&gt;G17))</f>
        <v>0</v>
      </c>
      <c r="L18" s="217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4">
        <f>SUM(AND(R18=R14,C18&gt;G14),AND(R18=R15,D18&gt;G15),AND(R18=R16,E18&gt;G16),AND(R18=R17,F18&gt;G17))</f>
        <v>0</v>
      </c>
      <c r="N18" s="215" t="str">
        <f>SUM(C18:G18)&amp;"-"&amp;SUM(G14:G18)</f>
        <v>0-0</v>
      </c>
      <c r="O18" s="216">
        <f>C18+D18+E18+F18-G14-G15-G16-G17</f>
        <v>0</v>
      </c>
      <c r="P18" s="201" t="e">
        <f>SUM(C18:G18,G14:G18)/SUM(G14:G18)</f>
        <v>#DIV/0!</v>
      </c>
      <c r="Q18" s="207">
        <f>VALUE(LEFT(H18,1))</f>
        <v>0</v>
      </c>
      <c r="R18" s="203">
        <f>Q18*100000+J18*10000+K18*1000+100*L18</f>
        <v>0</v>
      </c>
      <c r="S18" s="218">
        <f t="shared" si="1"/>
        <v>0</v>
      </c>
      <c r="T18" s="205" t="str">
        <f>Q18&amp;J18</f>
        <v>00</v>
      </c>
    </row>
    <row r="19" spans="1:21" s="78" customFormat="1" x14ac:dyDescent="0.2">
      <c r="A19" s="220"/>
      <c r="B19" s="221"/>
      <c r="C19" s="222"/>
      <c r="D19" s="223"/>
      <c r="E19" s="222"/>
      <c r="F19" s="224"/>
      <c r="G19" s="225"/>
      <c r="H19" s="226"/>
      <c r="I19" s="229"/>
      <c r="J19" s="195"/>
      <c r="K19" s="195"/>
      <c r="L19" s="195"/>
      <c r="M19" s="195"/>
      <c r="N19" s="195"/>
      <c r="O19" s="195"/>
      <c r="P19" s="195"/>
      <c r="Q19" s="195"/>
      <c r="R19" s="211" t="s">
        <v>183</v>
      </c>
      <c r="S19" s="195"/>
      <c r="T19" s="195"/>
    </row>
    <row r="20" spans="1:21" s="78" customFormat="1" x14ac:dyDescent="0.2">
      <c r="A20" s="184" t="s">
        <v>33</v>
      </c>
      <c r="B20" s="185"/>
      <c r="C20" s="186">
        <v>1</v>
      </c>
      <c r="D20" s="186">
        <v>2</v>
      </c>
      <c r="E20" s="186">
        <v>3</v>
      </c>
      <c r="F20" s="186">
        <v>4</v>
      </c>
      <c r="G20" s="186"/>
      <c r="H20" s="187" t="s">
        <v>1</v>
      </c>
      <c r="I20" s="187" t="s">
        <v>51</v>
      </c>
      <c r="J20" s="188" t="s">
        <v>176</v>
      </c>
      <c r="K20" s="189" t="s">
        <v>177</v>
      </c>
      <c r="L20" s="190" t="s">
        <v>178</v>
      </c>
      <c r="M20" s="190" t="s">
        <v>179</v>
      </c>
      <c r="N20" s="277" t="s">
        <v>121</v>
      </c>
      <c r="O20" s="277" t="s">
        <v>121</v>
      </c>
      <c r="P20" s="191" t="s">
        <v>180</v>
      </c>
      <c r="Q20" s="192" t="s">
        <v>120</v>
      </c>
      <c r="R20" s="192" t="b">
        <f>OR(AND(COUNTA(B21:B25)=3,COUNTA(C21:G25)=6),AND(COUNTA(B21:B25)=4,COUNTA(C21:G25)=12),AND(COUNTA(B21:B25)=5,COUNTA(C21:G25)=20))</f>
        <v>1</v>
      </c>
      <c r="S20" s="193" t="s">
        <v>181</v>
      </c>
      <c r="T20" s="194" t="s">
        <v>182</v>
      </c>
    </row>
    <row r="21" spans="1:21" s="78" customFormat="1" x14ac:dyDescent="0.2">
      <c r="A21" s="184">
        <v>1</v>
      </c>
      <c r="B21" s="196" t="s">
        <v>186</v>
      </c>
      <c r="C21" s="197"/>
      <c r="D21" s="198">
        <v>10</v>
      </c>
      <c r="E21" s="198">
        <v>10</v>
      </c>
      <c r="F21" s="198">
        <v>6</v>
      </c>
      <c r="G21" s="198"/>
      <c r="H21" s="199" t="str">
        <f>(IF(D21-C22&gt;0,1)+IF(E21-C23&gt;0,1)+IF(F21-C24&gt;0,1)+IF(G21-C25&gt;0,1))&amp;"-"&amp;(IF(D21-C22&lt;0,1)+IF(E21-C23&lt;0,1)+IF(F21-C24&lt;0,1)+IF(G21-C25&lt;0,1))</f>
        <v>0-3</v>
      </c>
      <c r="I21" s="198" t="str">
        <f>IF(AND(B21&lt;&gt;"",R$20=TRUE),A$20&amp;RANK(R21,R$21:R$25,0)," ")</f>
        <v>C4</v>
      </c>
      <c r="J21" s="200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2">
        <f>SUM(AND(T21=T22,D21&gt;C22),AND(T21=T23,E21&gt;C23),AND(T21=T24,F21&gt;C24),AND(T21=T25,G21&gt;C25))</f>
        <v>0</v>
      </c>
      <c r="L21" s="213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4">
        <f>SUM(AND(R21=R22,D21&gt;C22),AND(R21=R23,E21&gt;C23),AND(R21=R24,F21&gt;C24),AND(R21=R25,G21&gt;C25))</f>
        <v>0</v>
      </c>
      <c r="N21" s="215" t="str">
        <f>SUM(C21:G21)&amp;"-"&amp;SUM(C21:C25)</f>
        <v>26-39</v>
      </c>
      <c r="O21" s="216">
        <f>D21+E21+F21+G21-C22-C23-C24-C25</f>
        <v>-13</v>
      </c>
      <c r="P21" s="201">
        <f>SUM(C21:G21,C21:C25)/SUM(C21:C25)</f>
        <v>1.6666666666666667</v>
      </c>
      <c r="Q21" s="202">
        <f>VALUE(LEFT(H21,1))</f>
        <v>0</v>
      </c>
      <c r="R21" s="203">
        <f>Q21*100000+J21*10000+K21*1000+100*L21</f>
        <v>0</v>
      </c>
      <c r="S21" s="218">
        <f t="shared" ref="S21:S25" si="2">R21+M21*0.1+IF(ISNONTEXT(B21),0,0.01)+0.0001*O21</f>
        <v>8.6999999999999994E-3</v>
      </c>
      <c r="T21" s="205" t="str">
        <f>Q21&amp;J21</f>
        <v>00</v>
      </c>
      <c r="U21" s="109"/>
    </row>
    <row r="22" spans="1:21" s="78" customFormat="1" x14ac:dyDescent="0.2">
      <c r="A22" s="184">
        <v>2</v>
      </c>
      <c r="B22" s="206" t="s">
        <v>305</v>
      </c>
      <c r="C22" s="198">
        <v>13</v>
      </c>
      <c r="D22" s="197"/>
      <c r="E22" s="198">
        <v>13</v>
      </c>
      <c r="F22" s="198">
        <v>13</v>
      </c>
      <c r="G22" s="198"/>
      <c r="H22" s="199" t="str">
        <f>(IF(C22-D21&gt;0,1)+IF(E22-D23&gt;0,1)+IF(F22-D24&gt;0,1)+IF(G22-D25&gt;0,1))&amp;"-"&amp;(IF(C22-D21&lt;0,1)+IF(E22-D23&lt;0,1)+IF(F22-D24&lt;0,1)+IF(G22-D25&lt;0,1))</f>
        <v>3-0</v>
      </c>
      <c r="I22" s="198" t="str">
        <f>IF(AND(B22&lt;&gt;"",R$20=TRUE),A$20&amp;RANK(R22,R$21:R$25,0)," ")</f>
        <v>C1</v>
      </c>
      <c r="J22" s="98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4">
        <f>SUM(AND(T22=T21,C22&gt;D21),AND(T22=T23,E22&gt;D23),AND(T22=T24,F22&gt;D24),AND(T22=T25,G22&gt;D25))</f>
        <v>0</v>
      </c>
      <c r="L22" s="217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4">
        <f>SUM(AND(R22=R21,C22&gt;D21),AND(R22=R23,E22&gt;D23),AND(R22=R24,F22&gt;D24),AND(R22=R25,G22&gt;D25))</f>
        <v>0</v>
      </c>
      <c r="N22" s="215" t="str">
        <f>SUM(C22:G22)&amp;"-"&amp;SUM(D21:D25)</f>
        <v>39-22</v>
      </c>
      <c r="O22" s="216">
        <f>C22+E22+F22+G22-D21-D23-D24-D25</f>
        <v>17</v>
      </c>
      <c r="P22" s="201">
        <f>SUM(C22:G22,D21:D25)/SUM(D21:D25)</f>
        <v>2.7727272727272729</v>
      </c>
      <c r="Q22" s="207">
        <f>VALUE(LEFT(H22,1))</f>
        <v>3</v>
      </c>
      <c r="R22" s="203">
        <f>Q22*100000+J22*10000+K22*1000+100*L22</f>
        <v>300000</v>
      </c>
      <c r="S22" s="218">
        <f t="shared" si="2"/>
        <v>300000.01170000003</v>
      </c>
      <c r="T22" s="205" t="str">
        <f>Q22&amp;J22</f>
        <v>30</v>
      </c>
      <c r="U22" s="109"/>
    </row>
    <row r="23" spans="1:21" s="78" customFormat="1" x14ac:dyDescent="0.2">
      <c r="A23" s="184">
        <v>3</v>
      </c>
      <c r="B23" s="206" t="s">
        <v>307</v>
      </c>
      <c r="C23" s="198">
        <v>13</v>
      </c>
      <c r="D23" s="209">
        <v>4</v>
      </c>
      <c r="E23" s="197"/>
      <c r="F23" s="198">
        <v>11</v>
      </c>
      <c r="G23" s="198"/>
      <c r="H23" s="199" t="str">
        <f>(IF(C23-E21&gt;0,1)+IF(D23-E22&gt;0,1)+IF(F23-E24&gt;0,1)+IF(G23-E25&gt;0,1))&amp;"-"&amp;(IF(C23-E21&lt;0,1)+IF(D23-E22&lt;0,1)+IF(F23-E24&lt;0,1)+IF(G23-E25&lt;0,1))</f>
        <v>2-1</v>
      </c>
      <c r="I23" s="198" t="str">
        <f>IF(AND(B23&lt;&gt;"",R$20=TRUE),A$20&amp;RANK(R23,R$21:R$25,0)," ")</f>
        <v>C2</v>
      </c>
      <c r="J23" s="98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4">
        <f>SUM(AND(T23=T21,C23&gt;E21),AND(T23=T22,D23&gt;E22),AND(T23=T24,F23&gt;E24),AND(T23=T25,G23&gt;E25))</f>
        <v>0</v>
      </c>
      <c r="L23" s="217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4">
        <f>SUM(AND(R23=R21,C23&gt;E21),AND(R23=R22,D23&gt;E22),AND(R23=R24,F23&gt;E24),AND(R23=R25,G23&gt;E25))</f>
        <v>0</v>
      </c>
      <c r="N23" s="215" t="str">
        <f>SUM(C23:G23)&amp;"-"&amp;SUM(E21:E25)</f>
        <v>28-33</v>
      </c>
      <c r="O23" s="216">
        <f>C23+D23+F23+G23-E21-E22-E24-E25</f>
        <v>-5</v>
      </c>
      <c r="P23" s="201">
        <f>SUM(C23:G23,E21:E25)/SUM(E21:E25)</f>
        <v>1.8484848484848484</v>
      </c>
      <c r="Q23" s="207">
        <f>VALUE(LEFT(H23,1))</f>
        <v>2</v>
      </c>
      <c r="R23" s="203">
        <f>Q23*100000+J23*10000+K23*1000+100*L23</f>
        <v>200000</v>
      </c>
      <c r="S23" s="218">
        <f t="shared" si="2"/>
        <v>200000.00950000001</v>
      </c>
      <c r="T23" s="205" t="str">
        <f>Q23&amp;J23</f>
        <v>20</v>
      </c>
      <c r="U23" s="109"/>
    </row>
    <row r="24" spans="1:21" s="78" customFormat="1" x14ac:dyDescent="0.2">
      <c r="A24" s="184">
        <v>4</v>
      </c>
      <c r="B24" s="206" t="s">
        <v>225</v>
      </c>
      <c r="C24" s="198">
        <v>13</v>
      </c>
      <c r="D24" s="209">
        <v>8</v>
      </c>
      <c r="E24" s="198">
        <v>10</v>
      </c>
      <c r="F24" s="197"/>
      <c r="G24" s="219"/>
      <c r="H24" s="199" t="str">
        <f>(IF(C24-F21&gt;0,1)+IF(D24-F22&gt;0,1)+IF(E24-F23&gt;0,1)+IF(G24-F25&gt;0,1))&amp;"-"&amp;(IF(C24-F21&lt;0,1)+IF(D24-F22&lt;0,1)+IF(E24-F23&lt;0,1)+IF(G24-F25&lt;0,1))</f>
        <v>1-2</v>
      </c>
      <c r="I24" s="198" t="str">
        <f>IF(AND(B24&lt;&gt;"",R$20=TRUE),A$20&amp;RANK(R24,R$21:R$25,0)," ")</f>
        <v>C3</v>
      </c>
      <c r="J24" s="98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4">
        <f>SUM(AND(T24=T21,C24&gt;F21),AND(T24=T22,D24&gt;F22),AND(T24=T23,E24&gt;F23),AND(T24=T25,G24&gt;F25))</f>
        <v>0</v>
      </c>
      <c r="L24" s="217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4">
        <f>SUM(AND(R24=R21,C24&gt;F21),AND(R24=R22,D24&gt;F22),AND(R24=R23,E24&gt;F23),AND(R24=R25,G24&gt;F25))</f>
        <v>0</v>
      </c>
      <c r="N24" s="215" t="str">
        <f>SUM(C24:G24)&amp;"-"&amp;SUM(F21:F25)</f>
        <v>31-30</v>
      </c>
      <c r="O24" s="216">
        <f>C24+D24+E24+G24-F21-F22-F23-F25</f>
        <v>1</v>
      </c>
      <c r="P24" s="201">
        <f>SUM(C24:G24,F21:F25)/SUM(F21:F25)</f>
        <v>2.0333333333333332</v>
      </c>
      <c r="Q24" s="207">
        <f>VALUE(LEFT(H24,1))</f>
        <v>1</v>
      </c>
      <c r="R24" s="203">
        <f>Q24*100000+J24*10000+K24*1000+100*L24</f>
        <v>100000</v>
      </c>
      <c r="S24" s="218">
        <f t="shared" si="2"/>
        <v>100000.0101</v>
      </c>
      <c r="T24" s="205" t="str">
        <f>Q24&amp;J24</f>
        <v>10</v>
      </c>
      <c r="U24" s="109"/>
    </row>
    <row r="25" spans="1:21" s="78" customFormat="1" hidden="1" x14ac:dyDescent="0.2">
      <c r="A25" s="184">
        <v>5</v>
      </c>
      <c r="B25" s="208"/>
      <c r="C25" s="198"/>
      <c r="D25" s="198"/>
      <c r="E25" s="198"/>
      <c r="F25" s="198"/>
      <c r="G25" s="197"/>
      <c r="H25" s="199" t="str">
        <f>(IF(C25-G21&gt;0,1)+IF(D25-G22&gt;0,1)+IF(E25-G23&gt;0,1)+IF(F25-G24&gt;0,1))&amp;"-"&amp;(IF(C25-G21&lt;0,1)+IF(D25-G22&lt;0,1)+IF(E25-G23&lt;0,1)+IF(F25-G24&lt;0,1))</f>
        <v>0-0</v>
      </c>
      <c r="I25" s="198" t="str">
        <f>IF(AND(B25&lt;&gt;"",R$20=TRUE),A$20&amp;RANK(R25,R$21:R$25,0)," ")</f>
        <v xml:space="preserve"> </v>
      </c>
      <c r="J25" s="98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4">
        <f>SUM(AND(T25=T21,C25&gt;G21),AND(T25=T22,D25&gt;G22),AND(T25=T23,E25&gt;G23),AND(T25=T24,F25&gt;G24))</f>
        <v>0</v>
      </c>
      <c r="L25" s="217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4">
        <f>SUM(AND(R25=R21,C25&gt;G21),AND(R25=R22,D25&gt;G22),AND(R25=R23,E25&gt;G23),AND(R25=R24,F25&gt;G24))</f>
        <v>0</v>
      </c>
      <c r="N25" s="215" t="str">
        <f>SUM(C25:G25)&amp;"-"&amp;SUM(G21:G25)</f>
        <v>0-0</v>
      </c>
      <c r="O25" s="216">
        <f>C25+D25+E25+F25-G21-G22-G23-G24</f>
        <v>0</v>
      </c>
      <c r="P25" s="201" t="e">
        <f>SUM(C25:G25,G21:G25)/SUM(G21:G25)</f>
        <v>#DIV/0!</v>
      </c>
      <c r="Q25" s="207">
        <f>VALUE(LEFT(H25,1))</f>
        <v>0</v>
      </c>
      <c r="R25" s="203">
        <f>Q25*100000+J25*10000+K25*1000+100*L25</f>
        <v>0</v>
      </c>
      <c r="S25" s="218">
        <f t="shared" si="2"/>
        <v>0</v>
      </c>
      <c r="T25" s="205" t="str">
        <f>Q25&amp;J25</f>
        <v>00</v>
      </c>
    </row>
    <row r="26" spans="1:21" s="78" customFormat="1" x14ac:dyDescent="0.2">
      <c r="A26" s="230"/>
      <c r="B26" s="231"/>
      <c r="C26" s="225"/>
      <c r="D26" s="225"/>
      <c r="E26" s="225"/>
      <c r="F26" s="232"/>
      <c r="G26" s="232"/>
      <c r="H26" s="233"/>
      <c r="I26" s="231"/>
      <c r="J26" s="195"/>
      <c r="K26" s="195"/>
      <c r="L26" s="195"/>
      <c r="M26" s="195"/>
      <c r="N26" s="195"/>
      <c r="O26" s="195"/>
      <c r="P26" s="195"/>
      <c r="Q26" s="195"/>
      <c r="R26" s="211" t="s">
        <v>183</v>
      </c>
      <c r="S26" s="195"/>
      <c r="T26" s="195"/>
    </row>
    <row r="27" spans="1:21" s="78" customFormat="1" x14ac:dyDescent="0.2">
      <c r="A27" s="184" t="s">
        <v>16</v>
      </c>
      <c r="B27" s="185"/>
      <c r="C27" s="186">
        <v>1</v>
      </c>
      <c r="D27" s="186">
        <v>2</v>
      </c>
      <c r="E27" s="186">
        <v>3</v>
      </c>
      <c r="F27" s="186">
        <v>4</v>
      </c>
      <c r="G27" s="186"/>
      <c r="H27" s="187" t="s">
        <v>1</v>
      </c>
      <c r="I27" s="187" t="s">
        <v>51</v>
      </c>
      <c r="J27" s="188" t="s">
        <v>176</v>
      </c>
      <c r="K27" s="189" t="s">
        <v>177</v>
      </c>
      <c r="L27" s="190" t="s">
        <v>178</v>
      </c>
      <c r="M27" s="190" t="s">
        <v>179</v>
      </c>
      <c r="N27" s="277" t="s">
        <v>121</v>
      </c>
      <c r="O27" s="277" t="s">
        <v>121</v>
      </c>
      <c r="P27" s="191" t="s">
        <v>180</v>
      </c>
      <c r="Q27" s="192" t="s">
        <v>120</v>
      </c>
      <c r="R27" s="192" t="b">
        <f>OR(AND(COUNTA(B28:B32)=3,COUNTA(C28:G32)=6),AND(COUNTA(B28:B32)=4,COUNTA(C28:G32)=12),AND(COUNTA(B28:B32)=5,COUNTA(C28:G32)=20))</f>
        <v>1</v>
      </c>
      <c r="S27" s="193" t="s">
        <v>181</v>
      </c>
      <c r="T27" s="194" t="s">
        <v>182</v>
      </c>
    </row>
    <row r="28" spans="1:21" s="78" customFormat="1" x14ac:dyDescent="0.2">
      <c r="A28" s="184">
        <v>1</v>
      </c>
      <c r="B28" s="234" t="s">
        <v>226</v>
      </c>
      <c r="C28" s="197"/>
      <c r="D28" s="198">
        <v>13</v>
      </c>
      <c r="E28" s="198">
        <v>10</v>
      </c>
      <c r="F28" s="198">
        <v>11</v>
      </c>
      <c r="G28" s="198"/>
      <c r="H28" s="199" t="str">
        <f>(IF(D28-C29&gt;0,1)+IF(E28-C30&gt;0,1)+IF(F28-C31&gt;0,1)+IF(G28-C32&gt;0,1))&amp;"-"&amp;(IF(D28-C29&lt;0,1)+IF(E28-C30&lt;0,1)+IF(F28-C31&lt;0,1)+IF(G28-C32&lt;0,1))</f>
        <v>2-1</v>
      </c>
      <c r="I28" s="198" t="str">
        <f>IF(AND(B28&lt;&gt;"",R$27=TRUE),A$27&amp;RANK(R28,R$28:R$32,0)," ")</f>
        <v>D2</v>
      </c>
      <c r="J28" s="200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2">
        <f>SUM(AND(T28=T29,D28&gt;C29),AND(T28=T30,E28&gt;C30),AND(T28=T31,F28&gt;C31),AND(T28=T32,G28&gt;C32))</f>
        <v>0</v>
      </c>
      <c r="L28" s="213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4">
        <f>SUM(AND(R28=R29,D28&gt;C29),AND(R28=R30,E28&gt;C30),AND(R28=R31,F28&gt;C31),AND(R28=R32,G28&gt;C32))</f>
        <v>0</v>
      </c>
      <c r="N28" s="215" t="str">
        <f>SUM(C28:G28)&amp;"-"&amp;SUM(C28:C32)</f>
        <v>34-31</v>
      </c>
      <c r="O28" s="216">
        <f>D28+E28+F28+G28-C29-C30-C31-C32</f>
        <v>3</v>
      </c>
      <c r="P28" s="201">
        <f>SUM(C28:G28,C28:C32)/SUM(C28:C32)</f>
        <v>2.096774193548387</v>
      </c>
      <c r="Q28" s="202">
        <f>VALUE(LEFT(H28,1))</f>
        <v>2</v>
      </c>
      <c r="R28" s="203">
        <f>Q28*100000+J28*10000+K28*1000+100*L28</f>
        <v>200000</v>
      </c>
      <c r="S28" s="218">
        <f t="shared" ref="S28:S32" si="3">R28+M28*0.1+IF(ISNONTEXT(B28),0,0.01)+0.0001*O28</f>
        <v>200000.01030000002</v>
      </c>
      <c r="T28" s="205" t="str">
        <f>Q28&amp;J28</f>
        <v>20</v>
      </c>
      <c r="U28" s="109"/>
    </row>
    <row r="29" spans="1:21" s="78" customFormat="1" x14ac:dyDescent="0.2">
      <c r="A29" s="184">
        <v>2</v>
      </c>
      <c r="B29" s="206" t="s">
        <v>229</v>
      </c>
      <c r="C29" s="198">
        <v>9</v>
      </c>
      <c r="D29" s="197"/>
      <c r="E29" s="198">
        <v>8</v>
      </c>
      <c r="F29" s="198">
        <v>13</v>
      </c>
      <c r="G29" s="198"/>
      <c r="H29" s="199" t="str">
        <f>(IF(C29-D28&gt;0,1)+IF(E29-D30&gt;0,1)+IF(F29-D31&gt;0,1)+IF(G29-D32&gt;0,1))&amp;"-"&amp;(IF(C29-D28&lt;0,1)+IF(E29-D30&lt;0,1)+IF(F29-D31&lt;0,1)+IF(G29-D32&lt;0,1))</f>
        <v>1-2</v>
      </c>
      <c r="I29" s="198" t="str">
        <f>IF(AND(B29&lt;&gt;"",R$27=TRUE),A$27&amp;RANK(R29,R$28:R$32,0)," ")</f>
        <v>D3</v>
      </c>
      <c r="J29" s="98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4">
        <f>SUM(AND(T29=T28,C29&gt;D28),AND(T29=T30,E29&gt;D30),AND(T29=T31,F29&gt;D31),AND(T29=T32,G29&gt;D32))</f>
        <v>0</v>
      </c>
      <c r="L29" s="217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4">
        <f>SUM(AND(R29=R28,C29&gt;D28),AND(R29=R30,E29&gt;D30),AND(R29=R31,F29&gt;D31),AND(R29=R32,G29&gt;D32))</f>
        <v>0</v>
      </c>
      <c r="N29" s="215" t="str">
        <f>SUM(C29:G29)&amp;"-"&amp;SUM(D28:D32)</f>
        <v>30-32</v>
      </c>
      <c r="O29" s="216">
        <f>C29+E29+F29+G29-D28-D30-D31-D32</f>
        <v>-2</v>
      </c>
      <c r="P29" s="201">
        <f>SUM(C29:G29,D28:D32)/SUM(D28:D32)</f>
        <v>1.9375</v>
      </c>
      <c r="Q29" s="207">
        <f>VALUE(LEFT(H29,1))</f>
        <v>1</v>
      </c>
      <c r="R29" s="203">
        <f>Q29*100000+J29*10000+K29*1000+100*L29</f>
        <v>100000</v>
      </c>
      <c r="S29" s="218">
        <f t="shared" si="3"/>
        <v>100000.0098</v>
      </c>
      <c r="T29" s="205" t="str">
        <f>Q29&amp;J29</f>
        <v>10</v>
      </c>
      <c r="U29" s="109"/>
    </row>
    <row r="30" spans="1:21" s="78" customFormat="1" x14ac:dyDescent="0.2">
      <c r="A30" s="184">
        <v>3</v>
      </c>
      <c r="B30" s="206" t="s">
        <v>199</v>
      </c>
      <c r="C30" s="198">
        <v>13</v>
      </c>
      <c r="D30" s="209">
        <v>12</v>
      </c>
      <c r="E30" s="197"/>
      <c r="F30" s="198">
        <v>12</v>
      </c>
      <c r="G30" s="198"/>
      <c r="H30" s="199" t="str">
        <f>(IF(C30-E28&gt;0,1)+IF(D30-E29&gt;0,1)+IF(F30-E31&gt;0,1)+IF(G30-E32&gt;0,1))&amp;"-"&amp;(IF(C30-E28&lt;0,1)+IF(D30-E29&lt;0,1)+IF(F30-E31&lt;0,1)+IF(G30-E32&lt;0,1))</f>
        <v>3-0</v>
      </c>
      <c r="I30" s="198" t="str">
        <f>IF(AND(B30&lt;&gt;"",R$27=TRUE),A$27&amp;RANK(R30,R$28:R$32,0)," ")</f>
        <v>D1</v>
      </c>
      <c r="J30" s="98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4">
        <f>SUM(AND(T30=T28,C30&gt;E28),AND(T30=T29,D30&gt;E29),AND(T30=T31,F30&gt;E31),AND(T30=T32,G30&gt;E32))</f>
        <v>0</v>
      </c>
      <c r="L30" s="217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4">
        <f>SUM(AND(R30=R28,C30&gt;E28),AND(R30=R29,D30&gt;E29),AND(R30=R31,F30&gt;E31),AND(R30=R32,G30&gt;E32))</f>
        <v>0</v>
      </c>
      <c r="N30" s="215" t="str">
        <f>SUM(C30:G30)&amp;"-"&amp;SUM(E28:E32)</f>
        <v>37-21</v>
      </c>
      <c r="O30" s="216">
        <f>C30+D30+F30+G30-E28-E29-E31-E32</f>
        <v>16</v>
      </c>
      <c r="P30" s="201">
        <f>SUM(C30:G30,E28:E32)/SUM(E28:E32)</f>
        <v>2.7619047619047619</v>
      </c>
      <c r="Q30" s="207">
        <f>VALUE(LEFT(H30,1))</f>
        <v>3</v>
      </c>
      <c r="R30" s="203">
        <f>Q30*100000+J30*10000+K30*1000+100*L30</f>
        <v>300000</v>
      </c>
      <c r="S30" s="218">
        <f t="shared" si="3"/>
        <v>300000.01160000003</v>
      </c>
      <c r="T30" s="205" t="str">
        <f>Q30&amp;J30</f>
        <v>30</v>
      </c>
      <c r="U30" s="109"/>
    </row>
    <row r="31" spans="1:21" s="78" customFormat="1" x14ac:dyDescent="0.2">
      <c r="A31" s="184">
        <v>4</v>
      </c>
      <c r="B31" s="208" t="s">
        <v>115</v>
      </c>
      <c r="C31" s="198">
        <v>9</v>
      </c>
      <c r="D31" s="209">
        <v>7</v>
      </c>
      <c r="E31" s="198">
        <v>3</v>
      </c>
      <c r="F31" s="197"/>
      <c r="G31" s="219"/>
      <c r="H31" s="199" t="str">
        <f>(IF(C31-F28&gt;0,1)+IF(D31-F29&gt;0,1)+IF(E31-F30&gt;0,1)+IF(G31-F32&gt;0,1))&amp;"-"&amp;(IF(C31-F28&lt;0,1)+IF(D31-F29&lt;0,1)+IF(E31-F30&lt;0,1)+IF(G31-F32&lt;0,1))</f>
        <v>0-3</v>
      </c>
      <c r="I31" s="198" t="str">
        <f>IF(AND(B31&lt;&gt;"",R$27=TRUE),A$27&amp;RANK(R31,R$28:R$32,0)," ")</f>
        <v>D4</v>
      </c>
      <c r="J31" s="98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4">
        <f>SUM(AND(T31=T28,C31&gt;F28),AND(T31=T29,D31&gt;F29),AND(T31=T30,E31&gt;F30),AND(T31=T32,G31&gt;F32))</f>
        <v>0</v>
      </c>
      <c r="L31" s="217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4">
        <f>SUM(AND(R31=R28,C31&gt;F28),AND(R31=R29,D31&gt;F29),AND(R31=R30,E31&gt;F30),AND(R31=R32,G31&gt;F32))</f>
        <v>0</v>
      </c>
      <c r="N31" s="215" t="str">
        <f>SUM(C31:G31)&amp;"-"&amp;SUM(F28:F32)</f>
        <v>19-36</v>
      </c>
      <c r="O31" s="216">
        <f>C31+D31+E31+G31-F28-F29-F30-F32</f>
        <v>-17</v>
      </c>
      <c r="P31" s="201">
        <f>SUM(C31:G31,F28:F32)/SUM(F28:F32)</f>
        <v>1.5277777777777777</v>
      </c>
      <c r="Q31" s="207">
        <f>VALUE(LEFT(H31,1))</f>
        <v>0</v>
      </c>
      <c r="R31" s="203">
        <f>Q31*100000+J31*10000+K31*1000+100*L31</f>
        <v>0</v>
      </c>
      <c r="S31" s="218">
        <f t="shared" si="3"/>
        <v>8.3000000000000001E-3</v>
      </c>
      <c r="T31" s="205" t="str">
        <f>Q31&amp;J31</f>
        <v>00</v>
      </c>
      <c r="U31" s="109"/>
    </row>
    <row r="32" spans="1:21" s="78" customFormat="1" hidden="1" x14ac:dyDescent="0.2">
      <c r="A32" s="184">
        <v>5</v>
      </c>
      <c r="B32" s="208"/>
      <c r="C32" s="198"/>
      <c r="D32" s="198"/>
      <c r="E32" s="198"/>
      <c r="F32" s="198"/>
      <c r="G32" s="197"/>
      <c r="H32" s="199" t="str">
        <f>(IF(C32-G28&gt;0,1)+IF(D32-G29&gt;0,1)+IF(E32-G30&gt;0,1)+IF(F32-G31&gt;0,1))&amp;"-"&amp;(IF(C32-G28&lt;0,1)+IF(D32-G29&lt;0,1)+IF(E32-G30&lt;0,1)+IF(F32-G31&lt;0,1))</f>
        <v>0-0</v>
      </c>
      <c r="I32" s="198" t="str">
        <f>IF(AND(B32&lt;&gt;"",R$27=TRUE),A$27&amp;RANK(R32,R$28:R$32,0)," ")</f>
        <v xml:space="preserve"> </v>
      </c>
      <c r="J32" s="98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4">
        <f>SUM(AND(T32=T28,C32&gt;G28),AND(T32=T29,D32&gt;G29),AND(T32=T30,E32&gt;G30),AND(T32=T31,F32&gt;G31))</f>
        <v>0</v>
      </c>
      <c r="L32" s="217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4">
        <f>SUM(AND(R32=R28,C32&gt;G28),AND(R32=R29,D32&gt;G29),AND(R32=R30,E32&gt;G30),AND(R32=R31,F32&gt;G31))</f>
        <v>0</v>
      </c>
      <c r="N32" s="215" t="str">
        <f>SUM(C32:G32)&amp;"-"&amp;SUM(G28:G32)</f>
        <v>0-0</v>
      </c>
      <c r="O32" s="216">
        <f>C32+D32+E32+F32-G28-G29-G30-G31</f>
        <v>0</v>
      </c>
      <c r="P32" s="201" t="e">
        <f>SUM(C32:G32,G28:G32)/SUM(G28:G32)</f>
        <v>#DIV/0!</v>
      </c>
      <c r="Q32" s="207">
        <f>VALUE(LEFT(H32,1))</f>
        <v>0</v>
      </c>
      <c r="R32" s="203">
        <f>Q32*100000+J32*10000+K32*1000+100*L32</f>
        <v>0</v>
      </c>
      <c r="S32" s="218">
        <f t="shared" si="3"/>
        <v>0</v>
      </c>
      <c r="T32" s="205" t="str">
        <f>Q32&amp;J32</f>
        <v>00</v>
      </c>
    </row>
    <row r="33" spans="1:20" s="78" customFormat="1" x14ac:dyDescent="0.2">
      <c r="A33" s="220"/>
      <c r="B33" s="225"/>
      <c r="C33" s="225"/>
      <c r="D33" s="225"/>
      <c r="E33" s="225"/>
      <c r="F33" s="222"/>
      <c r="G33" s="225"/>
      <c r="H33" s="235"/>
      <c r="I33" s="236"/>
      <c r="J33" s="195"/>
      <c r="K33" s="195"/>
      <c r="L33" s="195"/>
      <c r="M33" s="195"/>
      <c r="N33" s="195"/>
      <c r="O33" s="195"/>
      <c r="P33" s="195"/>
      <c r="Q33" s="195"/>
      <c r="R33" s="211" t="s">
        <v>183</v>
      </c>
      <c r="S33" s="195"/>
      <c r="T33" s="195"/>
    </row>
    <row r="34" spans="1:20" s="78" customFormat="1" hidden="1" x14ac:dyDescent="0.2">
      <c r="A34" s="184" t="s">
        <v>123</v>
      </c>
      <c r="B34" s="185"/>
      <c r="C34" s="186">
        <v>1</v>
      </c>
      <c r="D34" s="186">
        <v>2</v>
      </c>
      <c r="E34" s="186">
        <v>3</v>
      </c>
      <c r="F34" s="186">
        <v>4</v>
      </c>
      <c r="G34" s="186">
        <v>5</v>
      </c>
      <c r="H34" s="186" t="s">
        <v>1</v>
      </c>
      <c r="I34" s="187" t="s">
        <v>51</v>
      </c>
      <c r="J34" s="188" t="s">
        <v>176</v>
      </c>
      <c r="K34" s="189" t="s">
        <v>177</v>
      </c>
      <c r="L34" s="190" t="s">
        <v>178</v>
      </c>
      <c r="M34" s="190" t="s">
        <v>179</v>
      </c>
      <c r="N34" s="277" t="s">
        <v>121</v>
      </c>
      <c r="O34" s="277" t="s">
        <v>121</v>
      </c>
      <c r="P34" s="191" t="s">
        <v>180</v>
      </c>
      <c r="Q34" s="192" t="s">
        <v>120</v>
      </c>
      <c r="R34" s="192" t="b">
        <f>OR(AND(COUNTA(B35:B39)=3,COUNTA(C35:G39)=6),AND(COUNTA(B35:B39)=4,COUNTA(C35:G39)=12),AND(COUNTA(B35:B39)=5,COUNTA(C35:G39)=20))</f>
        <v>0</v>
      </c>
      <c r="S34" s="193" t="s">
        <v>181</v>
      </c>
      <c r="T34" s="194" t="s">
        <v>182</v>
      </c>
    </row>
    <row r="35" spans="1:20" s="78" customFormat="1" hidden="1" x14ac:dyDescent="0.2">
      <c r="A35" s="184">
        <v>1</v>
      </c>
      <c r="B35" s="234"/>
      <c r="C35" s="197"/>
      <c r="D35" s="198"/>
      <c r="E35" s="198"/>
      <c r="F35" s="198"/>
      <c r="G35" s="198"/>
      <c r="H35" s="199" t="str">
        <f>(IF(D35-C36&gt;0,1)+IF(E35-C37&gt;0,1)+IF(F35-C38&gt;0,1)+IF(G35-C39&gt;0,1))&amp;"-"&amp;(IF(D35-C36&lt;0,1)+IF(E35-C37&lt;0,1)+IF(F35-C38&lt;0,1)+IF(G35-C39&lt;0,1))</f>
        <v>0-0</v>
      </c>
      <c r="I35" s="198" t="str">
        <f>IF(AND(B35&lt;&gt;"",R$34=TRUE),A$34&amp;RANK(R35,R$35:R$39,0)," ")</f>
        <v xml:space="preserve"> </v>
      </c>
      <c r="J35" s="200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2">
        <f>SUM(AND(T35=T36,D35&gt;C36),AND(T35=T37,E35&gt;C37),AND(T35=T38,F35&gt;C38),AND(T35=T39,G35&gt;C39))</f>
        <v>0</v>
      </c>
      <c r="L35" s="213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4">
        <f>SUM(AND(R35=R36,D35&gt;C36),AND(R35=R37,E35&gt;C37),AND(R35=R38,F35&gt;C38),AND(R35=R39,G35&gt;C39))</f>
        <v>0</v>
      </c>
      <c r="N35" s="215" t="str">
        <f>SUM(C35:G35)&amp;"-"&amp;SUM(C35:C39)</f>
        <v>0-0</v>
      </c>
      <c r="O35" s="216">
        <f>D35+E35+F35+G35-C36-C37-C38-C39</f>
        <v>0</v>
      </c>
      <c r="P35" s="201" t="e">
        <f>SUM(C35:G35,C35:C39)/SUM(C35:C39)</f>
        <v>#DIV/0!</v>
      </c>
      <c r="Q35" s="202">
        <f>VALUE(LEFT(H35,1))</f>
        <v>0</v>
      </c>
      <c r="R35" s="203">
        <f>Q35*100000+J35*10000+K35*1000+100*L35</f>
        <v>0</v>
      </c>
      <c r="S35" s="218">
        <f t="shared" ref="S35:S39" si="4">R35+M35*0.1+IF(ISNONTEXT(B35),0,0.01)+0.0001*O35</f>
        <v>0</v>
      </c>
      <c r="T35" s="205" t="str">
        <f>Q35&amp;J35</f>
        <v>00</v>
      </c>
    </row>
    <row r="36" spans="1:20" s="78" customFormat="1" hidden="1" x14ac:dyDescent="0.2">
      <c r="A36" s="184">
        <v>2</v>
      </c>
      <c r="B36" s="206"/>
      <c r="C36" s="198"/>
      <c r="D36" s="197"/>
      <c r="E36" s="198"/>
      <c r="F36" s="198"/>
      <c r="G36" s="198"/>
      <c r="H36" s="199" t="str">
        <f>(IF(C36-D35&gt;0,1)+IF(E36-D37&gt;0,1)+IF(F36-D38&gt;0,1)+IF(G36-D39&gt;0,1))&amp;"-"&amp;(IF(C36-D35&lt;0,1)+IF(E36-D37&lt;0,1)+IF(F36-D38&lt;0,1)+IF(G36-D39&lt;0,1))</f>
        <v>0-0</v>
      </c>
      <c r="I36" s="198" t="str">
        <f>IF(AND(B36&lt;&gt;"",R$34=TRUE),A$34&amp;RANK(R36,R$35:R$39,0)," ")</f>
        <v xml:space="preserve"> </v>
      </c>
      <c r="J36" s="98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4">
        <f>SUM(AND(T36=T35,C36&gt;D35),AND(T36=T37,E36&gt;D37),AND(T36=T38,F36&gt;D38),AND(T36=T39,G36&gt;D39))</f>
        <v>0</v>
      </c>
      <c r="L36" s="217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4">
        <f>SUM(AND(R36=R35,C36&gt;D35),AND(R36=R37,E36&gt;D37),AND(R36=R38,F36&gt;D38),AND(R36=R39,G36&gt;D39))</f>
        <v>0</v>
      </c>
      <c r="N36" s="215" t="str">
        <f>SUM(C36:G36)&amp;"-"&amp;SUM(D35:D39)</f>
        <v>0-0</v>
      </c>
      <c r="O36" s="216">
        <f>C36+E36+F36+G36-D35-D37-D38-D39</f>
        <v>0</v>
      </c>
      <c r="P36" s="201" t="e">
        <f>SUM(C36:G36,D35:D39)/SUM(D35:D39)</f>
        <v>#DIV/0!</v>
      </c>
      <c r="Q36" s="207">
        <f>VALUE(LEFT(H36,1))</f>
        <v>0</v>
      </c>
      <c r="R36" s="203">
        <f>Q36*100000+J36*10000+K36*1000+100*L36</f>
        <v>0</v>
      </c>
      <c r="S36" s="218">
        <f t="shared" si="4"/>
        <v>0</v>
      </c>
      <c r="T36" s="205" t="str">
        <f>Q36&amp;J36</f>
        <v>00</v>
      </c>
    </row>
    <row r="37" spans="1:20" s="78" customFormat="1" hidden="1" x14ac:dyDescent="0.2">
      <c r="A37" s="184">
        <v>3</v>
      </c>
      <c r="B37" s="206"/>
      <c r="C37" s="198"/>
      <c r="D37" s="209"/>
      <c r="E37" s="197"/>
      <c r="F37" s="198"/>
      <c r="G37" s="198"/>
      <c r="H37" s="199" t="str">
        <f>(IF(C37-E35&gt;0,1)+IF(D37-E36&gt;0,1)+IF(F37-E38&gt;0,1)+IF(G37-E39&gt;0,1))&amp;"-"&amp;(IF(C37-E35&lt;0,1)+IF(D37-E36&lt;0,1)+IF(F37-E38&lt;0,1)+IF(G37-E39&lt;0,1))</f>
        <v>0-0</v>
      </c>
      <c r="I37" s="198" t="str">
        <f>IF(AND(B37&lt;&gt;"",R$34=TRUE),A$34&amp;RANK(R37,R$35:R$39,0)," ")</f>
        <v xml:space="preserve"> </v>
      </c>
      <c r="J37" s="98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4">
        <f>SUM(AND(T37=T35,C37&gt;E35),AND(T37=T36,D37&gt;E36),AND(T37=T38,F37&gt;E38),AND(T37=T39,G37&gt;E39))</f>
        <v>0</v>
      </c>
      <c r="L37" s="217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4">
        <f>SUM(AND(R37=R35,C37&gt;E35),AND(R37=R36,D37&gt;E36),AND(R37=R38,F37&gt;E38),AND(R37=R39,G37&gt;E39))</f>
        <v>0</v>
      </c>
      <c r="N37" s="215" t="str">
        <f>SUM(C37:G37)&amp;"-"&amp;SUM(E35:E39)</f>
        <v>0-0</v>
      </c>
      <c r="O37" s="216">
        <f>C37+D37+F37+G37-E35-E36-E38-E39</f>
        <v>0</v>
      </c>
      <c r="P37" s="201" t="e">
        <f>SUM(C37:G37,E35:E39)/SUM(E35:E39)</f>
        <v>#DIV/0!</v>
      </c>
      <c r="Q37" s="207">
        <f>VALUE(LEFT(H37,1))</f>
        <v>0</v>
      </c>
      <c r="R37" s="203">
        <f>Q37*100000+J37*10000+K37*1000+100*L37</f>
        <v>0</v>
      </c>
      <c r="S37" s="218">
        <f t="shared" si="4"/>
        <v>0</v>
      </c>
      <c r="T37" s="205" t="str">
        <f>Q37&amp;J37</f>
        <v>00</v>
      </c>
    </row>
    <row r="38" spans="1:20" s="78" customFormat="1" hidden="1" x14ac:dyDescent="0.2">
      <c r="A38" s="184">
        <v>4</v>
      </c>
      <c r="B38" s="208"/>
      <c r="C38" s="198"/>
      <c r="D38" s="209"/>
      <c r="E38" s="198"/>
      <c r="F38" s="197"/>
      <c r="G38" s="219"/>
      <c r="H38" s="199" t="str">
        <f>(IF(C38-F35&gt;0,1)+IF(D38-F36&gt;0,1)+IF(E38-F37&gt;0,1)+IF(G38-F39&gt;0,1))&amp;"-"&amp;(IF(C38-F35&lt;0,1)+IF(D38-F36&lt;0,1)+IF(E38-F37&lt;0,1)+IF(G38-F39&lt;0,1))</f>
        <v>0-0</v>
      </c>
      <c r="I38" s="198" t="str">
        <f>IF(AND(B38&lt;&gt;"",R$34=TRUE),A$34&amp;RANK(R38,R$35:R$39,0)," ")</f>
        <v xml:space="preserve"> </v>
      </c>
      <c r="J38" s="98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4">
        <f>SUM(AND(T38=T35,C38&gt;F35),AND(T38=T36,D38&gt;F36),AND(T38=T37,E38&gt;F37),AND(T38=T39,G38&gt;F39))</f>
        <v>0</v>
      </c>
      <c r="L38" s="217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4">
        <f>SUM(AND(R38=R35,C38&gt;F35),AND(R38=R36,D38&gt;F36),AND(R38=R37,E38&gt;F37),AND(R38=R39,G38&gt;F39))</f>
        <v>0</v>
      </c>
      <c r="N38" s="215" t="str">
        <f>SUM(C38:G38)&amp;"-"&amp;SUM(F35:F39)</f>
        <v>0-0</v>
      </c>
      <c r="O38" s="216">
        <f>C38+D38+E38+G38-F35-F36-F37-F39</f>
        <v>0</v>
      </c>
      <c r="P38" s="201" t="e">
        <f>SUM(C38:G38,F35:F39)/SUM(F35:F39)</f>
        <v>#DIV/0!</v>
      </c>
      <c r="Q38" s="207">
        <f>VALUE(LEFT(H38,1))</f>
        <v>0</v>
      </c>
      <c r="R38" s="203">
        <f>Q38*100000+J38*10000+K38*1000+100*L38</f>
        <v>0</v>
      </c>
      <c r="S38" s="218">
        <f t="shared" si="4"/>
        <v>0</v>
      </c>
      <c r="T38" s="205" t="str">
        <f>Q38&amp;J38</f>
        <v>00</v>
      </c>
    </row>
    <row r="39" spans="1:20" s="78" customFormat="1" hidden="1" x14ac:dyDescent="0.2">
      <c r="A39" s="184">
        <v>5</v>
      </c>
      <c r="B39" s="208"/>
      <c r="C39" s="198"/>
      <c r="D39" s="198"/>
      <c r="E39" s="198"/>
      <c r="F39" s="198"/>
      <c r="G39" s="197"/>
      <c r="H39" s="199" t="str">
        <f>(IF(C39-G35&gt;0,1)+IF(D39-G36&gt;0,1)+IF(E39-G37&gt;0,1)+IF(F39-G38&gt;0,1))&amp;"-"&amp;(IF(C39-G35&lt;0,1)+IF(D39-G36&lt;0,1)+IF(E39-G37&lt;0,1)+IF(F39-G38&lt;0,1))</f>
        <v>0-0</v>
      </c>
      <c r="I39" s="198" t="str">
        <f>IF(AND(B39&lt;&gt;"",R$34=TRUE),A$34&amp;RANK(R39,R$35:R$39,0)," ")</f>
        <v xml:space="preserve"> </v>
      </c>
      <c r="J39" s="98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4">
        <f>SUM(AND(T39=T35,C39&gt;G35),AND(T39=T36,D39&gt;G36),AND(T39=T37,E39&gt;G37),AND(T39=T38,F39&gt;G38))</f>
        <v>0</v>
      </c>
      <c r="L39" s="217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4">
        <f>SUM(AND(R39=R35,C39&gt;G35),AND(R39=R36,D39&gt;G36),AND(R39=R37,E39&gt;G37),AND(R39=R38,F39&gt;G38))</f>
        <v>0</v>
      </c>
      <c r="N39" s="215" t="str">
        <f>SUM(C39:G39)&amp;"-"&amp;SUM(G35:G39)</f>
        <v>0-0</v>
      </c>
      <c r="O39" s="216">
        <f>C39+D39+E39+F39-G35-G36-G37-G38</f>
        <v>0</v>
      </c>
      <c r="P39" s="201" t="e">
        <f>SUM(C39:G39,G35:G39)/SUM(G35:G39)</f>
        <v>#DIV/0!</v>
      </c>
      <c r="Q39" s="207">
        <f>VALUE(LEFT(H39,1))</f>
        <v>0</v>
      </c>
      <c r="R39" s="203">
        <f>Q39*100000+J39*10000+K39*1000+100*L39</f>
        <v>0</v>
      </c>
      <c r="S39" s="218">
        <f t="shared" si="4"/>
        <v>0</v>
      </c>
      <c r="T39" s="205" t="str">
        <f>Q39&amp;J39</f>
        <v>00</v>
      </c>
    </row>
    <row r="40" spans="1:20" s="78" customFormat="1" hidden="1" x14ac:dyDescent="0.2">
      <c r="A40" s="220"/>
      <c r="B40" s="221"/>
      <c r="C40" s="222"/>
      <c r="D40" s="223"/>
      <c r="E40" s="222"/>
      <c r="F40" s="224"/>
      <c r="G40" s="225"/>
      <c r="H40" s="226"/>
      <c r="I40" s="229"/>
      <c r="J40" s="195"/>
      <c r="K40" s="195"/>
      <c r="L40" s="195"/>
      <c r="M40" s="195"/>
      <c r="N40" s="195"/>
      <c r="O40" s="195"/>
      <c r="P40" s="195"/>
      <c r="Q40" s="195"/>
      <c r="R40" s="211" t="s">
        <v>183</v>
      </c>
      <c r="S40" s="195"/>
      <c r="T40" s="195"/>
    </row>
    <row r="41" spans="1:20" s="78" customFormat="1" hidden="1" x14ac:dyDescent="0.2">
      <c r="A41" s="184" t="s">
        <v>124</v>
      </c>
      <c r="B41" s="185"/>
      <c r="C41" s="186">
        <v>1</v>
      </c>
      <c r="D41" s="186">
        <v>2</v>
      </c>
      <c r="E41" s="186">
        <v>3</v>
      </c>
      <c r="F41" s="186">
        <v>4</v>
      </c>
      <c r="G41" s="186">
        <v>5</v>
      </c>
      <c r="H41" s="187" t="s">
        <v>1</v>
      </c>
      <c r="I41" s="187" t="s">
        <v>51</v>
      </c>
      <c r="J41" s="188" t="s">
        <v>176</v>
      </c>
      <c r="K41" s="189" t="s">
        <v>177</v>
      </c>
      <c r="L41" s="190" t="s">
        <v>178</v>
      </c>
      <c r="M41" s="190" t="s">
        <v>179</v>
      </c>
      <c r="N41" s="277" t="s">
        <v>121</v>
      </c>
      <c r="O41" s="277" t="s">
        <v>121</v>
      </c>
      <c r="P41" s="191" t="s">
        <v>180</v>
      </c>
      <c r="Q41" s="192" t="s">
        <v>120</v>
      </c>
      <c r="R41" s="192" t="b">
        <f>OR(AND(COUNTA(B42:B46)=3,COUNTA(C42:G46)=6),AND(COUNTA(B42:B46)=4,COUNTA(C42:G46)=12),AND(COUNTA(B42:B46)=5,COUNTA(C42:G46)=20))</f>
        <v>0</v>
      </c>
      <c r="S41" s="193" t="s">
        <v>181</v>
      </c>
      <c r="T41" s="194" t="s">
        <v>182</v>
      </c>
    </row>
    <row r="42" spans="1:20" s="78" customFormat="1" hidden="1" x14ac:dyDescent="0.2">
      <c r="A42" s="184">
        <v>1</v>
      </c>
      <c r="B42" s="234"/>
      <c r="C42" s="197"/>
      <c r="D42" s="198"/>
      <c r="E42" s="198"/>
      <c r="F42" s="198"/>
      <c r="G42" s="198"/>
      <c r="H42" s="199" t="str">
        <f>(IF(D42-C43&gt;0,1)+IF(E42-C44&gt;0,1)+IF(F42-C45&gt;0,1)+IF(G42-C46&gt;0,1))&amp;"-"&amp;(IF(D42-C43&lt;0,1)+IF(E42-C44&lt;0,1)+IF(F42-C45&lt;0,1)+IF(G42-C46&lt;0,1))</f>
        <v>0-0</v>
      </c>
      <c r="I42" s="198" t="str">
        <f>IF(AND(B42&lt;&gt;"",R$41=TRUE),A$41&amp;RANK(R42,R$42:R$46,0)," ")</f>
        <v xml:space="preserve"> </v>
      </c>
      <c r="J42" s="200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2">
        <f>SUM(AND(T42=T43,D42&gt;C43),AND(T42=T44,E42&gt;C44),AND(T42=T45,F42&gt;C45),AND(T42=T46,G42&gt;C46))</f>
        <v>0</v>
      </c>
      <c r="L42" s="213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4">
        <f>SUM(AND(R42=R43,D42&gt;C43),AND(R42=R44,E42&gt;C44),AND(R42=R45,F42&gt;C45),AND(R42=R46,G42&gt;C46))</f>
        <v>0</v>
      </c>
      <c r="N42" s="215" t="str">
        <f>SUM(C42:G42)&amp;"-"&amp;SUM(C42:C46)</f>
        <v>0-0</v>
      </c>
      <c r="O42" s="216">
        <f>D42+E42+F42+G42-C43-C44-C45-C46</f>
        <v>0</v>
      </c>
      <c r="P42" s="201" t="e">
        <f>SUM(C42:G42,C42:C46)/SUM(C42:C46)</f>
        <v>#DIV/0!</v>
      </c>
      <c r="Q42" s="202">
        <f>VALUE(LEFT(H42,1))</f>
        <v>0</v>
      </c>
      <c r="R42" s="203">
        <f>Q42*100000+J42*10000+K42*1000+100*L42</f>
        <v>0</v>
      </c>
      <c r="S42" s="218">
        <f t="shared" ref="S42:S46" si="5">R42+M42*0.1+IF(ISNONTEXT(B42),0,0.01)+0.0001*O42</f>
        <v>0</v>
      </c>
      <c r="T42" s="205" t="str">
        <f>Q42&amp;J42</f>
        <v>00</v>
      </c>
    </row>
    <row r="43" spans="1:20" s="78" customFormat="1" hidden="1" x14ac:dyDescent="0.2">
      <c r="A43" s="184">
        <v>2</v>
      </c>
      <c r="B43" s="206"/>
      <c r="C43" s="198"/>
      <c r="D43" s="197"/>
      <c r="E43" s="198"/>
      <c r="F43" s="198"/>
      <c r="G43" s="198"/>
      <c r="H43" s="199" t="str">
        <f>(IF(C43-D42&gt;0,1)+IF(E43-D44&gt;0,1)+IF(F43-D45&gt;0,1)+IF(G43-D46&gt;0,1))&amp;"-"&amp;(IF(C43-D42&lt;0,1)+IF(E43-D44&lt;0,1)+IF(F43-D45&lt;0,1)+IF(G43-D46&lt;0,1))</f>
        <v>0-0</v>
      </c>
      <c r="I43" s="198" t="str">
        <f>IF(AND(B43&lt;&gt;"",R$41=TRUE),A$41&amp;RANK(R43,R$42:R$46,0)," ")</f>
        <v xml:space="preserve"> </v>
      </c>
      <c r="J43" s="98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4">
        <f>SUM(AND(T43=T42,C43&gt;D42),AND(T43=T44,E43&gt;D44),AND(T43=T45,F43&gt;D45),AND(T43=T46,G43&gt;D46))</f>
        <v>0</v>
      </c>
      <c r="L43" s="217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4">
        <f>SUM(AND(R43=R42,C43&gt;D42),AND(R43=R44,E43&gt;D44),AND(R43=R45,F43&gt;D45),AND(R43=R46,G43&gt;D46))</f>
        <v>0</v>
      </c>
      <c r="N43" s="215" t="str">
        <f>SUM(C43:G43)&amp;"-"&amp;SUM(D42:D46)</f>
        <v>0-0</v>
      </c>
      <c r="O43" s="216">
        <f>C43+E43+F43+G43-D42-D44-D45-D46</f>
        <v>0</v>
      </c>
      <c r="P43" s="201" t="e">
        <f>SUM(C43:G43,D42:D46)/SUM(D42:D46)</f>
        <v>#DIV/0!</v>
      </c>
      <c r="Q43" s="207">
        <f>VALUE(LEFT(H43,1))</f>
        <v>0</v>
      </c>
      <c r="R43" s="203">
        <f>Q43*100000+J43*10000+K43*1000+100*L43</f>
        <v>0</v>
      </c>
      <c r="S43" s="218">
        <f t="shared" si="5"/>
        <v>0</v>
      </c>
      <c r="T43" s="205" t="str">
        <f>Q43&amp;J43</f>
        <v>00</v>
      </c>
    </row>
    <row r="44" spans="1:20" s="78" customFormat="1" hidden="1" x14ac:dyDescent="0.2">
      <c r="A44" s="184">
        <v>3</v>
      </c>
      <c r="B44" s="206"/>
      <c r="C44" s="198"/>
      <c r="D44" s="209"/>
      <c r="E44" s="197"/>
      <c r="F44" s="198"/>
      <c r="G44" s="198"/>
      <c r="H44" s="199" t="str">
        <f>(IF(C44-E42&gt;0,1)+IF(D44-E43&gt;0,1)+IF(F44-E45&gt;0,1)+IF(G44-E46&gt;0,1))&amp;"-"&amp;(IF(C44-E42&lt;0,1)+IF(D44-E43&lt;0,1)+IF(F44-E45&lt;0,1)+IF(G44-E46&lt;0,1))</f>
        <v>0-0</v>
      </c>
      <c r="I44" s="198" t="str">
        <f>IF(AND(B44&lt;&gt;"",R$41=TRUE),A$41&amp;RANK(R44,R$42:R$46,0)," ")</f>
        <v xml:space="preserve"> </v>
      </c>
      <c r="J44" s="98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4">
        <f>SUM(AND(T44=T42,C44&gt;E42),AND(T44=T43,D44&gt;E43),AND(T44=T45,F44&gt;E45),AND(T44=T46,G44&gt;E46))</f>
        <v>0</v>
      </c>
      <c r="L44" s="217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4">
        <f>SUM(AND(R44=R42,C44&gt;E42),AND(R44=R43,D44&gt;E43),AND(R44=R45,F44&gt;E45),AND(R44=R46,G44&gt;E46))</f>
        <v>0</v>
      </c>
      <c r="N44" s="215" t="str">
        <f>SUM(C44:G44)&amp;"-"&amp;SUM(E42:E46)</f>
        <v>0-0</v>
      </c>
      <c r="O44" s="216">
        <f>C44+D44+F44+G44-E42-E43-E45-E46</f>
        <v>0</v>
      </c>
      <c r="P44" s="201" t="e">
        <f>SUM(C44:G44,E42:E46)/SUM(E42:E46)</f>
        <v>#DIV/0!</v>
      </c>
      <c r="Q44" s="207">
        <f>VALUE(LEFT(H44,1))</f>
        <v>0</v>
      </c>
      <c r="R44" s="203">
        <f>Q44*100000+J44*10000+K44*1000+100*L44</f>
        <v>0</v>
      </c>
      <c r="S44" s="218">
        <f t="shared" si="5"/>
        <v>0</v>
      </c>
      <c r="T44" s="205" t="str">
        <f>Q44&amp;J44</f>
        <v>00</v>
      </c>
    </row>
    <row r="45" spans="1:20" s="78" customFormat="1" hidden="1" x14ac:dyDescent="0.2">
      <c r="A45" s="184">
        <v>4</v>
      </c>
      <c r="B45" s="208"/>
      <c r="C45" s="198"/>
      <c r="D45" s="209"/>
      <c r="E45" s="198"/>
      <c r="F45" s="197"/>
      <c r="G45" s="219"/>
      <c r="H45" s="199" t="str">
        <f>(IF(C45-F42&gt;0,1)+IF(D45-F43&gt;0,1)+IF(E45-F44&gt;0,1)+IF(G45-F46&gt;0,1))&amp;"-"&amp;(IF(C45-F42&lt;0,1)+IF(D45-F43&lt;0,1)+IF(E45-F44&lt;0,1)+IF(G45-F46&lt;0,1))</f>
        <v>0-0</v>
      </c>
      <c r="I45" s="198" t="str">
        <f>IF(AND(B45&lt;&gt;"",R$41=TRUE),A$41&amp;RANK(R45,R$42:R$46,0)," ")</f>
        <v xml:space="preserve"> </v>
      </c>
      <c r="J45" s="98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4">
        <f>SUM(AND(T45=T42,C45&gt;F42),AND(T45=T43,D45&gt;F43),AND(T45=T44,E45&gt;F44),AND(T45=T46,G45&gt;F46))</f>
        <v>0</v>
      </c>
      <c r="L45" s="217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4">
        <f>SUM(AND(R45=R42,C45&gt;F42),AND(R45=R43,D45&gt;F43),AND(R45=R44,E45&gt;F44),AND(R45=R46,G45&gt;F46))</f>
        <v>0</v>
      </c>
      <c r="N45" s="215" t="str">
        <f>SUM(C45:G45)&amp;"-"&amp;SUM(F42:F46)</f>
        <v>0-0</v>
      </c>
      <c r="O45" s="216">
        <f>C45+D45+E45+G45-F42-F43-F44-F46</f>
        <v>0</v>
      </c>
      <c r="P45" s="201" t="e">
        <f>SUM(C45:G45,F42:F46)/SUM(F42:F46)</f>
        <v>#DIV/0!</v>
      </c>
      <c r="Q45" s="207">
        <f>VALUE(LEFT(H45,1))</f>
        <v>0</v>
      </c>
      <c r="R45" s="203">
        <f>Q45*100000+J45*10000+K45*1000+100*L45</f>
        <v>0</v>
      </c>
      <c r="S45" s="218">
        <f t="shared" si="5"/>
        <v>0</v>
      </c>
      <c r="T45" s="205" t="str">
        <f>Q45&amp;J45</f>
        <v>00</v>
      </c>
    </row>
    <row r="46" spans="1:20" s="78" customFormat="1" hidden="1" x14ac:dyDescent="0.2">
      <c r="A46" s="184">
        <v>5</v>
      </c>
      <c r="B46" s="208"/>
      <c r="C46" s="198"/>
      <c r="D46" s="198"/>
      <c r="E46" s="198"/>
      <c r="F46" s="198"/>
      <c r="G46" s="197"/>
      <c r="H46" s="199" t="str">
        <f>(IF(C46-G42&gt;0,1)+IF(D46-G43&gt;0,1)+IF(E46-G44&gt;0,1)+IF(F46-G45&gt;0,1))&amp;"-"&amp;(IF(C46-G42&lt;0,1)+IF(D46-G43&lt;0,1)+IF(E46-G44&lt;0,1)+IF(F46-G45&lt;0,1))</f>
        <v>0-0</v>
      </c>
      <c r="I46" s="198" t="str">
        <f>IF(AND(B46&lt;&gt;"",R$41=TRUE),A$41&amp;RANK(R46,R$42:R$46,0)," ")</f>
        <v xml:space="preserve"> </v>
      </c>
      <c r="J46" s="98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4">
        <f>SUM(AND(T46=T42,C46&gt;G42),AND(T46=T43,D46&gt;G43),AND(T46=T44,E46&gt;G44),AND(T46=T45,F46&gt;G45))</f>
        <v>0</v>
      </c>
      <c r="L46" s="217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4">
        <f>SUM(AND(R46=R42,C46&gt;G42),AND(R46=R43,D46&gt;G43),AND(R46=R44,E46&gt;G44),AND(R46=R45,F46&gt;G45))</f>
        <v>0</v>
      </c>
      <c r="N46" s="215" t="str">
        <f>SUM(C46:G46)&amp;"-"&amp;SUM(G42:G46)</f>
        <v>0-0</v>
      </c>
      <c r="O46" s="216">
        <f>C46+D46+E46+F46-G42-G43-G44-G45</f>
        <v>0</v>
      </c>
      <c r="P46" s="201" t="e">
        <f>SUM(C46:G46,G42:G46)/SUM(G42:G46)</f>
        <v>#DIV/0!</v>
      </c>
      <c r="Q46" s="207">
        <f>VALUE(LEFT(H46,1))</f>
        <v>0</v>
      </c>
      <c r="R46" s="203">
        <f>Q46*100000+J46*10000+K46*1000+100*L46</f>
        <v>0</v>
      </c>
      <c r="S46" s="218">
        <f t="shared" si="5"/>
        <v>0</v>
      </c>
      <c r="T46" s="205" t="str">
        <f>Q46&amp;J46</f>
        <v>00</v>
      </c>
    </row>
    <row r="47" spans="1:20" s="78" customFormat="1" hidden="1" x14ac:dyDescent="0.2">
      <c r="A47" s="220"/>
      <c r="B47" s="221"/>
      <c r="C47" s="222"/>
      <c r="D47" s="223"/>
      <c r="E47" s="222"/>
      <c r="F47" s="224"/>
      <c r="G47" s="225"/>
      <c r="H47" s="226"/>
      <c r="I47" s="229"/>
      <c r="J47" s="195"/>
      <c r="K47" s="195"/>
      <c r="L47" s="195"/>
      <c r="M47" s="195"/>
      <c r="N47" s="195"/>
      <c r="O47" s="195"/>
      <c r="P47" s="195"/>
      <c r="Q47" s="195"/>
      <c r="R47" s="211" t="s">
        <v>183</v>
      </c>
      <c r="S47" s="195"/>
      <c r="T47" s="195"/>
    </row>
    <row r="48" spans="1:20" s="78" customFormat="1" hidden="1" x14ac:dyDescent="0.2">
      <c r="A48" s="184" t="s">
        <v>125</v>
      </c>
      <c r="B48" s="185"/>
      <c r="C48" s="186">
        <v>1</v>
      </c>
      <c r="D48" s="186">
        <v>2</v>
      </c>
      <c r="E48" s="186">
        <v>3</v>
      </c>
      <c r="F48" s="186">
        <v>4</v>
      </c>
      <c r="G48" s="186">
        <v>5</v>
      </c>
      <c r="H48" s="187" t="s">
        <v>1</v>
      </c>
      <c r="I48" s="187" t="s">
        <v>51</v>
      </c>
      <c r="J48" s="188" t="s">
        <v>176</v>
      </c>
      <c r="K48" s="189" t="s">
        <v>177</v>
      </c>
      <c r="L48" s="190" t="s">
        <v>178</v>
      </c>
      <c r="M48" s="190" t="s">
        <v>179</v>
      </c>
      <c r="N48" s="277" t="s">
        <v>121</v>
      </c>
      <c r="O48" s="277" t="s">
        <v>121</v>
      </c>
      <c r="P48" s="191" t="s">
        <v>180</v>
      </c>
      <c r="Q48" s="192" t="s">
        <v>120</v>
      </c>
      <c r="R48" s="192" t="b">
        <f>OR(AND(COUNTA(B49:B53)=3,COUNTA(C49:G53)=6),AND(COUNTA(B49:B53)=4,COUNTA(C49:G53)=12),AND(COUNTA(B49:B53)=5,COUNTA(C49:G53)=20))</f>
        <v>0</v>
      </c>
      <c r="S48" s="193" t="s">
        <v>181</v>
      </c>
      <c r="T48" s="194" t="s">
        <v>182</v>
      </c>
    </row>
    <row r="49" spans="1:20" s="78" customFormat="1" hidden="1" x14ac:dyDescent="0.2">
      <c r="A49" s="184">
        <v>1</v>
      </c>
      <c r="B49" s="234"/>
      <c r="C49" s="197"/>
      <c r="D49" s="198"/>
      <c r="E49" s="198"/>
      <c r="F49" s="198"/>
      <c r="G49" s="198"/>
      <c r="H49" s="199" t="str">
        <f>(IF(D49-C50&gt;0,1)+IF(E49-C51&gt;0,1)+IF(F49-C52&gt;0,1)+IF(G49-C53&gt;0,1))&amp;"-"&amp;(IF(D49-C50&lt;0,1)+IF(E49-C51&lt;0,1)+IF(F49-C52&lt;0,1)+IF(G49-C53&lt;0,1))</f>
        <v>0-0</v>
      </c>
      <c r="I49" s="198" t="str">
        <f>IF(AND(B49&lt;&gt;"",R$48=TRUE),A$48&amp;RANK(R49,R$49:R$53,0)," ")</f>
        <v xml:space="preserve"> </v>
      </c>
      <c r="J49" s="200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2">
        <f>SUM(AND(T49=T50,D49&gt;C50),AND(T49=T51,E49&gt;C51),AND(T49=T52,F49&gt;C52),AND(T49=T53,G49&gt;C53))</f>
        <v>0</v>
      </c>
      <c r="L49" s="213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4">
        <f>SUM(AND(R49=R50,D49&gt;C50),AND(R49=R51,E49&gt;C51),AND(R49=R52,F49&gt;C52),AND(R49=R53,G49&gt;C53))</f>
        <v>0</v>
      </c>
      <c r="N49" s="215" t="str">
        <f>SUM(C49:G49)&amp;"-"&amp;SUM(C49:C53)</f>
        <v>0-0</v>
      </c>
      <c r="O49" s="216">
        <f>D49+E49+F49+G49-C50-C51-C52-C53</f>
        <v>0</v>
      </c>
      <c r="P49" s="201" t="e">
        <f>SUM(C49:G49,C49:C53)/SUM(C49:C53)</f>
        <v>#DIV/0!</v>
      </c>
      <c r="Q49" s="202">
        <f>VALUE(LEFT(H49,1))</f>
        <v>0</v>
      </c>
      <c r="R49" s="203">
        <f>Q49*100000+J49*10000+K49*1000+100*L49</f>
        <v>0</v>
      </c>
      <c r="S49" s="218">
        <f t="shared" ref="S49:S53" si="6">R49+M49*0.1+IF(ISNONTEXT(B49),0,0.01)+0.0001*O49</f>
        <v>0</v>
      </c>
      <c r="T49" s="205" t="str">
        <f>Q49&amp;J49</f>
        <v>00</v>
      </c>
    </row>
    <row r="50" spans="1:20" s="78" customFormat="1" hidden="1" x14ac:dyDescent="0.2">
      <c r="A50" s="184">
        <v>2</v>
      </c>
      <c r="B50" s="206"/>
      <c r="C50" s="198"/>
      <c r="D50" s="197"/>
      <c r="E50" s="198"/>
      <c r="F50" s="198"/>
      <c r="G50" s="198"/>
      <c r="H50" s="199" t="str">
        <f>(IF(C50-D49&gt;0,1)+IF(E50-D51&gt;0,1)+IF(F50-D52&gt;0,1)+IF(G50-D53&gt;0,1))&amp;"-"&amp;(IF(C50-D49&lt;0,1)+IF(E50-D51&lt;0,1)+IF(F50-D52&lt;0,1)+IF(G50-D53&lt;0,1))</f>
        <v>0-0</v>
      </c>
      <c r="I50" s="198" t="str">
        <f>IF(AND(B50&lt;&gt;"",R$48=TRUE),A$48&amp;RANK(R50,R$49:R$53,0)," ")</f>
        <v xml:space="preserve"> </v>
      </c>
      <c r="J50" s="98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4">
        <f>SUM(AND(T50=T49,C50&gt;D49),AND(T50=T51,E50&gt;D51),AND(T50=T52,F50&gt;D52),AND(T50=T53,G50&gt;D53))</f>
        <v>0</v>
      </c>
      <c r="L50" s="217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4">
        <f>SUM(AND(R50=R49,C50&gt;D49),AND(R50=R51,E50&gt;D51),AND(R50=R52,F50&gt;D52),AND(R50=R53,G50&gt;D53))</f>
        <v>0</v>
      </c>
      <c r="N50" s="215" t="str">
        <f>SUM(C50:G50)&amp;"-"&amp;SUM(D49:D53)</f>
        <v>0-0</v>
      </c>
      <c r="O50" s="216">
        <f>C50+E50+F50+G50-D49-D51-D52-D53</f>
        <v>0</v>
      </c>
      <c r="P50" s="201" t="e">
        <f>SUM(C50:G50,D49:D53)/SUM(D49:D53)</f>
        <v>#DIV/0!</v>
      </c>
      <c r="Q50" s="207">
        <f>VALUE(LEFT(H50,1))</f>
        <v>0</v>
      </c>
      <c r="R50" s="203">
        <f>Q50*100000+J50*10000+K50*1000+100*L50</f>
        <v>0</v>
      </c>
      <c r="S50" s="218">
        <f t="shared" si="6"/>
        <v>0</v>
      </c>
      <c r="T50" s="205" t="str">
        <f>Q50&amp;J50</f>
        <v>00</v>
      </c>
    </row>
    <row r="51" spans="1:20" s="78" customFormat="1" hidden="1" x14ac:dyDescent="0.2">
      <c r="A51" s="184">
        <v>3</v>
      </c>
      <c r="B51" s="206"/>
      <c r="C51" s="198"/>
      <c r="D51" s="209"/>
      <c r="E51" s="197"/>
      <c r="F51" s="198"/>
      <c r="G51" s="198"/>
      <c r="H51" s="199" t="str">
        <f>(IF(C51-E49&gt;0,1)+IF(D51-E50&gt;0,1)+IF(F51-E52&gt;0,1)+IF(G51-E53&gt;0,1))&amp;"-"&amp;(IF(C51-E49&lt;0,1)+IF(D51-E50&lt;0,1)+IF(F51-E52&lt;0,1)+IF(G51-E53&lt;0,1))</f>
        <v>0-0</v>
      </c>
      <c r="I51" s="198" t="str">
        <f>IF(AND(B51&lt;&gt;"",R$48=TRUE),A$48&amp;RANK(R51,R$49:R$53,0)," ")</f>
        <v xml:space="preserve"> </v>
      </c>
      <c r="J51" s="98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4">
        <f>SUM(AND(T51=T49,C51&gt;E49),AND(T51=T50,D51&gt;E50),AND(T51=T52,F51&gt;E52),AND(T51=T53,G51&gt;E53))</f>
        <v>0</v>
      </c>
      <c r="L51" s="217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4">
        <f>SUM(AND(R51=R49,C51&gt;E49),AND(R51=R50,D51&gt;E50),AND(R51=R52,F51&gt;E52),AND(R51=R53,G51&gt;E53))</f>
        <v>0</v>
      </c>
      <c r="N51" s="215" t="str">
        <f>SUM(C51:G51)&amp;"-"&amp;SUM(E49:E53)</f>
        <v>0-0</v>
      </c>
      <c r="O51" s="216">
        <f>C51+D51+F51+G51-E49-E50-E52-E53</f>
        <v>0</v>
      </c>
      <c r="P51" s="201" t="e">
        <f>SUM(C51:G51,E49:E53)/SUM(E49:E53)</f>
        <v>#DIV/0!</v>
      </c>
      <c r="Q51" s="207">
        <f>VALUE(LEFT(H51,1))</f>
        <v>0</v>
      </c>
      <c r="R51" s="203">
        <f>Q51*100000+J51*10000+K51*1000+100*L51</f>
        <v>0</v>
      </c>
      <c r="S51" s="218">
        <f t="shared" si="6"/>
        <v>0</v>
      </c>
      <c r="T51" s="205" t="str">
        <f>Q51&amp;J51</f>
        <v>00</v>
      </c>
    </row>
    <row r="52" spans="1:20" s="78" customFormat="1" hidden="1" x14ac:dyDescent="0.2">
      <c r="A52" s="184">
        <v>4</v>
      </c>
      <c r="B52" s="208"/>
      <c r="C52" s="198"/>
      <c r="D52" s="209"/>
      <c r="E52" s="198"/>
      <c r="F52" s="197"/>
      <c r="G52" s="219"/>
      <c r="H52" s="199" t="str">
        <f>(IF(C52-F49&gt;0,1)+IF(D52-F50&gt;0,1)+IF(E52-F51&gt;0,1)+IF(G52-F53&gt;0,1))&amp;"-"&amp;(IF(C52-F49&lt;0,1)+IF(D52-F50&lt;0,1)+IF(E52-F51&lt;0,1)+IF(G52-F53&lt;0,1))</f>
        <v>0-0</v>
      </c>
      <c r="I52" s="198" t="str">
        <f>IF(AND(B52&lt;&gt;"",R$48=TRUE),A$48&amp;RANK(R52,R$49:R$53,0)," ")</f>
        <v xml:space="preserve"> </v>
      </c>
      <c r="J52" s="98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4">
        <f>SUM(AND(T52=T49,C52&gt;F49),AND(T52=T50,D52&gt;F50),AND(T52=T51,E52&gt;F51),AND(T52=T53,G52&gt;F53))</f>
        <v>0</v>
      </c>
      <c r="L52" s="217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4">
        <f>SUM(AND(R52=R49,C52&gt;F49),AND(R52=R50,D52&gt;F50),AND(R52=R51,E52&gt;F51),AND(R52=R53,G52&gt;F53))</f>
        <v>0</v>
      </c>
      <c r="N52" s="215" t="str">
        <f>SUM(C52:G52)&amp;"-"&amp;SUM(F49:F53)</f>
        <v>0-0</v>
      </c>
      <c r="O52" s="216">
        <f>C52+D52+E52+G52-F49-F50-F51-F53</f>
        <v>0</v>
      </c>
      <c r="P52" s="201" t="e">
        <f>SUM(C52:G52,F49:F53)/SUM(F49:F53)</f>
        <v>#DIV/0!</v>
      </c>
      <c r="Q52" s="207">
        <f>VALUE(LEFT(H52,1))</f>
        <v>0</v>
      </c>
      <c r="R52" s="203">
        <f>Q52*100000+J52*10000+K52*1000+100*L52</f>
        <v>0</v>
      </c>
      <c r="S52" s="218">
        <f t="shared" si="6"/>
        <v>0</v>
      </c>
      <c r="T52" s="205" t="str">
        <f>Q52&amp;J52</f>
        <v>00</v>
      </c>
    </row>
    <row r="53" spans="1:20" s="78" customFormat="1" hidden="1" x14ac:dyDescent="0.2">
      <c r="A53" s="184">
        <v>5</v>
      </c>
      <c r="B53" s="208"/>
      <c r="C53" s="198"/>
      <c r="D53" s="198"/>
      <c r="E53" s="198"/>
      <c r="F53" s="198"/>
      <c r="G53" s="197"/>
      <c r="H53" s="199" t="str">
        <f>(IF(C53-G49&gt;0,1)+IF(D53-G50&gt;0,1)+IF(E53-G51&gt;0,1)+IF(F53-G52&gt;0,1))&amp;"-"&amp;(IF(C53-G49&lt;0,1)+IF(D53-G50&lt;0,1)+IF(E53-G51&lt;0,1)+IF(F53-G52&lt;0,1))</f>
        <v>0-0</v>
      </c>
      <c r="I53" s="198" t="str">
        <f>IF(AND(B53&lt;&gt;"",R$48=TRUE),A$48&amp;RANK(R53,R$49:R$53,0)," ")</f>
        <v xml:space="preserve"> </v>
      </c>
      <c r="J53" s="98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4">
        <f>SUM(AND(T53=T49,C53&gt;G49),AND(T53=T50,D53&gt;G50),AND(T53=T51,E53&gt;G51),AND(T53=T52,F53&gt;G52))</f>
        <v>0</v>
      </c>
      <c r="L53" s="217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4">
        <f>SUM(AND(R53=R49,C53&gt;G49),AND(R53=R50,D53&gt;G50),AND(R53=R51,E53&gt;G51),AND(R53=R52,F53&gt;G52))</f>
        <v>0</v>
      </c>
      <c r="N53" s="215" t="str">
        <f>SUM(C53:G53)&amp;"-"&amp;SUM(G49:G53)</f>
        <v>0-0</v>
      </c>
      <c r="O53" s="216">
        <f>C53+D53+E53+F53-G49-G50-G51-G52</f>
        <v>0</v>
      </c>
      <c r="P53" s="201" t="e">
        <f>SUM(C53:G53,G49:G53)/SUM(G49:G53)</f>
        <v>#DIV/0!</v>
      </c>
      <c r="Q53" s="207">
        <f>VALUE(LEFT(H53,1))</f>
        <v>0</v>
      </c>
      <c r="R53" s="203">
        <f>Q53*100000+J53*10000+K53*1000+100*L53</f>
        <v>0</v>
      </c>
      <c r="S53" s="218">
        <f t="shared" si="6"/>
        <v>0</v>
      </c>
      <c r="T53" s="205" t="str">
        <f>Q53&amp;J53</f>
        <v>00</v>
      </c>
    </row>
    <row r="54" spans="1:20" s="78" customFormat="1" hidden="1" x14ac:dyDescent="0.2">
      <c r="A54" s="230"/>
      <c r="B54" s="231"/>
      <c r="C54" s="225"/>
      <c r="D54" s="225"/>
      <c r="E54" s="225"/>
      <c r="F54" s="232"/>
      <c r="G54" s="232"/>
      <c r="H54" s="233"/>
      <c r="I54" s="231"/>
      <c r="J54" s="195"/>
      <c r="K54" s="195"/>
      <c r="L54" s="195"/>
      <c r="M54" s="195"/>
      <c r="N54" s="195"/>
      <c r="O54" s="195"/>
      <c r="P54" s="195"/>
      <c r="Q54" s="195"/>
      <c r="R54" s="211" t="s">
        <v>183</v>
      </c>
      <c r="S54" s="195"/>
      <c r="T54" s="195"/>
    </row>
    <row r="55" spans="1:20" s="78" customFormat="1" hidden="1" x14ac:dyDescent="0.2">
      <c r="A55" s="184" t="s">
        <v>126</v>
      </c>
      <c r="B55" s="185"/>
      <c r="C55" s="186">
        <v>1</v>
      </c>
      <c r="D55" s="186">
        <v>2</v>
      </c>
      <c r="E55" s="186">
        <v>3</v>
      </c>
      <c r="F55" s="186">
        <v>4</v>
      </c>
      <c r="G55" s="186">
        <v>5</v>
      </c>
      <c r="H55" s="187" t="s">
        <v>1</v>
      </c>
      <c r="I55" s="187" t="s">
        <v>51</v>
      </c>
      <c r="J55" s="188" t="s">
        <v>176</v>
      </c>
      <c r="K55" s="189" t="s">
        <v>177</v>
      </c>
      <c r="L55" s="190" t="s">
        <v>178</v>
      </c>
      <c r="M55" s="190" t="s">
        <v>179</v>
      </c>
      <c r="N55" s="277" t="s">
        <v>121</v>
      </c>
      <c r="O55" s="277" t="s">
        <v>121</v>
      </c>
      <c r="P55" s="191" t="s">
        <v>180</v>
      </c>
      <c r="Q55" s="192" t="s">
        <v>120</v>
      </c>
      <c r="R55" s="192" t="b">
        <f>OR(AND(COUNTA(B56:B60)=3,COUNTA(C56:G60)=6),AND(COUNTA(B56:B60)=4,COUNTA(C56:G60)=12),AND(COUNTA(B56:B60)=5,COUNTA(C56:G60)=20))</f>
        <v>0</v>
      </c>
      <c r="S55" s="193" t="s">
        <v>181</v>
      </c>
      <c r="T55" s="194" t="s">
        <v>182</v>
      </c>
    </row>
    <row r="56" spans="1:20" s="78" customFormat="1" hidden="1" x14ac:dyDescent="0.2">
      <c r="A56" s="184">
        <v>1</v>
      </c>
      <c r="B56" s="234"/>
      <c r="C56" s="197"/>
      <c r="D56" s="198"/>
      <c r="E56" s="198"/>
      <c r="F56" s="198"/>
      <c r="G56" s="198"/>
      <c r="H56" s="199" t="str">
        <f>(IF(D56-C57&gt;0,1)+IF(E56-C58&gt;0,1)+IF(F56-C59&gt;0,1)+IF(G56-C60&gt;0,1))&amp;"-"&amp;(IF(D56-C57&lt;0,1)+IF(E56-C58&lt;0,1)+IF(F56-C59&lt;0,1)+IF(G56-C60&lt;0,1))</f>
        <v>0-0</v>
      </c>
      <c r="I56" s="198" t="str">
        <f>IF(AND(B56&lt;&gt;"",R$55=TRUE),A$55&amp;RANK(R56,R$56:R$60,0)," ")</f>
        <v xml:space="preserve"> </v>
      </c>
      <c r="J56" s="200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2">
        <f>SUM(AND(T56=T57,D56&gt;C57),AND(T56=T58,E56&gt;C58),AND(T56=T59,F56&gt;C59),AND(T56=T60,G56&gt;C60))</f>
        <v>0</v>
      </c>
      <c r="L56" s="213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4">
        <f>SUM(AND(R56=R57,D56&gt;C57),AND(R56=R58,E56&gt;C58),AND(R56=R59,F56&gt;C59),AND(R56=R60,G56&gt;C60))</f>
        <v>0</v>
      </c>
      <c r="N56" s="215" t="str">
        <f>SUM(C56:G56)&amp;"-"&amp;SUM(C56:C60)</f>
        <v>0-0</v>
      </c>
      <c r="O56" s="216">
        <f>D56+E56+F56+G56-C57-C58-C59-C60</f>
        <v>0</v>
      </c>
      <c r="P56" s="201" t="e">
        <f>SUM(C56:G56,C56:C60)/SUM(C56:C60)</f>
        <v>#DIV/0!</v>
      </c>
      <c r="Q56" s="202">
        <f>VALUE(LEFT(H56,1))</f>
        <v>0</v>
      </c>
      <c r="R56" s="203">
        <f>Q56*100000+J56*10000+K56*1000+100*L56</f>
        <v>0</v>
      </c>
      <c r="S56" s="218">
        <f t="shared" ref="S56:S60" si="7">R56+M56*0.1+IF(ISNONTEXT(B56),0,0.01)+0.0001*O56</f>
        <v>0</v>
      </c>
      <c r="T56" s="205" t="str">
        <f>Q56&amp;J56</f>
        <v>00</v>
      </c>
    </row>
    <row r="57" spans="1:20" s="78" customFormat="1" hidden="1" x14ac:dyDescent="0.2">
      <c r="A57" s="184">
        <v>2</v>
      </c>
      <c r="B57" s="206"/>
      <c r="C57" s="198"/>
      <c r="D57" s="197"/>
      <c r="E57" s="198"/>
      <c r="F57" s="198"/>
      <c r="G57" s="198"/>
      <c r="H57" s="199" t="str">
        <f>(IF(C57-D56&gt;0,1)+IF(E57-D58&gt;0,1)+IF(F57-D59&gt;0,1)+IF(G57-D60&gt;0,1))&amp;"-"&amp;(IF(C57-D56&lt;0,1)+IF(E57-D58&lt;0,1)+IF(F57-D59&lt;0,1)+IF(G57-D60&lt;0,1))</f>
        <v>0-0</v>
      </c>
      <c r="I57" s="198" t="str">
        <f>IF(AND(B57&lt;&gt;"",R$55=TRUE),A$55&amp;RANK(R57,R$56:R$60,0)," ")</f>
        <v xml:space="preserve"> </v>
      </c>
      <c r="J57" s="98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4">
        <f>SUM(AND(T57=T56,C57&gt;D56),AND(T57=T58,E57&gt;D58),AND(T57=T59,F57&gt;D59),AND(T57=T60,G57&gt;D60))</f>
        <v>0</v>
      </c>
      <c r="L57" s="217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4">
        <f>SUM(AND(R57=R56,C57&gt;D56),AND(R57=R58,E57&gt;D58),AND(R57=R59,F57&gt;D59),AND(R57=R60,G57&gt;D60))</f>
        <v>0</v>
      </c>
      <c r="N57" s="215" t="str">
        <f>SUM(C57:G57)&amp;"-"&amp;SUM(D56:D60)</f>
        <v>0-0</v>
      </c>
      <c r="O57" s="216">
        <f>C57+E57+F57+G57-D56-D58-D59-D60</f>
        <v>0</v>
      </c>
      <c r="P57" s="201" t="e">
        <f>SUM(C57:G57,D56:D60)/SUM(D56:D60)</f>
        <v>#DIV/0!</v>
      </c>
      <c r="Q57" s="207">
        <f>VALUE(LEFT(H57,1))</f>
        <v>0</v>
      </c>
      <c r="R57" s="203">
        <f>Q57*100000+J57*10000+K57*1000+100*L57</f>
        <v>0</v>
      </c>
      <c r="S57" s="218">
        <f t="shared" si="7"/>
        <v>0</v>
      </c>
      <c r="T57" s="205" t="str">
        <f>Q57&amp;J57</f>
        <v>00</v>
      </c>
    </row>
    <row r="58" spans="1:20" s="78" customFormat="1" hidden="1" x14ac:dyDescent="0.2">
      <c r="A58" s="184">
        <v>3</v>
      </c>
      <c r="B58" s="206"/>
      <c r="C58" s="198"/>
      <c r="D58" s="209"/>
      <c r="E58" s="197"/>
      <c r="F58" s="198"/>
      <c r="G58" s="198"/>
      <c r="H58" s="199" t="str">
        <f>(IF(C58-E56&gt;0,1)+IF(D58-E57&gt;0,1)+IF(F58-E59&gt;0,1)+IF(G58-E60&gt;0,1))&amp;"-"&amp;(IF(C58-E56&lt;0,1)+IF(D58-E57&lt;0,1)+IF(F58-E59&lt;0,1)+IF(G58-E60&lt;0,1))</f>
        <v>0-0</v>
      </c>
      <c r="I58" s="198" t="str">
        <f>IF(AND(B58&lt;&gt;"",R$55=TRUE),A$55&amp;RANK(R58,R$56:R$60,0)," ")</f>
        <v xml:space="preserve"> </v>
      </c>
      <c r="J58" s="98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4">
        <f>SUM(AND(T58=T56,C58&gt;E56),AND(T58=T57,D58&gt;E57),AND(T58=T59,F58&gt;E59),AND(T58=T60,G58&gt;E60))</f>
        <v>0</v>
      </c>
      <c r="L58" s="217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4">
        <f>SUM(AND(R58=R56,C58&gt;E56),AND(R58=R57,D58&gt;E57),AND(R58=R59,F58&gt;E59),AND(R58=R60,G58&gt;E60))</f>
        <v>0</v>
      </c>
      <c r="N58" s="215" t="str">
        <f>SUM(C58:G58)&amp;"-"&amp;SUM(E56:E60)</f>
        <v>0-0</v>
      </c>
      <c r="O58" s="216">
        <f>C58+D58+F58+G58-E56-E57-E59-E60</f>
        <v>0</v>
      </c>
      <c r="P58" s="201" t="e">
        <f>SUM(C58:G58,E56:E60)/SUM(E56:E60)</f>
        <v>#DIV/0!</v>
      </c>
      <c r="Q58" s="207">
        <f>VALUE(LEFT(H58,1))</f>
        <v>0</v>
      </c>
      <c r="R58" s="203">
        <f>Q58*100000+J58*10000+K58*1000+100*L58</f>
        <v>0</v>
      </c>
      <c r="S58" s="218">
        <f t="shared" si="7"/>
        <v>0</v>
      </c>
      <c r="T58" s="205" t="str">
        <f>Q58&amp;J58</f>
        <v>00</v>
      </c>
    </row>
    <row r="59" spans="1:20" s="78" customFormat="1" hidden="1" x14ac:dyDescent="0.2">
      <c r="A59" s="184">
        <v>4</v>
      </c>
      <c r="B59" s="208"/>
      <c r="C59" s="198"/>
      <c r="D59" s="209"/>
      <c r="E59" s="198"/>
      <c r="F59" s="197"/>
      <c r="G59" s="219"/>
      <c r="H59" s="199" t="str">
        <f>(IF(C59-F56&gt;0,1)+IF(D59-F57&gt;0,1)+IF(E59-F58&gt;0,1)+IF(G59-F60&gt;0,1))&amp;"-"&amp;(IF(C59-F56&lt;0,1)+IF(D59-F57&lt;0,1)+IF(E59-F58&lt;0,1)+IF(G59-F60&lt;0,1))</f>
        <v>0-0</v>
      </c>
      <c r="I59" s="198" t="str">
        <f>IF(AND(B59&lt;&gt;"",R$55=TRUE),A$55&amp;RANK(R59,R$56:R$60,0)," ")</f>
        <v xml:space="preserve"> </v>
      </c>
      <c r="J59" s="98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4">
        <f>SUM(AND(T59=T56,C59&gt;F56),AND(T59=T57,D59&gt;F57),AND(T59=T58,E59&gt;F58),AND(T59=T60,G59&gt;F60))</f>
        <v>0</v>
      </c>
      <c r="L59" s="217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4">
        <f>SUM(AND(R59=R56,C59&gt;F56),AND(R59=R57,D59&gt;F57),AND(R59=R58,E59&gt;F58),AND(R59=R60,G59&gt;F60))</f>
        <v>0</v>
      </c>
      <c r="N59" s="215" t="str">
        <f>SUM(C59:G59)&amp;"-"&amp;SUM(F56:F60)</f>
        <v>0-0</v>
      </c>
      <c r="O59" s="216">
        <f>C59+D59+E59+G59-F56-F57-F58-F60</f>
        <v>0</v>
      </c>
      <c r="P59" s="201" t="e">
        <f>SUM(C59:G59,F56:F60)/SUM(F56:F60)</f>
        <v>#DIV/0!</v>
      </c>
      <c r="Q59" s="207">
        <f>VALUE(LEFT(H59,1))</f>
        <v>0</v>
      </c>
      <c r="R59" s="203">
        <f>Q59*100000+J59*10000+K59*1000+100*L59</f>
        <v>0</v>
      </c>
      <c r="S59" s="218">
        <f t="shared" si="7"/>
        <v>0</v>
      </c>
      <c r="T59" s="205" t="str">
        <f>Q59&amp;J59</f>
        <v>00</v>
      </c>
    </row>
    <row r="60" spans="1:20" s="78" customFormat="1" hidden="1" x14ac:dyDescent="0.2">
      <c r="A60" s="184">
        <v>5</v>
      </c>
      <c r="B60" s="208"/>
      <c r="C60" s="198"/>
      <c r="D60" s="198"/>
      <c r="E60" s="198"/>
      <c r="F60" s="198"/>
      <c r="G60" s="197"/>
      <c r="H60" s="199" t="str">
        <f>(IF(C60-G56&gt;0,1)+IF(D60-G57&gt;0,1)+IF(E60-G58&gt;0,1)+IF(F60-G59&gt;0,1))&amp;"-"&amp;(IF(C60-G56&lt;0,1)+IF(D60-G57&lt;0,1)+IF(E60-G58&lt;0,1)+IF(F60-G59&lt;0,1))</f>
        <v>0-0</v>
      </c>
      <c r="I60" s="198" t="str">
        <f>IF(AND(B60&lt;&gt;"",R$55=TRUE),A$55&amp;RANK(R60,R$56:R$60,0)," ")</f>
        <v xml:space="preserve"> </v>
      </c>
      <c r="J60" s="98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4">
        <f>SUM(AND(T60=T56,C60&gt;G56),AND(T60=T57,D60&gt;G57),AND(T60=T58,E60&gt;G58),AND(T60=T59,F60&gt;G59))</f>
        <v>0</v>
      </c>
      <c r="L60" s="217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4">
        <f>SUM(AND(R60=R56,C60&gt;G56),AND(R60=R57,D60&gt;G57),AND(R60=R58,E60&gt;G58),AND(R60=R59,F60&gt;G59))</f>
        <v>0</v>
      </c>
      <c r="N60" s="215" t="str">
        <f>SUM(C60:G60)&amp;"-"&amp;SUM(G56:G60)</f>
        <v>0-0</v>
      </c>
      <c r="O60" s="216">
        <f>C60+D60+E60+F60-G56-G57-G58-G59</f>
        <v>0</v>
      </c>
      <c r="P60" s="201" t="e">
        <f>SUM(C60:G60,G56:G60)/SUM(G56:G60)</f>
        <v>#DIV/0!</v>
      </c>
      <c r="Q60" s="207">
        <f>VALUE(LEFT(H60,1))</f>
        <v>0</v>
      </c>
      <c r="R60" s="203">
        <f>Q60*100000+J60*10000+K60*1000+100*L60</f>
        <v>0</v>
      </c>
      <c r="S60" s="218">
        <f t="shared" si="7"/>
        <v>0</v>
      </c>
      <c r="T60" s="205" t="str">
        <f>Q60&amp;J60</f>
        <v>00</v>
      </c>
    </row>
    <row r="61" spans="1:20" s="78" customFormat="1" hidden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195"/>
      <c r="L61" s="225"/>
      <c r="M61" s="195"/>
      <c r="N61" s="225"/>
      <c r="O61" s="231"/>
      <c r="P61" s="195"/>
      <c r="Q61" s="195"/>
      <c r="R61" s="195"/>
      <c r="S61" s="195"/>
      <c r="T61" s="195"/>
    </row>
    <row r="62" spans="1:20" s="78" customFormat="1" hidden="1" x14ac:dyDescent="0.2">
      <c r="A62" s="281"/>
      <c r="B62" s="237" t="s">
        <v>2</v>
      </c>
      <c r="C62" s="284" t="s">
        <v>14</v>
      </c>
      <c r="D62" s="239"/>
      <c r="E62" s="225"/>
      <c r="F62" s="195"/>
      <c r="G62" s="225"/>
      <c r="H62" s="225"/>
      <c r="I62" s="225"/>
      <c r="J62" s="225"/>
      <c r="K62" s="195"/>
      <c r="L62" s="225"/>
      <c r="M62" s="195"/>
      <c r="N62" s="225"/>
      <c r="O62" s="231"/>
      <c r="P62" s="195"/>
      <c r="Q62" s="195"/>
      <c r="R62" s="195"/>
      <c r="S62" s="195"/>
      <c r="T62" s="195"/>
    </row>
    <row r="63" spans="1:20" s="78" customFormat="1" hidden="1" x14ac:dyDescent="0.2">
      <c r="A63" s="281"/>
      <c r="B63" s="237" t="s">
        <v>5</v>
      </c>
      <c r="C63" s="284" t="s">
        <v>6</v>
      </c>
      <c r="D63" s="225"/>
      <c r="E63" s="225"/>
      <c r="F63" s="195"/>
      <c r="G63" s="225"/>
      <c r="H63" s="225"/>
      <c r="I63" s="225"/>
      <c r="J63" s="225"/>
      <c r="K63" s="195"/>
      <c r="L63" s="225"/>
      <c r="M63" s="195"/>
      <c r="N63" s="225"/>
      <c r="O63" s="231"/>
      <c r="P63" s="195"/>
      <c r="Q63" s="195"/>
      <c r="R63" s="195"/>
      <c r="S63" s="195"/>
      <c r="T63" s="195"/>
    </row>
    <row r="64" spans="1:20" s="78" customFormat="1" hidden="1" x14ac:dyDescent="0.2">
      <c r="A64" s="281"/>
      <c r="B64" s="237" t="s">
        <v>8</v>
      </c>
      <c r="C64" s="284" t="s">
        <v>17</v>
      </c>
      <c r="D64" s="225"/>
      <c r="E64" s="225"/>
      <c r="F64" s="195"/>
      <c r="G64" s="225"/>
      <c r="H64" s="225"/>
      <c r="I64" s="225"/>
      <c r="J64" s="225"/>
      <c r="K64" s="195"/>
      <c r="L64" s="225"/>
      <c r="M64" s="195"/>
      <c r="N64" s="225"/>
      <c r="O64" s="231"/>
      <c r="P64" s="195"/>
      <c r="Q64" s="195"/>
      <c r="R64" s="195"/>
      <c r="S64" s="195"/>
      <c r="T64" s="195"/>
    </row>
    <row r="65" spans="1:20" s="78" customFormat="1" hidden="1" x14ac:dyDescent="0.2">
      <c r="A65" s="281"/>
      <c r="B65" s="225"/>
      <c r="C65" s="225"/>
      <c r="D65" s="225"/>
      <c r="E65" s="225"/>
      <c r="F65" s="225"/>
      <c r="G65" s="225"/>
      <c r="H65" s="225"/>
      <c r="I65" s="225"/>
      <c r="J65" s="225"/>
      <c r="K65" s="195"/>
      <c r="L65" s="225"/>
      <c r="M65" s="195"/>
      <c r="N65" s="225"/>
      <c r="O65" s="231"/>
      <c r="P65" s="195"/>
      <c r="Q65" s="195"/>
      <c r="R65" s="195"/>
      <c r="S65" s="195"/>
      <c r="T65" s="195"/>
    </row>
    <row r="66" spans="1:20" s="78" customFormat="1" hidden="1" x14ac:dyDescent="0.2">
      <c r="A66" s="281"/>
      <c r="B66" s="237" t="s">
        <v>2</v>
      </c>
      <c r="C66" s="238" t="s">
        <v>15</v>
      </c>
      <c r="D66" s="238" t="s">
        <v>14</v>
      </c>
      <c r="E66" s="225"/>
      <c r="F66" s="225"/>
      <c r="G66" s="225"/>
      <c r="H66" s="225"/>
      <c r="I66" s="225"/>
      <c r="J66" s="225"/>
      <c r="K66" s="195"/>
      <c r="L66" s="225"/>
      <c r="M66" s="195"/>
      <c r="N66" s="225"/>
      <c r="O66" s="231"/>
      <c r="P66" s="195"/>
      <c r="Q66" s="195"/>
      <c r="R66" s="195"/>
      <c r="S66" s="195"/>
      <c r="T66" s="195"/>
    </row>
    <row r="67" spans="1:20" s="78" customFormat="1" hidden="1" x14ac:dyDescent="0.2">
      <c r="A67" s="281"/>
      <c r="B67" s="237" t="s">
        <v>5</v>
      </c>
      <c r="C67" s="238" t="s">
        <v>6</v>
      </c>
      <c r="D67" s="238" t="s">
        <v>4</v>
      </c>
      <c r="E67" s="225"/>
      <c r="F67" s="225"/>
      <c r="G67" s="225"/>
      <c r="H67" s="225"/>
      <c r="I67" s="225"/>
      <c r="J67" s="225"/>
      <c r="K67" s="195"/>
      <c r="L67" s="225"/>
      <c r="M67" s="195"/>
      <c r="N67" s="225"/>
      <c r="O67" s="231"/>
      <c r="P67" s="195"/>
      <c r="Q67" s="195"/>
      <c r="R67" s="195"/>
      <c r="S67" s="195"/>
      <c r="T67" s="195"/>
    </row>
    <row r="68" spans="1:20" s="78" customFormat="1" hidden="1" x14ac:dyDescent="0.2">
      <c r="A68" s="281"/>
      <c r="B68" s="237" t="s">
        <v>8</v>
      </c>
      <c r="C68" s="238" t="s">
        <v>17</v>
      </c>
      <c r="D68" s="238" t="s">
        <v>10</v>
      </c>
      <c r="E68" s="225"/>
      <c r="F68" s="225"/>
      <c r="G68" s="225"/>
      <c r="H68" s="225"/>
      <c r="I68" s="225"/>
      <c r="J68" s="225"/>
      <c r="K68" s="195"/>
      <c r="L68" s="225"/>
      <c r="M68" s="195"/>
      <c r="N68" s="225"/>
      <c r="O68" s="231"/>
      <c r="P68" s="195"/>
      <c r="Q68" s="195"/>
      <c r="R68" s="195"/>
      <c r="S68" s="195"/>
      <c r="T68" s="195"/>
    </row>
    <row r="69" spans="1:20" s="78" customFormat="1" hidden="1" x14ac:dyDescent="0.2">
      <c r="A69" s="281"/>
      <c r="B69" s="240"/>
      <c r="C69" s="224"/>
      <c r="D69" s="224"/>
      <c r="E69" s="225"/>
      <c r="F69" s="225"/>
      <c r="G69" s="225"/>
      <c r="H69" s="225"/>
      <c r="I69" s="225"/>
      <c r="J69" s="225"/>
      <c r="K69" s="195"/>
      <c r="L69" s="225"/>
      <c r="M69" s="195"/>
      <c r="N69" s="225"/>
      <c r="O69" s="231"/>
      <c r="P69" s="195"/>
      <c r="Q69" s="195"/>
      <c r="R69" s="195"/>
      <c r="S69" s="195"/>
      <c r="T69" s="195"/>
    </row>
    <row r="70" spans="1:20" s="78" customFormat="1" hidden="1" x14ac:dyDescent="0.2">
      <c r="A70" s="281"/>
      <c r="B70" s="237" t="s">
        <v>2</v>
      </c>
      <c r="C70" s="238" t="s">
        <v>3</v>
      </c>
      <c r="D70" s="238" t="s">
        <v>4</v>
      </c>
      <c r="E70" s="225"/>
      <c r="F70" s="195"/>
      <c r="G70" s="195"/>
      <c r="H70" s="225"/>
      <c r="I70" s="225"/>
      <c r="J70" s="225"/>
      <c r="K70" s="195"/>
      <c r="L70" s="225"/>
      <c r="M70" s="195"/>
      <c r="N70" s="225"/>
      <c r="O70" s="231"/>
      <c r="P70" s="195"/>
      <c r="Q70" s="195"/>
      <c r="R70" s="195"/>
      <c r="S70" s="195"/>
      <c r="T70" s="195"/>
    </row>
    <row r="71" spans="1:20" s="78" customFormat="1" hidden="1" x14ac:dyDescent="0.2">
      <c r="A71" s="281"/>
      <c r="B71" s="237" t="s">
        <v>5</v>
      </c>
      <c r="C71" s="238" t="s">
        <v>15</v>
      </c>
      <c r="D71" s="238" t="s">
        <v>14</v>
      </c>
      <c r="E71" s="225"/>
      <c r="F71" s="195"/>
      <c r="G71" s="195"/>
      <c r="H71" s="195"/>
      <c r="I71" s="225"/>
      <c r="J71" s="225"/>
      <c r="K71" s="195"/>
      <c r="L71" s="225"/>
      <c r="M71" s="195"/>
      <c r="N71" s="225"/>
      <c r="O71" s="231"/>
      <c r="P71" s="195"/>
      <c r="Q71" s="195"/>
      <c r="R71" s="195"/>
      <c r="S71" s="195"/>
      <c r="T71" s="195"/>
    </row>
    <row r="72" spans="1:20" s="78" customFormat="1" hidden="1" x14ac:dyDescent="0.2">
      <c r="A72" s="281"/>
      <c r="B72" s="237" t="s">
        <v>8</v>
      </c>
      <c r="C72" s="238" t="s">
        <v>6</v>
      </c>
      <c r="D72" s="238" t="s">
        <v>7</v>
      </c>
      <c r="E72" s="225"/>
      <c r="F72" s="195"/>
      <c r="G72" s="195"/>
      <c r="H72" s="225"/>
      <c r="I72" s="225"/>
      <c r="J72" s="225"/>
      <c r="K72" s="195"/>
      <c r="L72" s="225"/>
      <c r="M72" s="195"/>
      <c r="N72" s="225"/>
      <c r="O72" s="231"/>
      <c r="P72" s="195"/>
      <c r="Q72" s="195"/>
      <c r="R72" s="195"/>
      <c r="S72" s="195"/>
      <c r="T72" s="195"/>
    </row>
    <row r="73" spans="1:20" s="78" customFormat="1" hidden="1" x14ac:dyDescent="0.2">
      <c r="A73" s="281"/>
      <c r="B73" s="237" t="s">
        <v>11</v>
      </c>
      <c r="C73" s="241" t="s">
        <v>17</v>
      </c>
      <c r="D73" s="238" t="s">
        <v>12</v>
      </c>
      <c r="E73" s="225"/>
      <c r="F73" s="195"/>
      <c r="G73" s="195"/>
      <c r="H73" s="225"/>
      <c r="I73" s="225"/>
      <c r="J73" s="225"/>
      <c r="K73" s="195"/>
      <c r="L73" s="225"/>
      <c r="M73" s="195"/>
      <c r="N73" s="225"/>
      <c r="O73" s="231"/>
      <c r="P73" s="195"/>
      <c r="Q73" s="195"/>
      <c r="R73" s="195"/>
      <c r="S73" s="195"/>
      <c r="T73" s="195"/>
    </row>
    <row r="74" spans="1:20" s="78" customFormat="1" hidden="1" x14ac:dyDescent="0.2">
      <c r="A74" s="281"/>
      <c r="B74" s="237" t="s">
        <v>13</v>
      </c>
      <c r="C74" s="238" t="s">
        <v>9</v>
      </c>
      <c r="D74" s="238" t="s">
        <v>10</v>
      </c>
      <c r="E74" s="225"/>
      <c r="F74" s="195"/>
      <c r="G74" s="195"/>
      <c r="H74" s="225"/>
      <c r="I74" s="225"/>
      <c r="J74" s="225"/>
      <c r="K74" s="195"/>
      <c r="L74" s="225"/>
      <c r="M74" s="195"/>
      <c r="N74" s="225"/>
      <c r="O74" s="231"/>
      <c r="P74" s="195"/>
      <c r="Q74" s="195"/>
      <c r="R74" s="195"/>
      <c r="S74" s="195"/>
      <c r="T74" s="195"/>
    </row>
    <row r="75" spans="1:20" s="78" customFormat="1" hidden="1" x14ac:dyDescent="0.2">
      <c r="A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1:20" s="78" customFormat="1" hidden="1" x14ac:dyDescent="0.2">
      <c r="I76" s="80"/>
    </row>
    <row r="77" spans="1:20" s="78" customFormat="1" hidden="1" x14ac:dyDescent="0.2">
      <c r="I77" s="80"/>
    </row>
    <row r="78" spans="1:20" s="78" customFormat="1" hidden="1" x14ac:dyDescent="0.2">
      <c r="I78" s="80"/>
    </row>
    <row r="79" spans="1:20" s="78" customFormat="1" hidden="1" x14ac:dyDescent="0.2">
      <c r="I79" s="80"/>
    </row>
    <row r="80" spans="1:20" s="78" customFormat="1" hidden="1" x14ac:dyDescent="0.2">
      <c r="I80" s="80"/>
    </row>
    <row r="81" spans="9:9" s="78" customFormat="1" hidden="1" x14ac:dyDescent="0.2">
      <c r="I81" s="80"/>
    </row>
    <row r="82" spans="9:9" s="78" customFormat="1" hidden="1" x14ac:dyDescent="0.2">
      <c r="I82" s="80"/>
    </row>
    <row r="83" spans="9:9" s="78" customFormat="1" hidden="1" x14ac:dyDescent="0.2">
      <c r="I83" s="80"/>
    </row>
    <row r="84" spans="9:9" s="78" customFormat="1" hidden="1" x14ac:dyDescent="0.2">
      <c r="I84" s="80"/>
    </row>
    <row r="85" spans="9:9" s="78" customFormat="1" hidden="1" x14ac:dyDescent="0.2">
      <c r="I85" s="80"/>
    </row>
    <row r="86" spans="9:9" s="78" customFormat="1" hidden="1" x14ac:dyDescent="0.2">
      <c r="I86" s="80"/>
    </row>
    <row r="87" spans="9:9" s="78" customFormat="1" hidden="1" x14ac:dyDescent="0.2">
      <c r="I87" s="80"/>
    </row>
    <row r="88" spans="9:9" s="78" customFormat="1" hidden="1" x14ac:dyDescent="0.2">
      <c r="I88" s="80"/>
    </row>
    <row r="89" spans="9:9" s="78" customFormat="1" hidden="1" x14ac:dyDescent="0.2">
      <c r="I89" s="80"/>
    </row>
    <row r="90" spans="9:9" s="78" customFormat="1" hidden="1" x14ac:dyDescent="0.2">
      <c r="I90" s="80"/>
    </row>
    <row r="91" spans="9:9" s="78" customFormat="1" hidden="1" x14ac:dyDescent="0.2">
      <c r="I91" s="80"/>
    </row>
    <row r="92" spans="9:9" s="78" customFormat="1" hidden="1" x14ac:dyDescent="0.2">
      <c r="I92" s="80"/>
    </row>
    <row r="93" spans="9:9" s="78" customFormat="1" hidden="1" x14ac:dyDescent="0.2">
      <c r="I93" s="80"/>
    </row>
    <row r="94" spans="9:9" s="78" customFormat="1" hidden="1" x14ac:dyDescent="0.2">
      <c r="I94" s="80"/>
    </row>
    <row r="95" spans="9:9" s="78" customFormat="1" hidden="1" x14ac:dyDescent="0.2">
      <c r="I95" s="80"/>
    </row>
    <row r="96" spans="9:9" s="78" customFormat="1" hidden="1" x14ac:dyDescent="0.2">
      <c r="I96" s="80"/>
    </row>
    <row r="97" spans="1:10" s="78" customFormat="1" hidden="1" x14ac:dyDescent="0.2">
      <c r="I97" s="80"/>
    </row>
    <row r="98" spans="1:10" s="78" customFormat="1" hidden="1" x14ac:dyDescent="0.2">
      <c r="I98" s="80"/>
    </row>
    <row r="99" spans="1:10" s="78" customFormat="1" hidden="1" x14ac:dyDescent="0.2">
      <c r="I99" s="80"/>
    </row>
    <row r="100" spans="1:10" s="78" customFormat="1" x14ac:dyDescent="0.2">
      <c r="A100" s="245" t="s">
        <v>194</v>
      </c>
      <c r="B100" s="80"/>
      <c r="C100" s="80"/>
      <c r="D100" s="80"/>
      <c r="E100" s="80"/>
      <c r="F100" s="80"/>
      <c r="G100" s="80"/>
      <c r="H100" s="80"/>
      <c r="I100" s="80"/>
      <c r="J100" s="80"/>
    </row>
    <row r="101" spans="1:10" s="78" customFormat="1" x14ac:dyDescent="0.2">
      <c r="A101" s="80"/>
      <c r="B101" s="80"/>
      <c r="C101" s="80"/>
      <c r="D101" s="80"/>
      <c r="E101" s="80"/>
      <c r="F101" s="80"/>
      <c r="G101" s="80"/>
      <c r="H101" s="80"/>
      <c r="I101" s="80"/>
      <c r="J101" s="80"/>
    </row>
    <row r="102" spans="1:10" s="78" customFormat="1" x14ac:dyDescent="0.2">
      <c r="A102" s="282" t="s">
        <v>19</v>
      </c>
      <c r="B102" s="246" t="str">
        <f>IF(A102="-","-",IFERROR(INDEX(B$1:B$100,MATCH(A102,I$1:I$100,0)),""))</f>
        <v>Inge Eit (Võru)</v>
      </c>
      <c r="C102" s="247">
        <v>11</v>
      </c>
      <c r="D102" s="143"/>
      <c r="E102" s="143"/>
      <c r="F102" s="143"/>
      <c r="G102" s="143"/>
      <c r="H102" s="143"/>
    </row>
    <row r="103" spans="1:10" s="78" customFormat="1" x14ac:dyDescent="0.2">
      <c r="A103" s="283"/>
      <c r="B103" s="248"/>
      <c r="C103" s="249" t="str">
        <f>IF(COUNT(C102,C104)=2,IF(C102&gt;C104,B102,B104),"")</f>
        <v>Ljudmila Varendi (I-Viru)</v>
      </c>
      <c r="D103" s="143"/>
      <c r="E103" s="247">
        <v>4</v>
      </c>
      <c r="F103" s="143"/>
      <c r="G103" s="143"/>
      <c r="H103" s="143"/>
    </row>
    <row r="104" spans="1:10" s="78" customFormat="1" x14ac:dyDescent="0.2">
      <c r="A104" s="283" t="s">
        <v>35</v>
      </c>
      <c r="B104" s="250" t="str">
        <f>IF(A104="-","-",IFERROR(INDEX(B$1:B$100,MATCH(A104,I$1:I$100,0)),""))</f>
        <v>Ljudmila Varendi (I-Viru)</v>
      </c>
      <c r="C104" s="251">
        <v>12</v>
      </c>
      <c r="D104" s="252"/>
      <c r="E104" s="143"/>
      <c r="F104" s="143"/>
      <c r="G104" s="143"/>
      <c r="H104" s="143"/>
    </row>
    <row r="105" spans="1:10" s="78" customFormat="1" x14ac:dyDescent="0.2">
      <c r="A105" s="283"/>
      <c r="B105" s="253"/>
      <c r="C105" s="143"/>
      <c r="D105" s="254"/>
      <c r="E105" s="249" t="str">
        <f>IF(COUNT(E103,E107)=2,IF(E103&gt;E107,C103,C107),"")</f>
        <v>Marina Vallik (Lääne)</v>
      </c>
      <c r="F105" s="143"/>
      <c r="G105" s="247">
        <v>12</v>
      </c>
      <c r="H105" s="143"/>
    </row>
    <row r="106" spans="1:10" s="78" customFormat="1" x14ac:dyDescent="0.2">
      <c r="A106" s="283" t="s">
        <v>38</v>
      </c>
      <c r="B106" s="246" t="str">
        <f>IF(A106="-","-",IFERROR(INDEX(B$1:B$100,MATCH(A106,I$1:I$100,0)),""))</f>
        <v>Marina Vallik (Lääne)</v>
      </c>
      <c r="C106" s="247">
        <v>13</v>
      </c>
      <c r="D106" s="254"/>
      <c r="E106" s="255"/>
      <c r="F106" s="252"/>
      <c r="G106" s="143"/>
      <c r="H106" s="143"/>
    </row>
    <row r="107" spans="1:10" s="78" customFormat="1" x14ac:dyDescent="0.2">
      <c r="A107" s="283"/>
      <c r="B107" s="248"/>
      <c r="C107" s="249" t="str">
        <f>IF(COUNT(C106,C108)=2,IF(C106&gt;C108,B106,B108),"")</f>
        <v>Marina Vallik (Lääne)</v>
      </c>
      <c r="D107" s="256"/>
      <c r="E107" s="251">
        <v>13</v>
      </c>
      <c r="F107" s="254"/>
      <c r="G107" s="143"/>
      <c r="H107" s="143"/>
    </row>
    <row r="108" spans="1:10" s="78" customFormat="1" x14ac:dyDescent="0.2">
      <c r="A108" s="283" t="s">
        <v>20</v>
      </c>
      <c r="B108" s="250" t="str">
        <f>IF(A108="-","-",IFERROR(INDEX(B$1:B$100,MATCH(A108,I$1:I$100,0)),""))</f>
        <v>Anne Sillamaa (Järva)</v>
      </c>
      <c r="C108" s="251">
        <v>6</v>
      </c>
      <c r="D108" s="143"/>
      <c r="E108" s="257"/>
      <c r="F108" s="254"/>
      <c r="G108" s="143"/>
      <c r="H108" s="143"/>
    </row>
    <row r="109" spans="1:10" s="78" customFormat="1" ht="13.5" thickBot="1" x14ac:dyDescent="0.25">
      <c r="A109" s="270"/>
      <c r="B109" s="253"/>
      <c r="C109" s="143"/>
      <c r="D109" s="143"/>
      <c r="E109" s="257"/>
      <c r="F109" s="254"/>
      <c r="G109" s="143"/>
      <c r="H109" s="258" t="str">
        <f>IF(COUNT(G105,G113)=2,IF(G105&gt;G113,E105,E113),"")</f>
        <v>Marina Vallik (Lääne)</v>
      </c>
    </row>
    <row r="110" spans="1:10" s="78" customFormat="1" x14ac:dyDescent="0.2">
      <c r="A110" s="282" t="s">
        <v>21</v>
      </c>
      <c r="B110" s="246" t="str">
        <f>IF(A110="-","-",IFERROR(INDEX(B$1:B$100,MATCH(A110,I$1:I$100,0)),""))</f>
        <v>Elo Volmer (Lääne)</v>
      </c>
      <c r="C110" s="247">
        <v>13</v>
      </c>
      <c r="D110" s="143"/>
      <c r="E110" s="143"/>
      <c r="F110" s="254"/>
      <c r="G110" s="259"/>
      <c r="H110" s="260" t="s">
        <v>91</v>
      </c>
      <c r="I110" s="261"/>
    </row>
    <row r="111" spans="1:10" s="78" customFormat="1" x14ac:dyDescent="0.2">
      <c r="A111" s="283"/>
      <c r="B111" s="248"/>
      <c r="C111" s="249" t="str">
        <f>IF(COUNT(C110,C112)=2,IF(C110&gt;C112,B110,B112),"")</f>
        <v>Elo Volmer (Lääne)</v>
      </c>
      <c r="D111" s="143"/>
      <c r="E111" s="247">
        <v>8</v>
      </c>
      <c r="F111" s="254"/>
      <c r="G111" s="257"/>
      <c r="H111" s="257"/>
      <c r="I111" s="262"/>
    </row>
    <row r="112" spans="1:10" s="78" customFormat="1" x14ac:dyDescent="0.2">
      <c r="A112" s="283" t="s">
        <v>36</v>
      </c>
      <c r="B112" s="250" t="str">
        <f>IF(A112="-","-",IFERROR(INDEX(B$1:B$100,MATCH(A112,I$1:I$100,0)),""))</f>
        <v>Ilme Mägi (Järva)</v>
      </c>
      <c r="C112" s="251">
        <v>6</v>
      </c>
      <c r="D112" s="252"/>
      <c r="E112" s="143"/>
      <c r="F112" s="254"/>
      <c r="G112" s="257"/>
      <c r="H112" s="257"/>
      <c r="I112" s="262"/>
    </row>
    <row r="113" spans="1:9" s="78" customFormat="1" x14ac:dyDescent="0.2">
      <c r="A113" s="283"/>
      <c r="B113" s="253"/>
      <c r="C113" s="143"/>
      <c r="D113" s="254"/>
      <c r="E113" s="249" t="str">
        <f>IF(COUNT(E111,E115)=2,IF(E111&gt;E115,C111,C115),"")</f>
        <v>Mare Kingissepp (Lääne)</v>
      </c>
      <c r="F113" s="256"/>
      <c r="G113" s="251">
        <v>10</v>
      </c>
      <c r="H113" s="257"/>
      <c r="I113" s="262"/>
    </row>
    <row r="114" spans="1:9" s="78" customFormat="1" ht="13.5" thickBot="1" x14ac:dyDescent="0.25">
      <c r="A114" s="283" t="s">
        <v>37</v>
      </c>
      <c r="B114" s="246" t="str">
        <f>IF(A114="-","-",IFERROR(INDEX(B$1:B$100,MATCH(A114,I$1:I$100,0)),""))</f>
        <v>Mare Kingissepp (Lääne)</v>
      </c>
      <c r="C114" s="247">
        <v>13</v>
      </c>
      <c r="D114" s="254"/>
      <c r="E114" s="255"/>
      <c r="F114" s="257"/>
      <c r="G114" s="257"/>
      <c r="H114" s="263" t="str">
        <f>IF(COUNT(G105,G113)=2,IF(G105&lt;G113,E105,E113),"")</f>
        <v>Mare Kingissepp (Lääne)</v>
      </c>
      <c r="I114" s="264"/>
    </row>
    <row r="115" spans="1:9" s="78" customFormat="1" x14ac:dyDescent="0.2">
      <c r="A115" s="283"/>
      <c r="B115" s="248"/>
      <c r="C115" s="249" t="str">
        <f>IF(COUNT(C114,C116)=2,IF(C114&gt;C116,B114,B116),"")</f>
        <v>Mare Kingissepp (Lääne)</v>
      </c>
      <c r="D115" s="256"/>
      <c r="E115" s="251">
        <v>13</v>
      </c>
      <c r="F115" s="143"/>
      <c r="G115" s="257"/>
      <c r="H115" s="265" t="s">
        <v>92</v>
      </c>
    </row>
    <row r="116" spans="1:9" s="78" customFormat="1" x14ac:dyDescent="0.2">
      <c r="A116" s="283" t="s">
        <v>22</v>
      </c>
      <c r="B116" s="250" t="str">
        <f>IF(A116="-","-",IFERROR(INDEX(B$1:B$100,MATCH(A116,I$1:I$100,0)),""))</f>
        <v>Rutt Voldek (I-Viru)</v>
      </c>
      <c r="C116" s="251">
        <v>4</v>
      </c>
      <c r="D116" s="143"/>
      <c r="E116" s="257"/>
      <c r="F116" s="257"/>
      <c r="G116" s="257"/>
      <c r="H116" s="143"/>
    </row>
    <row r="117" spans="1:9" s="78" customFormat="1" x14ac:dyDescent="0.2">
      <c r="A117" s="270"/>
      <c r="B117" s="80"/>
      <c r="C117" s="143"/>
      <c r="D117" s="143"/>
      <c r="E117" s="258" t="str">
        <f>IF(COUNT(E103,E107)=2,IF(E103&lt;E107,C103,C107),"")</f>
        <v>Ljudmila Varendi (I-Viru)</v>
      </c>
      <c r="F117" s="143"/>
      <c r="G117" s="266">
        <v>12</v>
      </c>
      <c r="H117" s="143"/>
    </row>
    <row r="118" spans="1:9" s="78" customFormat="1" ht="13.5" thickBot="1" x14ac:dyDescent="0.25">
      <c r="A118" s="143"/>
      <c r="B118" s="80"/>
      <c r="C118" s="143"/>
      <c r="D118" s="143"/>
      <c r="E118" s="267"/>
      <c r="F118" s="252"/>
      <c r="G118" s="268"/>
      <c r="H118" s="258" t="str">
        <f>IF(COUNT(G117,G119)=2,IF(G117&gt;G119,E117,E119),"")</f>
        <v>Elo Volmer (Lääne)</v>
      </c>
    </row>
    <row r="119" spans="1:9" s="78" customFormat="1" x14ac:dyDescent="0.2">
      <c r="A119" s="143"/>
      <c r="B119" s="80"/>
      <c r="C119" s="143"/>
      <c r="D119" s="143"/>
      <c r="E119" s="269" t="str">
        <f>IF(COUNT(E111,E115)=2,IF(E111&lt;E115,C111,C115),"")</f>
        <v>Elo Volmer (Lääne)</v>
      </c>
      <c r="F119" s="256"/>
      <c r="G119" s="251">
        <v>13</v>
      </c>
      <c r="H119" s="260" t="s">
        <v>93</v>
      </c>
      <c r="I119" s="261"/>
    </row>
    <row r="120" spans="1:9" s="78" customFormat="1" x14ac:dyDescent="0.2">
      <c r="A120" s="143"/>
      <c r="B120" s="80"/>
      <c r="C120" s="143"/>
      <c r="D120" s="143"/>
      <c r="E120" s="143"/>
      <c r="F120" s="143"/>
      <c r="G120" s="143"/>
      <c r="H120" s="257"/>
      <c r="I120" s="262"/>
    </row>
    <row r="121" spans="1:9" s="78" customFormat="1" ht="13.5" thickBot="1" x14ac:dyDescent="0.25">
      <c r="A121" s="143"/>
      <c r="B121" s="80"/>
      <c r="C121" s="143"/>
      <c r="D121" s="143"/>
      <c r="E121" s="257"/>
      <c r="F121" s="257"/>
      <c r="G121" s="143"/>
      <c r="H121" s="263" t="str">
        <f>IF(COUNT(G117,G119)=2,IF(G117&lt;G119,E117,E119),"")</f>
        <v>Ljudmila Varendi (I-Viru)</v>
      </c>
      <c r="I121" s="264"/>
    </row>
    <row r="122" spans="1:9" s="78" customFormat="1" x14ac:dyDescent="0.2">
      <c r="A122" s="143"/>
      <c r="B122" s="80"/>
      <c r="C122" s="143"/>
      <c r="D122" s="143"/>
      <c r="E122" s="143"/>
      <c r="F122" s="143"/>
      <c r="G122" s="143"/>
      <c r="H122" s="270" t="s">
        <v>23</v>
      </c>
    </row>
    <row r="123" spans="1:9" s="78" customFormat="1" x14ac:dyDescent="0.2">
      <c r="A123" s="143"/>
      <c r="B123" s="80"/>
      <c r="C123" s="269" t="str">
        <f>IF(COUNT(C102,C104)=2,IF(C102&lt;C104,B102,B104),"")</f>
        <v>Inge Eit (Võru)</v>
      </c>
      <c r="D123" s="143"/>
      <c r="E123" s="247">
        <v>11</v>
      </c>
      <c r="F123" s="247"/>
      <c r="G123" s="247"/>
      <c r="H123" s="143"/>
    </row>
    <row r="124" spans="1:9" s="78" customFormat="1" x14ac:dyDescent="0.2">
      <c r="A124" s="143"/>
      <c r="B124" s="80"/>
      <c r="C124" s="271"/>
      <c r="D124" s="272"/>
      <c r="E124" s="249" t="str">
        <f>IF(COUNT(E123,E125)=2,IF(E123&gt;E125,C123,C125),"")</f>
        <v>Anne Sillamaa (Järva)</v>
      </c>
      <c r="F124" s="143"/>
      <c r="G124" s="247">
        <v>13</v>
      </c>
      <c r="H124" s="143"/>
    </row>
    <row r="125" spans="1:9" s="78" customFormat="1" x14ac:dyDescent="0.2">
      <c r="A125" s="143"/>
      <c r="B125" s="80"/>
      <c r="C125" s="269" t="str">
        <f>IF(COUNT(C106,C108)=2,IF(C106&lt;C108,B106,B108),"")</f>
        <v>Anne Sillamaa (Järva)</v>
      </c>
      <c r="D125" s="273"/>
      <c r="E125" s="251">
        <v>12</v>
      </c>
      <c r="F125" s="272"/>
      <c r="G125" s="143"/>
      <c r="H125" s="143"/>
    </row>
    <row r="126" spans="1:9" s="78" customFormat="1" ht="13.5" thickBot="1" x14ac:dyDescent="0.25">
      <c r="A126" s="143"/>
      <c r="B126" s="80"/>
      <c r="C126" s="247"/>
      <c r="D126" s="247"/>
      <c r="E126" s="266"/>
      <c r="F126" s="274"/>
      <c r="G126" s="275"/>
      <c r="H126" s="258" t="str">
        <f>IF(COUNT(G124,G128)=2,IF(G124&gt;G128,E124,E128),"")</f>
        <v>Anne Sillamaa (Järva)</v>
      </c>
    </row>
    <row r="127" spans="1:9" s="78" customFormat="1" x14ac:dyDescent="0.2">
      <c r="A127" s="143"/>
      <c r="B127" s="80"/>
      <c r="C127" s="269" t="str">
        <f>IF(COUNT(C110,C112)=2,IF(C110&lt;C112,B110,B112),"")</f>
        <v>Ilme Mägi (Järva)</v>
      </c>
      <c r="D127" s="247"/>
      <c r="E127" s="247">
        <v>4</v>
      </c>
      <c r="F127" s="274"/>
      <c r="G127" s="259"/>
      <c r="H127" s="260" t="s">
        <v>26</v>
      </c>
      <c r="I127" s="261"/>
    </row>
    <row r="128" spans="1:9" s="78" customFormat="1" x14ac:dyDescent="0.2">
      <c r="A128" s="143"/>
      <c r="B128" s="80"/>
      <c r="C128" s="271"/>
      <c r="D128" s="272"/>
      <c r="E128" s="249" t="str">
        <f>IF(COUNT(E127,E129)=2,IF(E127&gt;E129,C127,C129),"")</f>
        <v>Rutt Voldek (I-Viru)</v>
      </c>
      <c r="F128" s="256"/>
      <c r="G128" s="251">
        <v>3</v>
      </c>
      <c r="H128" s="257"/>
      <c r="I128" s="262"/>
    </row>
    <row r="129" spans="1:9" s="78" customFormat="1" ht="13.5" thickBot="1" x14ac:dyDescent="0.25">
      <c r="A129" s="143"/>
      <c r="B129" s="80"/>
      <c r="C129" s="269" t="str">
        <f>IF(COUNT(C114,C116)=2,IF(C114&lt;C116,B114,B116),"")</f>
        <v>Rutt Voldek (I-Viru)</v>
      </c>
      <c r="D129" s="273"/>
      <c r="E129" s="251">
        <v>13</v>
      </c>
      <c r="F129" s="247"/>
      <c r="G129" s="266"/>
      <c r="H129" s="263" t="str">
        <f>IF(COUNT(G124,G128)=2,IF(G124&lt;G128,E124,E128),"")</f>
        <v>Rutt Voldek (I-Viru)</v>
      </c>
      <c r="I129" s="264"/>
    </row>
    <row r="130" spans="1:9" s="78" customFormat="1" x14ac:dyDescent="0.2">
      <c r="A130" s="143"/>
      <c r="B130" s="80"/>
      <c r="C130" s="247"/>
      <c r="D130" s="247"/>
      <c r="E130" s="247"/>
      <c r="F130" s="247"/>
      <c r="G130" s="266"/>
      <c r="H130" s="270" t="s">
        <v>27</v>
      </c>
    </row>
    <row r="131" spans="1:9" s="78" customFormat="1" x14ac:dyDescent="0.2">
      <c r="A131" s="143"/>
      <c r="B131" s="80"/>
      <c r="C131" s="247"/>
      <c r="D131" s="266"/>
      <c r="E131" s="258" t="str">
        <f>IF(COUNT(E123,E125)=2,IF(E123&lt;E125,C123,C125),"")</f>
        <v>Inge Eit (Võru)</v>
      </c>
      <c r="F131" s="143"/>
      <c r="G131" s="266">
        <v>5</v>
      </c>
      <c r="H131" s="257"/>
    </row>
    <row r="132" spans="1:9" s="78" customFormat="1" ht="13.5" thickBot="1" x14ac:dyDescent="0.25">
      <c r="A132" s="143"/>
      <c r="B132" s="80"/>
      <c r="C132" s="247"/>
      <c r="D132" s="266"/>
      <c r="E132" s="267"/>
      <c r="F132" s="252"/>
      <c r="G132" s="268"/>
      <c r="H132" s="258" t="str">
        <f>IF(COUNT(G131,G133)=2,IF(G131&gt;G133,E131,E133),"")</f>
        <v>Ilme Mägi (Järva)</v>
      </c>
    </row>
    <row r="133" spans="1:9" s="78" customFormat="1" x14ac:dyDescent="0.2">
      <c r="A133" s="143"/>
      <c r="B133" s="80"/>
      <c r="C133" s="247"/>
      <c r="D133" s="266"/>
      <c r="E133" s="269" t="str">
        <f>IF(COUNT(E127,E129)=2,IF(E127&lt;E129,C127,C129),"")</f>
        <v>Ilme Mägi (Järva)</v>
      </c>
      <c r="F133" s="256"/>
      <c r="G133" s="251">
        <v>13</v>
      </c>
      <c r="H133" s="260" t="s">
        <v>30</v>
      </c>
      <c r="I133" s="261"/>
    </row>
    <row r="134" spans="1:9" s="78" customFormat="1" x14ac:dyDescent="0.2">
      <c r="A134" s="143"/>
      <c r="B134" s="80"/>
      <c r="C134" s="143"/>
      <c r="D134" s="257"/>
      <c r="E134" s="143"/>
      <c r="F134" s="143"/>
      <c r="G134" s="143"/>
      <c r="H134" s="257"/>
      <c r="I134" s="262"/>
    </row>
    <row r="135" spans="1:9" s="78" customFormat="1" ht="13.5" thickBot="1" x14ac:dyDescent="0.25">
      <c r="A135" s="143"/>
      <c r="B135" s="80"/>
      <c r="C135" s="143"/>
      <c r="D135" s="143"/>
      <c r="E135" s="257"/>
      <c r="F135" s="257"/>
      <c r="G135" s="143"/>
      <c r="H135" s="276" t="str">
        <f>IF(COUNT(G131,G133)=2,IF(G131&lt;G133,E131,E133),"")</f>
        <v>Inge Eit (Võru)</v>
      </c>
      <c r="I135" s="264"/>
    </row>
    <row r="136" spans="1:9" s="78" customFormat="1" x14ac:dyDescent="0.2">
      <c r="A136" s="220"/>
      <c r="B136" s="80"/>
      <c r="C136" s="143"/>
      <c r="D136" s="143"/>
      <c r="E136" s="257"/>
      <c r="F136" s="257"/>
      <c r="G136" s="143"/>
      <c r="H136" s="270" t="s">
        <v>31</v>
      </c>
    </row>
    <row r="137" spans="1:9" s="78" customFormat="1" x14ac:dyDescent="0.2">
      <c r="B137" s="80"/>
    </row>
    <row r="138" spans="1:9" s="78" customFormat="1" x14ac:dyDescent="0.2">
      <c r="A138" s="301" t="s">
        <v>297</v>
      </c>
    </row>
    <row r="139" spans="1:9" s="78" customFormat="1" x14ac:dyDescent="0.2"/>
    <row r="140" spans="1:9" s="78" customFormat="1" x14ac:dyDescent="0.2">
      <c r="B140" s="283" t="s">
        <v>24</v>
      </c>
      <c r="C140" s="331" t="str">
        <f>IF(B140="-","-",IFERROR(INDEX(B$1:B$100,MATCH(B140,I$1:I$100,0)),""))</f>
        <v>Helle Võsu (Jõgeva)</v>
      </c>
      <c r="E140" s="247">
        <v>11</v>
      </c>
      <c r="F140" s="247"/>
      <c r="G140" s="247"/>
      <c r="H140" s="143"/>
    </row>
    <row r="141" spans="1:9" s="78" customFormat="1" x14ac:dyDescent="0.2">
      <c r="B141" s="283"/>
      <c r="C141" s="248"/>
      <c r="D141" s="332"/>
      <c r="E141" s="249" t="str">
        <f>IF(COUNT(E140,E142)=2,IF(E140&gt;E142,C140,C142),"")</f>
        <v>Ille Sõrmus (Valga)</v>
      </c>
      <c r="F141" s="143"/>
      <c r="G141" s="247">
        <v>13</v>
      </c>
      <c r="H141" s="143"/>
    </row>
    <row r="142" spans="1:9" s="78" customFormat="1" x14ac:dyDescent="0.2">
      <c r="B142" s="283" t="s">
        <v>42</v>
      </c>
      <c r="C142" s="246" t="str">
        <f>IF(B142="-","-",IFERROR(INDEX(B$1:B$100,MATCH(B142,I$1:I$100,0)),""))</f>
        <v>Ille Sõrmus (Valga)</v>
      </c>
      <c r="D142" s="333"/>
      <c r="E142" s="251">
        <v>13</v>
      </c>
      <c r="F142" s="272"/>
      <c r="G142" s="143"/>
      <c r="H142" s="143"/>
    </row>
    <row r="143" spans="1:9" s="78" customFormat="1" ht="13.5" thickBot="1" x14ac:dyDescent="0.25">
      <c r="B143" s="283"/>
      <c r="C143" s="334"/>
      <c r="D143" s="262"/>
      <c r="E143" s="266"/>
      <c r="F143" s="274"/>
      <c r="G143" s="275"/>
      <c r="H143" s="258" t="str">
        <f>IF(COUNT(G141,G145)=2,IF(G141&gt;G145,E141,E145),"")</f>
        <v>Ille Sõrmus (Valga)</v>
      </c>
    </row>
    <row r="144" spans="1:9" s="78" customFormat="1" x14ac:dyDescent="0.2">
      <c r="B144" s="283" t="s">
        <v>25</v>
      </c>
      <c r="C144" s="331" t="str">
        <f>IF(B144="-","-",IFERROR(INDEX(B$1:B$100,MATCH(B144,I$1:I$100,0)),""))</f>
        <v>Riina Valdmets (Jõgeva)</v>
      </c>
      <c r="D144" s="262"/>
      <c r="E144" s="247">
        <v>8</v>
      </c>
      <c r="F144" s="274"/>
      <c r="G144" s="259"/>
      <c r="H144" s="260" t="s">
        <v>32</v>
      </c>
      <c r="I144" s="261"/>
    </row>
    <row r="145" spans="1:9" s="78" customFormat="1" x14ac:dyDescent="0.2">
      <c r="B145" s="283"/>
      <c r="C145" s="248"/>
      <c r="D145" s="332"/>
      <c r="E145" s="249" t="str">
        <f>IF(COUNT(E144,E146)=2,IF(E144&gt;E146,C144,C146),"")</f>
        <v>Ulvi Järvik (Järva)</v>
      </c>
      <c r="F145" s="256"/>
      <c r="G145" s="251">
        <v>8</v>
      </c>
      <c r="H145" s="257"/>
      <c r="I145" s="262"/>
    </row>
    <row r="146" spans="1:9" s="78" customFormat="1" ht="13.5" thickBot="1" x14ac:dyDescent="0.25">
      <c r="B146" s="283" t="s">
        <v>96</v>
      </c>
      <c r="C146" s="246" t="str">
        <f>IF(B146="-","-",IFERROR(INDEX(B$1:B$100,MATCH(B146,I$1:I$100,0)),""))</f>
        <v>Ulvi Järvik (Järva)</v>
      </c>
      <c r="D146" s="333"/>
      <c r="E146" s="310">
        <v>13</v>
      </c>
      <c r="F146" s="247"/>
      <c r="G146" s="266"/>
      <c r="H146" s="263" t="str">
        <f>IF(COUNT(G141,G145)=2,IF(G141&lt;G145,E141,E145),"")</f>
        <v>Ulvi Järvik (Järva)</v>
      </c>
      <c r="I146" s="264"/>
    </row>
    <row r="147" spans="1:9" s="78" customFormat="1" x14ac:dyDescent="0.2">
      <c r="C147" s="80"/>
      <c r="D147" s="247"/>
      <c r="E147" s="247"/>
      <c r="F147" s="247"/>
      <c r="G147" s="266"/>
      <c r="H147" s="270" t="s">
        <v>39</v>
      </c>
    </row>
    <row r="148" spans="1:9" s="78" customFormat="1" x14ac:dyDescent="0.2">
      <c r="C148" s="80"/>
      <c r="D148" s="247"/>
      <c r="E148" s="258" t="str">
        <f>IF(COUNT(E140,E142)=2,IF(E140&lt;E142,C140,C142),"")</f>
        <v>Helle Võsu (Jõgeva)</v>
      </c>
      <c r="F148" s="143"/>
      <c r="G148" s="266">
        <v>12</v>
      </c>
      <c r="H148" s="257"/>
    </row>
    <row r="149" spans="1:9" s="78" customFormat="1" ht="13.5" thickBot="1" x14ac:dyDescent="0.25">
      <c r="C149" s="80"/>
      <c r="D149" s="247"/>
      <c r="E149" s="267"/>
      <c r="F149" s="252"/>
      <c r="G149" s="268"/>
      <c r="H149" s="258" t="str">
        <f>IF(COUNT(G148,G150)=2,IF(G148&gt;G150,E148,E150),"")</f>
        <v>Riina Valdmets (Jõgeva)</v>
      </c>
    </row>
    <row r="150" spans="1:9" s="78" customFormat="1" x14ac:dyDescent="0.2">
      <c r="C150" s="80"/>
      <c r="D150" s="247"/>
      <c r="E150" s="269" t="str">
        <f>IF(COUNT(E144,E146)=2,IF(E144&lt;E146,C144,C146),"")</f>
        <v>Riina Valdmets (Jõgeva)</v>
      </c>
      <c r="F150" s="256"/>
      <c r="G150" s="251">
        <v>13</v>
      </c>
      <c r="H150" s="260" t="s">
        <v>40</v>
      </c>
      <c r="I150" s="261"/>
    </row>
    <row r="151" spans="1:9" s="78" customFormat="1" x14ac:dyDescent="0.2">
      <c r="C151" s="80"/>
      <c r="D151" s="143"/>
      <c r="E151" s="143"/>
      <c r="F151" s="143"/>
      <c r="G151" s="143"/>
      <c r="H151" s="257"/>
      <c r="I151" s="262"/>
    </row>
    <row r="152" spans="1:9" s="78" customFormat="1" ht="13.5" thickBot="1" x14ac:dyDescent="0.25">
      <c r="C152" s="80"/>
      <c r="D152" s="143"/>
      <c r="E152" s="257"/>
      <c r="F152" s="257"/>
      <c r="G152" s="143"/>
      <c r="H152" s="276" t="str">
        <f>IF(COUNT(G148,G150)=2,IF(G148&lt;G150,E148,E150),"")</f>
        <v>Helle Võsu (Jõgeva)</v>
      </c>
      <c r="I152" s="264"/>
    </row>
    <row r="153" spans="1:9" s="78" customFormat="1" x14ac:dyDescent="0.2">
      <c r="C153" s="80"/>
      <c r="D153" s="143"/>
      <c r="E153" s="257"/>
      <c r="F153" s="257"/>
      <c r="G153" s="143"/>
      <c r="H153" s="270" t="s">
        <v>41</v>
      </c>
    </row>
    <row r="154" spans="1:9" s="78" customFormat="1" x14ac:dyDescent="0.2"/>
    <row r="155" spans="1:9" s="78" customFormat="1" x14ac:dyDescent="0.2">
      <c r="A155" s="301" t="s">
        <v>332</v>
      </c>
    </row>
    <row r="156" spans="1:9" s="78" customFormat="1" x14ac:dyDescent="0.2"/>
    <row r="157" spans="1:9" s="78" customFormat="1" x14ac:dyDescent="0.2"/>
    <row r="158" spans="1:9" s="78" customFormat="1" x14ac:dyDescent="0.2">
      <c r="D158" s="100" t="s">
        <v>43</v>
      </c>
      <c r="E158" s="331" t="str">
        <f>IF(D158="-","-",IFERROR(INDEX(B$1:B$100,MATCH(D158,I$1:I$100,0)),""))</f>
        <v>Liidia Põllu (I-Viru)</v>
      </c>
      <c r="F158" s="143"/>
      <c r="G158" s="266">
        <v>13</v>
      </c>
      <c r="H158" s="257"/>
    </row>
    <row r="159" spans="1:9" s="78" customFormat="1" ht="13.5" thickBot="1" x14ac:dyDescent="0.25">
      <c r="E159" s="248"/>
      <c r="F159" s="252"/>
      <c r="G159" s="268"/>
      <c r="H159" s="258" t="str">
        <f>IF(COUNT(G158,G160)=2,IF(G158&gt;G160,E158,E160),"")</f>
        <v>Liidia Põllu (I-Viru)</v>
      </c>
    </row>
    <row r="160" spans="1:9" s="78" customFormat="1" x14ac:dyDescent="0.2">
      <c r="D160" s="100" t="s">
        <v>128</v>
      </c>
      <c r="E160" s="246" t="str">
        <f>IF(D160="-","-",IFERROR(INDEX(B$1:B$100,MATCH(D160,I$1:I$100,0)),""))</f>
        <v>Ülle Rauk (Võru)</v>
      </c>
      <c r="F160" s="256"/>
      <c r="G160" s="251">
        <v>4</v>
      </c>
      <c r="H160" s="260" t="s">
        <v>97</v>
      </c>
      <c r="I160" s="261"/>
    </row>
    <row r="161" spans="1:9" s="78" customFormat="1" x14ac:dyDescent="0.2"/>
    <row r="162" spans="1:9" s="78" customFormat="1" ht="13.5" thickBot="1" x14ac:dyDescent="0.25">
      <c r="H162" s="276" t="str">
        <f>IF(COUNT(G158,G160)=2,IF(G158&lt;G160,E158,E160),"")</f>
        <v>Ülle Rauk (Võru)</v>
      </c>
      <c r="I162" s="264"/>
    </row>
    <row r="163" spans="1:9" s="78" customFormat="1" x14ac:dyDescent="0.2">
      <c r="H163" s="270" t="s">
        <v>258</v>
      </c>
    </row>
    <row r="164" spans="1:9" s="78" customFormat="1" x14ac:dyDescent="0.2"/>
    <row r="165" spans="1:9" s="78" customFormat="1" hidden="1" x14ac:dyDescent="0.2"/>
    <row r="166" spans="1:9" s="78" customFormat="1" hidden="1" x14ac:dyDescent="0.2"/>
    <row r="167" spans="1:9" s="78" customFormat="1" hidden="1" x14ac:dyDescent="0.2"/>
    <row r="168" spans="1:9" s="78" customFormat="1" hidden="1" x14ac:dyDescent="0.2"/>
    <row r="169" spans="1:9" s="78" customFormat="1" hidden="1" x14ac:dyDescent="0.2">
      <c r="A169" s="143"/>
      <c r="B169" s="80"/>
      <c r="C169" s="247"/>
      <c r="D169" s="266"/>
    </row>
    <row r="170" spans="1:9" s="78" customFormat="1" hidden="1" x14ac:dyDescent="0.2">
      <c r="A170" s="80"/>
      <c r="B170" s="80"/>
      <c r="C170" s="247"/>
      <c r="D170" s="266"/>
    </row>
    <row r="171" spans="1:9" s="78" customFormat="1" hidden="1" x14ac:dyDescent="0.2">
      <c r="A171" s="80"/>
      <c r="B171" s="80"/>
      <c r="C171" s="247"/>
      <c r="D171" s="266"/>
    </row>
    <row r="172" spans="1:9" s="78" customFormat="1" hidden="1" x14ac:dyDescent="0.2">
      <c r="A172" s="80"/>
      <c r="B172" s="80"/>
      <c r="C172" s="143"/>
      <c r="D172" s="257"/>
    </row>
    <row r="173" spans="1:9" s="78" customFormat="1" hidden="1" x14ac:dyDescent="0.2">
      <c r="A173" s="80"/>
      <c r="B173" s="80"/>
      <c r="C173" s="143"/>
      <c r="D173" s="143"/>
    </row>
    <row r="174" spans="1:9" s="78" customFormat="1" hidden="1" x14ac:dyDescent="0.2">
      <c r="A174" s="80"/>
      <c r="B174" s="80"/>
      <c r="C174" s="143"/>
      <c r="D174" s="143"/>
    </row>
    <row r="175" spans="1:9" s="78" customFormat="1" hidden="1" x14ac:dyDescent="0.2"/>
    <row r="176" spans="1:9" s="78" customFormat="1" hidden="1" x14ac:dyDescent="0.2"/>
    <row r="177" s="78" customFormat="1" hidden="1" x14ac:dyDescent="0.2"/>
    <row r="178" s="78" customFormat="1" hidden="1" x14ac:dyDescent="0.2"/>
    <row r="179" s="78" customFormat="1" hidden="1" x14ac:dyDescent="0.2"/>
    <row r="180" s="78" customFormat="1" hidden="1" x14ac:dyDescent="0.2"/>
    <row r="181" s="78" customFormat="1" hidden="1" x14ac:dyDescent="0.2"/>
    <row r="182" s="78" customFormat="1" hidden="1" x14ac:dyDescent="0.2"/>
    <row r="183" s="78" customFormat="1" hidden="1" x14ac:dyDescent="0.2"/>
    <row r="184" s="78" customFormat="1" hidden="1" x14ac:dyDescent="0.2"/>
    <row r="185" s="78" customFormat="1" hidden="1" x14ac:dyDescent="0.2"/>
    <row r="186" s="78" customFormat="1" hidden="1" x14ac:dyDescent="0.2"/>
    <row r="187" s="78" customFormat="1" hidden="1" x14ac:dyDescent="0.2"/>
    <row r="188" s="78" customFormat="1" hidden="1" x14ac:dyDescent="0.2"/>
    <row r="189" s="78" customFormat="1" hidden="1" x14ac:dyDescent="0.2"/>
    <row r="190" s="78" customFormat="1" hidden="1" x14ac:dyDescent="0.2"/>
    <row r="191" s="78" customFormat="1" hidden="1" x14ac:dyDescent="0.2"/>
    <row r="192" s="78" customFormat="1" hidden="1" x14ac:dyDescent="0.2"/>
    <row r="193" s="78" customFormat="1" hidden="1" x14ac:dyDescent="0.2"/>
    <row r="194" s="78" customFormat="1" hidden="1" x14ac:dyDescent="0.2"/>
    <row r="195" s="78" customFormat="1" hidden="1" x14ac:dyDescent="0.2"/>
    <row r="196" s="78" customFormat="1" hidden="1" x14ac:dyDescent="0.2"/>
    <row r="197" s="78" customFormat="1" hidden="1" x14ac:dyDescent="0.2"/>
    <row r="198" s="78" customFormat="1" hidden="1" x14ac:dyDescent="0.2"/>
    <row r="199" s="78" customFormat="1" hidden="1" x14ac:dyDescent="0.2"/>
    <row r="200" s="78" customFormat="1" hidden="1" x14ac:dyDescent="0.2"/>
    <row r="201" s="78" customFormat="1" hidden="1" x14ac:dyDescent="0.2"/>
    <row r="202" s="78" customFormat="1" hidden="1" x14ac:dyDescent="0.2"/>
    <row r="203" s="78" customFormat="1" hidden="1" x14ac:dyDescent="0.2"/>
    <row r="204" s="78" customFormat="1" hidden="1" x14ac:dyDescent="0.2"/>
    <row r="205" s="78" customFormat="1" hidden="1" x14ac:dyDescent="0.2"/>
    <row r="206" s="78" customFormat="1" hidden="1" x14ac:dyDescent="0.2"/>
    <row r="207" s="78" customFormat="1" hidden="1" x14ac:dyDescent="0.2"/>
    <row r="208" s="78" customFormat="1" hidden="1" x14ac:dyDescent="0.2"/>
    <row r="209" s="78" customFormat="1" hidden="1" x14ac:dyDescent="0.2"/>
    <row r="210" s="78" customFormat="1" hidden="1" x14ac:dyDescent="0.2"/>
    <row r="211" s="78" customFormat="1" hidden="1" x14ac:dyDescent="0.2"/>
    <row r="212" s="78" customFormat="1" hidden="1" x14ac:dyDescent="0.2"/>
    <row r="213" s="78" customFormat="1" hidden="1" x14ac:dyDescent="0.2"/>
    <row r="214" s="78" customFormat="1" hidden="1" x14ac:dyDescent="0.2"/>
    <row r="215" s="78" customFormat="1" hidden="1" x14ac:dyDescent="0.2"/>
    <row r="216" s="78" customFormat="1" hidden="1" x14ac:dyDescent="0.2"/>
    <row r="217" s="78" customFormat="1" hidden="1" x14ac:dyDescent="0.2"/>
    <row r="218" s="78" customFormat="1" hidden="1" x14ac:dyDescent="0.2"/>
    <row r="219" s="78" customFormat="1" hidden="1" x14ac:dyDescent="0.2"/>
    <row r="220" s="78" customFormat="1" hidden="1" x14ac:dyDescent="0.2"/>
    <row r="221" s="78" customFormat="1" hidden="1" x14ac:dyDescent="0.2"/>
    <row r="222" s="78" customFormat="1" hidden="1" x14ac:dyDescent="0.2"/>
    <row r="223" s="78" customFormat="1" hidden="1" x14ac:dyDescent="0.2"/>
    <row r="224" s="78" customFormat="1" hidden="1" x14ac:dyDescent="0.2"/>
    <row r="225" s="78" customFormat="1" hidden="1" x14ac:dyDescent="0.2"/>
    <row r="226" s="78" customFormat="1" hidden="1" x14ac:dyDescent="0.2"/>
    <row r="227" s="78" customFormat="1" hidden="1" x14ac:dyDescent="0.2"/>
    <row r="228" s="78" customFormat="1" hidden="1" x14ac:dyDescent="0.2"/>
    <row r="229" s="78" customFormat="1" hidden="1" x14ac:dyDescent="0.2"/>
    <row r="230" s="78" customFormat="1" hidden="1" x14ac:dyDescent="0.2"/>
    <row r="231" s="78" customFormat="1" hidden="1" x14ac:dyDescent="0.2"/>
    <row r="232" s="78" customFormat="1" hidden="1" x14ac:dyDescent="0.2"/>
    <row r="233" s="78" customFormat="1" hidden="1" x14ac:dyDescent="0.2"/>
    <row r="234" s="78" customFormat="1" hidden="1" x14ac:dyDescent="0.2"/>
    <row r="235" s="78" customFormat="1" hidden="1" x14ac:dyDescent="0.2"/>
    <row r="236" s="78" customFormat="1" hidden="1" x14ac:dyDescent="0.2"/>
    <row r="237" s="78" customFormat="1" hidden="1" x14ac:dyDescent="0.2"/>
    <row r="238" s="78" customFormat="1" hidden="1" x14ac:dyDescent="0.2"/>
    <row r="239" s="78" customFormat="1" hidden="1" x14ac:dyDescent="0.2"/>
    <row r="240" s="78" customFormat="1" hidden="1" x14ac:dyDescent="0.2"/>
    <row r="241" s="78" customFormat="1" hidden="1" x14ac:dyDescent="0.2"/>
    <row r="242" s="78" customFormat="1" hidden="1" x14ac:dyDescent="0.2"/>
    <row r="243" s="78" customFormat="1" hidden="1" x14ac:dyDescent="0.2"/>
    <row r="244" s="78" customFormat="1" hidden="1" x14ac:dyDescent="0.2"/>
    <row r="245" s="78" customFormat="1" hidden="1" x14ac:dyDescent="0.2"/>
    <row r="246" s="78" customFormat="1" hidden="1" x14ac:dyDescent="0.2"/>
    <row r="247" s="78" customFormat="1" hidden="1" x14ac:dyDescent="0.2"/>
    <row r="248" s="78" customFormat="1" hidden="1" x14ac:dyDescent="0.2"/>
    <row r="249" s="78" customFormat="1" hidden="1" x14ac:dyDescent="0.2"/>
    <row r="250" s="78" customFormat="1" hidden="1" x14ac:dyDescent="0.2"/>
    <row r="251" s="78" customFormat="1" hidden="1" x14ac:dyDescent="0.2"/>
    <row r="252" s="78" customFormat="1" hidden="1" x14ac:dyDescent="0.2"/>
    <row r="253" s="78" customFormat="1" hidden="1" x14ac:dyDescent="0.2"/>
    <row r="254" s="78" customFormat="1" hidden="1" x14ac:dyDescent="0.2"/>
    <row r="255" s="78" customFormat="1" hidden="1" x14ac:dyDescent="0.2"/>
    <row r="256" s="78" customFormat="1" hidden="1" x14ac:dyDescent="0.2"/>
    <row r="257" s="78" customFormat="1" hidden="1" x14ac:dyDescent="0.2"/>
    <row r="258" s="78" customFormat="1" hidden="1" x14ac:dyDescent="0.2"/>
    <row r="259" s="78" customFormat="1" hidden="1" x14ac:dyDescent="0.2"/>
    <row r="260" s="78" customFormat="1" hidden="1" x14ac:dyDescent="0.2"/>
    <row r="261" s="78" customFormat="1" hidden="1" x14ac:dyDescent="0.2"/>
    <row r="262" s="78" customFormat="1" hidden="1" x14ac:dyDescent="0.2"/>
    <row r="263" s="78" customFormat="1" hidden="1" x14ac:dyDescent="0.2"/>
    <row r="264" s="78" customFormat="1" hidden="1" x14ac:dyDescent="0.2"/>
    <row r="265" s="78" customFormat="1" hidden="1" x14ac:dyDescent="0.2"/>
    <row r="266" s="78" customFormat="1" hidden="1" x14ac:dyDescent="0.2"/>
    <row r="267" s="78" customFormat="1" hidden="1" x14ac:dyDescent="0.2"/>
    <row r="268" s="78" customFormat="1" hidden="1" x14ac:dyDescent="0.2"/>
    <row r="269" s="78" customFormat="1" hidden="1" x14ac:dyDescent="0.2"/>
    <row r="270" s="78" customFormat="1" hidden="1" x14ac:dyDescent="0.2"/>
    <row r="271" s="78" customFormat="1" hidden="1" x14ac:dyDescent="0.2"/>
    <row r="272" s="78" customFormat="1" hidden="1" x14ac:dyDescent="0.2"/>
    <row r="273" s="78" customFormat="1" hidden="1" x14ac:dyDescent="0.2"/>
    <row r="274" s="78" customFormat="1" hidden="1" x14ac:dyDescent="0.2"/>
    <row r="275" s="78" customFormat="1" hidden="1" x14ac:dyDescent="0.2"/>
    <row r="276" s="78" customFormat="1" hidden="1" x14ac:dyDescent="0.2"/>
    <row r="277" s="78" customFormat="1" hidden="1" x14ac:dyDescent="0.2"/>
    <row r="278" s="78" customFormat="1" hidden="1" x14ac:dyDescent="0.2"/>
    <row r="279" s="78" customFormat="1" hidden="1" x14ac:dyDescent="0.2"/>
    <row r="280" s="78" customFormat="1" hidden="1" x14ac:dyDescent="0.2"/>
    <row r="281" s="78" customFormat="1" hidden="1" x14ac:dyDescent="0.2"/>
    <row r="282" s="78" customFormat="1" hidden="1" x14ac:dyDescent="0.2"/>
    <row r="283" s="78" customFormat="1" hidden="1" x14ac:dyDescent="0.2"/>
    <row r="284" s="78" customFormat="1" hidden="1" x14ac:dyDescent="0.2"/>
    <row r="285" s="78" customFormat="1" hidden="1" x14ac:dyDescent="0.2"/>
    <row r="286" s="78" customFormat="1" hidden="1" x14ac:dyDescent="0.2"/>
    <row r="287" s="78" customFormat="1" hidden="1" x14ac:dyDescent="0.2"/>
    <row r="288" s="78" customFormat="1" hidden="1" x14ac:dyDescent="0.2"/>
    <row r="289" spans="1:42" s="78" customFormat="1" hidden="1" x14ac:dyDescent="0.2"/>
    <row r="290" spans="1:42" s="78" customFormat="1" hidden="1" x14ac:dyDescent="0.2"/>
    <row r="291" spans="1:42" s="78" customFormat="1" hidden="1" x14ac:dyDescent="0.2"/>
    <row r="292" spans="1:42" s="78" customFormat="1" hidden="1" x14ac:dyDescent="0.2"/>
    <row r="293" spans="1:42" s="78" customFormat="1" hidden="1" x14ac:dyDescent="0.2"/>
    <row r="294" spans="1:42" s="78" customFormat="1" hidden="1" x14ac:dyDescent="0.2"/>
    <row r="295" spans="1:42" s="78" customFormat="1" hidden="1" x14ac:dyDescent="0.2"/>
    <row r="296" spans="1:42" s="78" customFormat="1" hidden="1" x14ac:dyDescent="0.2"/>
    <row r="297" spans="1:42" s="78" customFormat="1" hidden="1" x14ac:dyDescent="0.2"/>
    <row r="298" spans="1:42" s="78" customFormat="1" hidden="1" x14ac:dyDescent="0.2">
      <c r="F298" s="19"/>
      <c r="G298" s="19"/>
      <c r="H298" s="19"/>
      <c r="I298" s="19"/>
      <c r="J298" s="19"/>
    </row>
    <row r="299" spans="1:42" s="78" customFormat="1" x14ac:dyDescent="0.2">
      <c r="A299" s="3" t="s">
        <v>52</v>
      </c>
      <c r="B299" s="305" t="s">
        <v>63</v>
      </c>
      <c r="C299" s="12" t="s">
        <v>34</v>
      </c>
      <c r="D299" s="12" t="s">
        <v>64</v>
      </c>
      <c r="E299" s="287"/>
      <c r="Y299" s="12" t="s">
        <v>62</v>
      </c>
      <c r="Z299" s="44">
        <v>3.0000000000000001E-5</v>
      </c>
      <c r="AA299" s="42" t="str">
        <f>Võistkondlik!A44</f>
        <v>Harju</v>
      </c>
      <c r="AB299" s="42" t="str">
        <f>Võistkondlik!A54</f>
        <v>Hiiu</v>
      </c>
      <c r="AC299" s="43" t="str">
        <f>Võistkondlik!A64</f>
        <v>I-Viru</v>
      </c>
      <c r="AD299" s="42" t="str">
        <f>Võistkondlik!A74</f>
        <v>Jõgeva</v>
      </c>
      <c r="AE299" s="42" t="str">
        <f>Võistkondlik!A84</f>
        <v>Järva</v>
      </c>
      <c r="AF299" s="42" t="str">
        <f>Võistkondlik!A94</f>
        <v>L-Viru</v>
      </c>
      <c r="AG299" s="42" t="str">
        <f>Võistkondlik!A104</f>
        <v>Lääne</v>
      </c>
      <c r="AH299" s="42" t="str">
        <f>Võistkondlik!A114</f>
        <v>Põlva</v>
      </c>
      <c r="AI299" s="42" t="str">
        <f>Võistkondlik!A124</f>
        <v>Pärnu</v>
      </c>
      <c r="AJ299" s="42" t="str">
        <f>Võistkondlik!A134</f>
        <v>Rapla</v>
      </c>
      <c r="AK299" s="42" t="str">
        <f>Võistkondlik!A144</f>
        <v>Saare</v>
      </c>
      <c r="AL299" s="42" t="str">
        <f>Võistkondlik!A154</f>
        <v>Tartu</v>
      </c>
      <c r="AM299" s="42" t="str">
        <f>Võistkondlik!A164</f>
        <v>Valga</v>
      </c>
      <c r="AN299" s="42" t="str">
        <f>Võistkondlik!A174</f>
        <v>Viljandi</v>
      </c>
      <c r="AO299" s="42" t="str">
        <f>Võistkondlik!A184</f>
        <v>Võru</v>
      </c>
      <c r="AP299" s="42" t="str">
        <f>Võistkondlik!A194</f>
        <v>xUus</v>
      </c>
    </row>
    <row r="300" spans="1:42" s="78" customFormat="1" x14ac:dyDescent="0.2">
      <c r="A300" s="3">
        <v>1</v>
      </c>
      <c r="B300" s="293" t="str">
        <f>IFERROR(INDEX(H$100:H$300,MATCH(A300&amp;". koht",H$101:H$301,0)),"")</f>
        <v>Marina Vallik (Lääne)</v>
      </c>
      <c r="C300" s="54">
        <f>IFERROR(INDEX(Sünd.!C:C,MATCH(B:B,Sünd.!B:B,0)),"")</f>
        <v>1961</v>
      </c>
      <c r="D300" s="130">
        <f>IF(Võistkondlik!BK$1+1-A300&gt;0,Võistkondlik!BK$1+1-A300,0)</f>
        <v>20</v>
      </c>
      <c r="E300" s="287"/>
      <c r="Y300" s="92" t="str">
        <f t="shared" ref="Y300:Y305" si="8">IFERROR(MID(B300,FIND("(",B300)+1,FIND(")",B300)-FIND("(",B300)-1),"")</f>
        <v>Lääne</v>
      </c>
      <c r="Z300" s="93">
        <f t="shared" ref="Z300:Z305" si="9">D300+Z$299</f>
        <v>20.000029999999999</v>
      </c>
      <c r="AA300" s="93" t="str">
        <f t="shared" ref="AA300:AP313" si="10">IF($Y300=AA$299,$Z300,"")</f>
        <v/>
      </c>
      <c r="AB300" s="93" t="str">
        <f t="shared" si="10"/>
        <v/>
      </c>
      <c r="AC300" s="93" t="str">
        <f t="shared" si="10"/>
        <v/>
      </c>
      <c r="AD300" s="93" t="str">
        <f t="shared" si="10"/>
        <v/>
      </c>
      <c r="AE300" s="93" t="str">
        <f t="shared" si="10"/>
        <v/>
      </c>
      <c r="AF300" s="93" t="str">
        <f t="shared" si="10"/>
        <v/>
      </c>
      <c r="AG300" s="93">
        <f t="shared" si="10"/>
        <v>20.000029999999999</v>
      </c>
      <c r="AH300" s="93" t="str">
        <f t="shared" si="10"/>
        <v/>
      </c>
      <c r="AI300" s="93" t="str">
        <f t="shared" si="10"/>
        <v/>
      </c>
      <c r="AJ300" s="93" t="str">
        <f t="shared" si="10"/>
        <v/>
      </c>
      <c r="AK300" s="93" t="str">
        <f t="shared" si="10"/>
        <v/>
      </c>
      <c r="AL300" s="93" t="str">
        <f t="shared" si="10"/>
        <v/>
      </c>
      <c r="AM300" s="93" t="str">
        <f t="shared" si="10"/>
        <v/>
      </c>
      <c r="AN300" s="93" t="str">
        <f t="shared" si="10"/>
        <v/>
      </c>
      <c r="AO300" s="93" t="str">
        <f t="shared" si="10"/>
        <v/>
      </c>
      <c r="AP300" s="93" t="str">
        <f t="shared" si="10"/>
        <v/>
      </c>
    </row>
    <row r="301" spans="1:42" s="78" customFormat="1" x14ac:dyDescent="0.2">
      <c r="A301" s="3">
        <v>2</v>
      </c>
      <c r="B301" s="92" t="str">
        <f t="shared" ref="B301:B313" si="11">IFERROR(INDEX(H$100:H$300,MATCH(A301&amp;". koht",H$101:H$301,0)),"")</f>
        <v>Mare Kingissepp (Lääne)</v>
      </c>
      <c r="C301" s="130">
        <f>IFERROR(INDEX(Sünd.!C:C,MATCH(B:B,Sünd.!B:B,0)),"")</f>
        <v>1963</v>
      </c>
      <c r="D301" s="130">
        <f>IF(Võistkondlik!BK$1+1-A301&gt;0,Võistkondlik!BK$1+1-A301,0)</f>
        <v>19</v>
      </c>
      <c r="E301" s="287"/>
      <c r="Y301" s="92" t="str">
        <f t="shared" si="8"/>
        <v>Lääne</v>
      </c>
      <c r="Z301" s="93">
        <f t="shared" si="9"/>
        <v>19.000029999999999</v>
      </c>
      <c r="AA301" s="93" t="str">
        <f t="shared" si="10"/>
        <v/>
      </c>
      <c r="AB301" s="93" t="str">
        <f t="shared" si="10"/>
        <v/>
      </c>
      <c r="AC301" s="93" t="str">
        <f t="shared" si="10"/>
        <v/>
      </c>
      <c r="AD301" s="93" t="str">
        <f t="shared" si="10"/>
        <v/>
      </c>
      <c r="AE301" s="93" t="str">
        <f t="shared" si="10"/>
        <v/>
      </c>
      <c r="AF301" s="93" t="str">
        <f t="shared" si="10"/>
        <v/>
      </c>
      <c r="AG301" s="93">
        <f t="shared" si="10"/>
        <v>19.000029999999999</v>
      </c>
      <c r="AH301" s="93" t="str">
        <f t="shared" si="10"/>
        <v/>
      </c>
      <c r="AI301" s="93" t="str">
        <f t="shared" si="10"/>
        <v/>
      </c>
      <c r="AJ301" s="93" t="str">
        <f t="shared" si="10"/>
        <v/>
      </c>
      <c r="AK301" s="93" t="str">
        <f t="shared" si="10"/>
        <v/>
      </c>
      <c r="AL301" s="93" t="str">
        <f t="shared" si="10"/>
        <v/>
      </c>
      <c r="AM301" s="93" t="str">
        <f t="shared" si="10"/>
        <v/>
      </c>
      <c r="AN301" s="93" t="str">
        <f t="shared" si="10"/>
        <v/>
      </c>
      <c r="AO301" s="93" t="str">
        <f t="shared" si="10"/>
        <v/>
      </c>
      <c r="AP301" s="93" t="str">
        <f t="shared" si="10"/>
        <v/>
      </c>
    </row>
    <row r="302" spans="1:42" s="78" customFormat="1" x14ac:dyDescent="0.2">
      <c r="A302" s="3">
        <v>3</v>
      </c>
      <c r="B302" s="296" t="str">
        <f t="shared" si="11"/>
        <v>Elo Volmer (Lääne)</v>
      </c>
      <c r="C302" s="54">
        <f>IFERROR(INDEX(Sünd.!C:C,MATCH(B:B,Sünd.!B:B,0)),"")</f>
        <v>1960</v>
      </c>
      <c r="D302" s="130">
        <f>IF(Võistkondlik!BK$1+1-A302&gt;0,Võistkondlik!BK$1+1-A302,0)</f>
        <v>18</v>
      </c>
      <c r="E302" s="287"/>
      <c r="Y302" s="92" t="str">
        <f t="shared" si="8"/>
        <v>Lääne</v>
      </c>
      <c r="Z302" s="93">
        <f t="shared" si="9"/>
        <v>18.000029999999999</v>
      </c>
      <c r="AA302" s="93" t="str">
        <f t="shared" si="10"/>
        <v/>
      </c>
      <c r="AB302" s="93" t="str">
        <f t="shared" si="10"/>
        <v/>
      </c>
      <c r="AC302" s="93" t="str">
        <f t="shared" si="10"/>
        <v/>
      </c>
      <c r="AD302" s="93" t="str">
        <f t="shared" si="10"/>
        <v/>
      </c>
      <c r="AE302" s="93" t="str">
        <f t="shared" si="10"/>
        <v/>
      </c>
      <c r="AF302" s="93" t="str">
        <f t="shared" si="10"/>
        <v/>
      </c>
      <c r="AG302" s="93">
        <f t="shared" si="10"/>
        <v>18.000029999999999</v>
      </c>
      <c r="AH302" s="93" t="str">
        <f t="shared" si="10"/>
        <v/>
      </c>
      <c r="AI302" s="93" t="str">
        <f t="shared" si="10"/>
        <v/>
      </c>
      <c r="AJ302" s="93" t="str">
        <f t="shared" si="10"/>
        <v/>
      </c>
      <c r="AK302" s="93" t="str">
        <f t="shared" si="10"/>
        <v/>
      </c>
      <c r="AL302" s="93" t="str">
        <f t="shared" si="10"/>
        <v/>
      </c>
      <c r="AM302" s="93" t="str">
        <f t="shared" si="10"/>
        <v/>
      </c>
      <c r="AN302" s="93" t="str">
        <f t="shared" si="10"/>
        <v/>
      </c>
      <c r="AO302" s="93" t="str">
        <f t="shared" si="10"/>
        <v/>
      </c>
      <c r="AP302" s="93" t="str">
        <f t="shared" si="10"/>
        <v/>
      </c>
    </row>
    <row r="303" spans="1:42" s="78" customFormat="1" x14ac:dyDescent="0.2">
      <c r="A303" s="3">
        <v>4</v>
      </c>
      <c r="B303" s="91" t="str">
        <f t="shared" si="11"/>
        <v>Ljudmila Varendi (I-Viru)</v>
      </c>
      <c r="C303" s="54">
        <f>IFERROR(INDEX(Sünd.!C:C,MATCH(B:B,Sünd.!B:B,0)),"")</f>
        <v>1962</v>
      </c>
      <c r="D303" s="130">
        <f>IF(Võistkondlik!BK$1+1-A303&gt;0,Võistkondlik!BK$1+1-A303,0)</f>
        <v>17</v>
      </c>
      <c r="E303" s="288"/>
      <c r="Y303" s="92" t="str">
        <f t="shared" si="8"/>
        <v>I-Viru</v>
      </c>
      <c r="Z303" s="93">
        <f t="shared" si="9"/>
        <v>17.000029999999999</v>
      </c>
      <c r="AA303" s="93" t="str">
        <f t="shared" si="10"/>
        <v/>
      </c>
      <c r="AB303" s="93" t="str">
        <f t="shared" si="10"/>
        <v/>
      </c>
      <c r="AC303" s="93">
        <f t="shared" si="10"/>
        <v>17.000029999999999</v>
      </c>
      <c r="AD303" s="93" t="str">
        <f t="shared" si="10"/>
        <v/>
      </c>
      <c r="AE303" s="93" t="str">
        <f t="shared" si="10"/>
        <v/>
      </c>
      <c r="AF303" s="93" t="str">
        <f t="shared" si="10"/>
        <v/>
      </c>
      <c r="AG303" s="93" t="str">
        <f t="shared" si="10"/>
        <v/>
      </c>
      <c r="AH303" s="93" t="str">
        <f t="shared" si="10"/>
        <v/>
      </c>
      <c r="AI303" s="93" t="str">
        <f t="shared" si="10"/>
        <v/>
      </c>
      <c r="AJ303" s="93" t="str">
        <f t="shared" si="10"/>
        <v/>
      </c>
      <c r="AK303" s="93" t="str">
        <f t="shared" si="10"/>
        <v/>
      </c>
      <c r="AL303" s="93" t="str">
        <f t="shared" si="10"/>
        <v/>
      </c>
      <c r="AM303" s="93" t="str">
        <f t="shared" si="10"/>
        <v/>
      </c>
      <c r="AN303" s="93" t="str">
        <f t="shared" si="10"/>
        <v/>
      </c>
      <c r="AO303" s="93" t="str">
        <f t="shared" si="10"/>
        <v/>
      </c>
      <c r="AP303" s="93" t="str">
        <f t="shared" si="10"/>
        <v/>
      </c>
    </row>
    <row r="304" spans="1:42" s="78" customFormat="1" x14ac:dyDescent="0.2">
      <c r="A304" s="3">
        <v>5</v>
      </c>
      <c r="B304" s="91" t="str">
        <f t="shared" si="11"/>
        <v>Anne Sillamaa (Järva)</v>
      </c>
      <c r="C304" s="54">
        <f>IFERROR(INDEX(Sünd.!C:C,MATCH(B:B,Sünd.!B:B,0)),"")</f>
        <v>1962</v>
      </c>
      <c r="D304" s="130">
        <f>IF(Võistkondlik!BK$1+1-A304&gt;0,Võistkondlik!BK$1+1-A304,0)</f>
        <v>16</v>
      </c>
      <c r="E304" s="288"/>
      <c r="Y304" s="92" t="str">
        <f t="shared" si="8"/>
        <v>Järva</v>
      </c>
      <c r="Z304" s="93">
        <f t="shared" si="9"/>
        <v>16.000029999999999</v>
      </c>
      <c r="AA304" s="93" t="str">
        <f t="shared" si="10"/>
        <v/>
      </c>
      <c r="AB304" s="93" t="str">
        <f t="shared" si="10"/>
        <v/>
      </c>
      <c r="AC304" s="93" t="str">
        <f t="shared" si="10"/>
        <v/>
      </c>
      <c r="AD304" s="93" t="str">
        <f t="shared" si="10"/>
        <v/>
      </c>
      <c r="AE304" s="93">
        <f t="shared" si="10"/>
        <v>16.000029999999999</v>
      </c>
      <c r="AF304" s="93" t="str">
        <f t="shared" si="10"/>
        <v/>
      </c>
      <c r="AG304" s="93" t="str">
        <f t="shared" si="10"/>
        <v/>
      </c>
      <c r="AH304" s="93" t="str">
        <f t="shared" si="10"/>
        <v/>
      </c>
      <c r="AI304" s="93" t="str">
        <f t="shared" si="10"/>
        <v/>
      </c>
      <c r="AJ304" s="93" t="str">
        <f t="shared" si="10"/>
        <v/>
      </c>
      <c r="AK304" s="93" t="str">
        <f t="shared" si="10"/>
        <v/>
      </c>
      <c r="AL304" s="93" t="str">
        <f t="shared" si="10"/>
        <v/>
      </c>
      <c r="AM304" s="93" t="str">
        <f t="shared" si="10"/>
        <v/>
      </c>
      <c r="AN304" s="93" t="str">
        <f t="shared" si="10"/>
        <v/>
      </c>
      <c r="AO304" s="93" t="str">
        <f t="shared" si="10"/>
        <v/>
      </c>
      <c r="AP304" s="93" t="str">
        <f t="shared" si="10"/>
        <v/>
      </c>
    </row>
    <row r="305" spans="1:49" s="78" customFormat="1" x14ac:dyDescent="0.2">
      <c r="A305" s="3">
        <v>6</v>
      </c>
      <c r="B305" s="91" t="str">
        <f t="shared" si="11"/>
        <v>Rutt Voldek (I-Viru)</v>
      </c>
      <c r="C305" s="54">
        <f>IFERROR(INDEX(Sünd.!C:C,MATCH(B:B,Sünd.!B:B,0)),"")</f>
        <v>1959</v>
      </c>
      <c r="D305" s="54">
        <f>IF(Võistkondlik!BK$1+1-A305&gt;0,Võistkondlik!BK$1+1-A305,0)</f>
        <v>15</v>
      </c>
      <c r="E305" s="288"/>
      <c r="Y305" s="92" t="str">
        <f t="shared" si="8"/>
        <v>I-Viru</v>
      </c>
      <c r="Z305" s="93">
        <f t="shared" si="9"/>
        <v>15.000030000000001</v>
      </c>
      <c r="AA305" s="93" t="str">
        <f t="shared" si="10"/>
        <v/>
      </c>
      <c r="AB305" s="93" t="str">
        <f t="shared" si="10"/>
        <v/>
      </c>
      <c r="AC305" s="93">
        <f t="shared" si="10"/>
        <v>15.000030000000001</v>
      </c>
      <c r="AD305" s="93" t="str">
        <f t="shared" si="10"/>
        <v/>
      </c>
      <c r="AE305" s="93" t="str">
        <f t="shared" si="10"/>
        <v/>
      </c>
      <c r="AF305" s="93" t="str">
        <f t="shared" si="10"/>
        <v/>
      </c>
      <c r="AG305" s="93" t="str">
        <f t="shared" si="10"/>
        <v/>
      </c>
      <c r="AH305" s="93" t="str">
        <f t="shared" si="10"/>
        <v/>
      </c>
      <c r="AI305" s="93" t="str">
        <f t="shared" si="10"/>
        <v/>
      </c>
      <c r="AJ305" s="93" t="str">
        <f t="shared" si="10"/>
        <v/>
      </c>
      <c r="AK305" s="93" t="str">
        <f t="shared" si="10"/>
        <v/>
      </c>
      <c r="AL305" s="93" t="str">
        <f t="shared" si="10"/>
        <v/>
      </c>
      <c r="AM305" s="93" t="str">
        <f t="shared" si="10"/>
        <v/>
      </c>
      <c r="AN305" s="93" t="str">
        <f t="shared" si="10"/>
        <v/>
      </c>
      <c r="AO305" s="93" t="str">
        <f t="shared" si="10"/>
        <v/>
      </c>
      <c r="AP305" s="93" t="str">
        <f t="shared" si="10"/>
        <v/>
      </c>
    </row>
    <row r="306" spans="1:49" x14ac:dyDescent="0.2">
      <c r="A306" s="3">
        <v>7</v>
      </c>
      <c r="B306" s="91" t="str">
        <f t="shared" si="11"/>
        <v>Ilme Mägi (Järva)</v>
      </c>
      <c r="C306" s="54">
        <f>IFERROR(INDEX(Sünd.!C:C,MATCH(B:B,Sünd.!B:B,0)),"")</f>
        <v>1954</v>
      </c>
      <c r="D306" s="130">
        <f>IF(Võistkondlik!BK$1+1-A306&gt;0,Võistkondlik!BK$1+1-A306,0)</f>
        <v>14</v>
      </c>
      <c r="Y306" s="92" t="str">
        <f t="shared" ref="Y306:Y309" si="12">IFERROR(MID(B306,FIND("(",B306)+1,FIND(")",B306)-FIND("(",B306)-1),"")</f>
        <v>Järva</v>
      </c>
      <c r="Z306" s="93">
        <f t="shared" ref="Z306:Z309" si="13">D306+Z$299</f>
        <v>14.000030000000001</v>
      </c>
      <c r="AA306" s="93" t="str">
        <f t="shared" si="10"/>
        <v/>
      </c>
      <c r="AB306" s="93" t="str">
        <f t="shared" si="10"/>
        <v/>
      </c>
      <c r="AC306" s="93" t="str">
        <f t="shared" si="10"/>
        <v/>
      </c>
      <c r="AD306" s="93" t="str">
        <f t="shared" si="10"/>
        <v/>
      </c>
      <c r="AE306" s="93">
        <f t="shared" si="10"/>
        <v>14.000030000000001</v>
      </c>
      <c r="AF306" s="93" t="str">
        <f t="shared" si="10"/>
        <v/>
      </c>
      <c r="AG306" s="93" t="str">
        <f t="shared" si="10"/>
        <v/>
      </c>
      <c r="AH306" s="93" t="str">
        <f t="shared" si="10"/>
        <v/>
      </c>
      <c r="AI306" s="93" t="str">
        <f t="shared" si="10"/>
        <v/>
      </c>
      <c r="AJ306" s="93" t="str">
        <f t="shared" si="10"/>
        <v/>
      </c>
      <c r="AK306" s="93" t="str">
        <f t="shared" si="10"/>
        <v/>
      </c>
      <c r="AL306" s="93" t="str">
        <f t="shared" si="10"/>
        <v/>
      </c>
      <c r="AM306" s="93" t="str">
        <f t="shared" si="10"/>
        <v/>
      </c>
      <c r="AN306" s="93" t="str">
        <f t="shared" si="10"/>
        <v/>
      </c>
      <c r="AO306" s="93" t="str">
        <f t="shared" si="10"/>
        <v/>
      </c>
      <c r="AP306" s="93" t="str">
        <f t="shared" si="10"/>
        <v/>
      </c>
    </row>
    <row r="307" spans="1:49" x14ac:dyDescent="0.2">
      <c r="A307" s="3">
        <v>8</v>
      </c>
      <c r="B307" s="91" t="str">
        <f t="shared" si="11"/>
        <v>Inge Eit (Võru)</v>
      </c>
      <c r="C307" s="54">
        <f>IFERROR(INDEX(Sünd.!C:C,MATCH(B:B,Sünd.!B:B,0)),"")</f>
        <v>1960</v>
      </c>
      <c r="D307" s="54">
        <f>IF(Võistkondlik!BK$1+1-A307&gt;0,Võistkondlik!BK$1+1-A307,0)</f>
        <v>13</v>
      </c>
      <c r="Y307" s="92" t="str">
        <f t="shared" si="12"/>
        <v>Võru</v>
      </c>
      <c r="Z307" s="93">
        <f t="shared" si="13"/>
        <v>13.000030000000001</v>
      </c>
      <c r="AA307" s="93" t="str">
        <f t="shared" si="10"/>
        <v/>
      </c>
      <c r="AB307" s="93" t="str">
        <f t="shared" si="10"/>
        <v/>
      </c>
      <c r="AC307" s="93" t="str">
        <f t="shared" si="10"/>
        <v/>
      </c>
      <c r="AD307" s="93" t="str">
        <f t="shared" si="10"/>
        <v/>
      </c>
      <c r="AE307" s="93" t="str">
        <f t="shared" si="10"/>
        <v/>
      </c>
      <c r="AF307" s="93" t="str">
        <f t="shared" si="10"/>
        <v/>
      </c>
      <c r="AG307" s="93" t="str">
        <f t="shared" si="10"/>
        <v/>
      </c>
      <c r="AH307" s="93" t="str">
        <f t="shared" si="10"/>
        <v/>
      </c>
      <c r="AI307" s="93" t="str">
        <f t="shared" si="10"/>
        <v/>
      </c>
      <c r="AJ307" s="93" t="str">
        <f t="shared" si="10"/>
        <v/>
      </c>
      <c r="AK307" s="93" t="str">
        <f t="shared" si="10"/>
        <v/>
      </c>
      <c r="AL307" s="93" t="str">
        <f t="shared" si="10"/>
        <v/>
      </c>
      <c r="AM307" s="93" t="str">
        <f t="shared" si="10"/>
        <v/>
      </c>
      <c r="AN307" s="93" t="str">
        <f t="shared" si="10"/>
        <v/>
      </c>
      <c r="AO307" s="93">
        <f t="shared" si="10"/>
        <v>13.000030000000001</v>
      </c>
      <c r="AP307" s="93" t="str">
        <f t="shared" si="10"/>
        <v/>
      </c>
    </row>
    <row r="308" spans="1:49" x14ac:dyDescent="0.2">
      <c r="A308" s="3">
        <v>9</v>
      </c>
      <c r="B308" s="91" t="str">
        <f t="shared" si="11"/>
        <v>Ille Sõrmus (Valga)</v>
      </c>
      <c r="C308" s="54">
        <f>IFERROR(INDEX(Sünd.!C:C,MATCH(B:B,Sünd.!B:B,0)),"")</f>
        <v>1956</v>
      </c>
      <c r="D308" s="130">
        <f>IF(Võistkondlik!BK$1+1-A308&gt;0,Võistkondlik!BK$1+1-A308,0)</f>
        <v>12</v>
      </c>
      <c r="Y308" s="92" t="str">
        <f t="shared" si="12"/>
        <v>Valga</v>
      </c>
      <c r="Z308" s="93">
        <f t="shared" si="13"/>
        <v>12.000030000000001</v>
      </c>
      <c r="AA308" s="93" t="str">
        <f t="shared" si="10"/>
        <v/>
      </c>
      <c r="AB308" s="93" t="str">
        <f t="shared" si="10"/>
        <v/>
      </c>
      <c r="AC308" s="93" t="str">
        <f t="shared" si="10"/>
        <v/>
      </c>
      <c r="AD308" s="93" t="str">
        <f t="shared" si="10"/>
        <v/>
      </c>
      <c r="AE308" s="93" t="str">
        <f t="shared" si="10"/>
        <v/>
      </c>
      <c r="AF308" s="93" t="str">
        <f t="shared" si="10"/>
        <v/>
      </c>
      <c r="AG308" s="93" t="str">
        <f t="shared" si="10"/>
        <v/>
      </c>
      <c r="AH308" s="93" t="str">
        <f t="shared" si="10"/>
        <v/>
      </c>
      <c r="AI308" s="93" t="str">
        <f t="shared" si="10"/>
        <v/>
      </c>
      <c r="AJ308" s="93" t="str">
        <f t="shared" si="10"/>
        <v/>
      </c>
      <c r="AK308" s="93" t="str">
        <f t="shared" si="10"/>
        <v/>
      </c>
      <c r="AL308" s="93" t="str">
        <f t="shared" si="10"/>
        <v/>
      </c>
      <c r="AM308" s="93">
        <f t="shared" si="10"/>
        <v>12.000030000000001</v>
      </c>
      <c r="AN308" s="93" t="str">
        <f t="shared" si="10"/>
        <v/>
      </c>
      <c r="AO308" s="93" t="str">
        <f t="shared" si="10"/>
        <v/>
      </c>
      <c r="AP308" s="93" t="str">
        <f t="shared" si="10"/>
        <v/>
      </c>
    </row>
    <row r="309" spans="1:49" x14ac:dyDescent="0.2">
      <c r="A309" s="3">
        <v>10</v>
      </c>
      <c r="B309" s="91" t="str">
        <f t="shared" si="11"/>
        <v>Ulvi Järvik (Järva)</v>
      </c>
      <c r="C309" s="54">
        <f>IFERROR(INDEX(Sünd.!C:C,MATCH(B:B,Sünd.!B:B,0)),"")</f>
        <v>1961</v>
      </c>
      <c r="D309" s="54">
        <f>IF(Võistkondlik!BK$1+1-A309&gt;0,Võistkondlik!BK$1+1-A309,0)</f>
        <v>11</v>
      </c>
      <c r="Y309" s="92" t="str">
        <f t="shared" si="12"/>
        <v>Järva</v>
      </c>
      <c r="Z309" s="93">
        <f t="shared" si="13"/>
        <v>11.000030000000001</v>
      </c>
      <c r="AA309" s="93" t="str">
        <f t="shared" si="10"/>
        <v/>
      </c>
      <c r="AB309" s="93" t="str">
        <f t="shared" si="10"/>
        <v/>
      </c>
      <c r="AC309" s="93" t="str">
        <f t="shared" si="10"/>
        <v/>
      </c>
      <c r="AD309" s="93" t="str">
        <f t="shared" si="10"/>
        <v/>
      </c>
      <c r="AE309" s="93">
        <f t="shared" si="10"/>
        <v>11.000030000000001</v>
      </c>
      <c r="AF309" s="93" t="str">
        <f t="shared" si="10"/>
        <v/>
      </c>
      <c r="AG309" s="93" t="str">
        <f t="shared" si="10"/>
        <v/>
      </c>
      <c r="AH309" s="93" t="str">
        <f t="shared" si="10"/>
        <v/>
      </c>
      <c r="AI309" s="93" t="str">
        <f t="shared" si="10"/>
        <v/>
      </c>
      <c r="AJ309" s="93" t="str">
        <f t="shared" si="10"/>
        <v/>
      </c>
      <c r="AK309" s="93" t="str">
        <f t="shared" si="10"/>
        <v/>
      </c>
      <c r="AL309" s="93" t="str">
        <f t="shared" si="10"/>
        <v/>
      </c>
      <c r="AM309" s="93" t="str">
        <f t="shared" si="10"/>
        <v/>
      </c>
      <c r="AN309" s="93" t="str">
        <f t="shared" si="10"/>
        <v/>
      </c>
      <c r="AO309" s="93" t="str">
        <f t="shared" si="10"/>
        <v/>
      </c>
      <c r="AP309" s="93" t="str">
        <f t="shared" si="10"/>
        <v/>
      </c>
    </row>
    <row r="310" spans="1:49" x14ac:dyDescent="0.2">
      <c r="A310" s="3">
        <v>11</v>
      </c>
      <c r="B310" s="291" t="str">
        <f t="shared" si="11"/>
        <v>Riina Valdmets (Jõgeva)</v>
      </c>
      <c r="C310" s="54">
        <f>IFERROR(INDEX(Sünd.!C:C,MATCH(B:B,Sünd.!B:B,0)),"")</f>
        <v>1956</v>
      </c>
      <c r="D310" s="130">
        <f>IF(Võistkondlik!BK$1+1-A310&gt;0,Võistkondlik!BK$1+1-A310,0)</f>
        <v>10</v>
      </c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92" t="str">
        <f t="shared" ref="Y310:Y313" si="14">IFERROR(MID(B310,FIND("(",B310)+1,FIND(")",B310)-FIND("(",B310)-1),"")</f>
        <v>Jõgeva</v>
      </c>
      <c r="Z310" s="93">
        <f t="shared" ref="Z310:Z313" si="15">D310+Z$299</f>
        <v>10.000030000000001</v>
      </c>
      <c r="AA310" s="93" t="str">
        <f t="shared" si="10"/>
        <v/>
      </c>
      <c r="AB310" s="93" t="str">
        <f t="shared" si="10"/>
        <v/>
      </c>
      <c r="AC310" s="93" t="str">
        <f t="shared" si="10"/>
        <v/>
      </c>
      <c r="AD310" s="93">
        <f t="shared" si="10"/>
        <v>10.000030000000001</v>
      </c>
      <c r="AE310" s="93" t="str">
        <f t="shared" si="10"/>
        <v/>
      </c>
      <c r="AF310" s="93" t="str">
        <f t="shared" si="10"/>
        <v/>
      </c>
      <c r="AG310" s="93" t="str">
        <f t="shared" si="10"/>
        <v/>
      </c>
      <c r="AH310" s="93" t="str">
        <f t="shared" si="10"/>
        <v/>
      </c>
      <c r="AI310" s="93" t="str">
        <f t="shared" si="10"/>
        <v/>
      </c>
      <c r="AJ310" s="93" t="str">
        <f t="shared" si="10"/>
        <v/>
      </c>
      <c r="AK310" s="93" t="str">
        <f t="shared" si="10"/>
        <v/>
      </c>
      <c r="AL310" s="93" t="str">
        <f t="shared" si="10"/>
        <v/>
      </c>
      <c r="AM310" s="93" t="str">
        <f t="shared" si="10"/>
        <v/>
      </c>
      <c r="AN310" s="93" t="str">
        <f t="shared" si="10"/>
        <v/>
      </c>
      <c r="AO310" s="93" t="str">
        <f t="shared" si="10"/>
        <v/>
      </c>
      <c r="AP310" s="93" t="str">
        <f t="shared" si="10"/>
        <v/>
      </c>
      <c r="AQ310" s="78"/>
      <c r="AR310" s="78"/>
      <c r="AS310" s="78"/>
      <c r="AT310" s="78"/>
      <c r="AU310" s="78"/>
      <c r="AV310" s="78"/>
      <c r="AW310" s="78"/>
    </row>
    <row r="311" spans="1:49" x14ac:dyDescent="0.2">
      <c r="A311" s="3">
        <v>12</v>
      </c>
      <c r="B311" s="291" t="str">
        <f t="shared" si="11"/>
        <v>Helle Võsu (Jõgeva)</v>
      </c>
      <c r="C311" s="54">
        <f>IFERROR(INDEX(Sünd.!C:C,MATCH(B:B,Sünd.!B:B,0)),"")</f>
        <v>1959</v>
      </c>
      <c r="D311" s="54">
        <f>IF(Võistkondlik!BK$1+1-A311&gt;0,Võistkondlik!BK$1+1-A311,0)</f>
        <v>9</v>
      </c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92" t="str">
        <f t="shared" si="14"/>
        <v>Jõgeva</v>
      </c>
      <c r="Z311" s="93">
        <f t="shared" si="15"/>
        <v>9.0000300000000006</v>
      </c>
      <c r="AA311" s="93" t="str">
        <f t="shared" si="10"/>
        <v/>
      </c>
      <c r="AB311" s="93" t="str">
        <f t="shared" si="10"/>
        <v/>
      </c>
      <c r="AC311" s="93" t="str">
        <f t="shared" si="10"/>
        <v/>
      </c>
      <c r="AD311" s="93">
        <f t="shared" si="10"/>
        <v>9.0000300000000006</v>
      </c>
      <c r="AE311" s="93" t="str">
        <f t="shared" si="10"/>
        <v/>
      </c>
      <c r="AF311" s="93" t="str">
        <f t="shared" si="10"/>
        <v/>
      </c>
      <c r="AG311" s="93" t="str">
        <f t="shared" si="10"/>
        <v/>
      </c>
      <c r="AH311" s="93" t="str">
        <f t="shared" si="10"/>
        <v/>
      </c>
      <c r="AI311" s="93" t="str">
        <f t="shared" si="10"/>
        <v/>
      </c>
      <c r="AJ311" s="93" t="str">
        <f t="shared" si="10"/>
        <v/>
      </c>
      <c r="AK311" s="93" t="str">
        <f t="shared" si="10"/>
        <v/>
      </c>
      <c r="AL311" s="93" t="str">
        <f t="shared" si="10"/>
        <v/>
      </c>
      <c r="AM311" s="93" t="str">
        <f t="shared" si="10"/>
        <v/>
      </c>
      <c r="AN311" s="93" t="str">
        <f t="shared" si="10"/>
        <v/>
      </c>
      <c r="AO311" s="93" t="str">
        <f t="shared" si="10"/>
        <v/>
      </c>
      <c r="AP311" s="93" t="str">
        <f t="shared" si="10"/>
        <v/>
      </c>
      <c r="AQ311" s="78"/>
      <c r="AR311" s="78"/>
      <c r="AS311" s="78"/>
      <c r="AT311" s="78"/>
      <c r="AU311" s="78"/>
      <c r="AV311" s="78"/>
      <c r="AW311" s="78"/>
    </row>
    <row r="312" spans="1:49" x14ac:dyDescent="0.2">
      <c r="A312" s="3">
        <v>13</v>
      </c>
      <c r="B312" s="291" t="str">
        <f t="shared" si="11"/>
        <v>Liidia Põllu (I-Viru)</v>
      </c>
      <c r="C312" s="54">
        <f>IFERROR(INDEX(Sünd.!C:C,MATCH(B:B,Sünd.!B:B,0)),"")</f>
        <v>1954</v>
      </c>
      <c r="D312" s="130">
        <f>IF(Võistkondlik!BK$1+1-A312&gt;0,Võistkondlik!BK$1+1-A312,0)</f>
        <v>8</v>
      </c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92" t="str">
        <f t="shared" si="14"/>
        <v>I-Viru</v>
      </c>
      <c r="Z312" s="93">
        <f t="shared" si="15"/>
        <v>8.0000300000000006</v>
      </c>
      <c r="AA312" s="93" t="str">
        <f t="shared" si="10"/>
        <v/>
      </c>
      <c r="AB312" s="93" t="str">
        <f t="shared" si="10"/>
        <v/>
      </c>
      <c r="AC312" s="93">
        <f t="shared" si="10"/>
        <v>8.0000300000000006</v>
      </c>
      <c r="AD312" s="93" t="str">
        <f t="shared" si="10"/>
        <v/>
      </c>
      <c r="AE312" s="93" t="str">
        <f t="shared" si="10"/>
        <v/>
      </c>
      <c r="AF312" s="93" t="str">
        <f t="shared" si="10"/>
        <v/>
      </c>
      <c r="AG312" s="93" t="str">
        <f t="shared" si="10"/>
        <v/>
      </c>
      <c r="AH312" s="93" t="str">
        <f t="shared" si="10"/>
        <v/>
      </c>
      <c r="AI312" s="93" t="str">
        <f t="shared" si="10"/>
        <v/>
      </c>
      <c r="AJ312" s="93" t="str">
        <f t="shared" si="10"/>
        <v/>
      </c>
      <c r="AK312" s="93" t="str">
        <f t="shared" si="10"/>
        <v/>
      </c>
      <c r="AL312" s="93" t="str">
        <f t="shared" si="10"/>
        <v/>
      </c>
      <c r="AM312" s="93" t="str">
        <f t="shared" si="10"/>
        <v/>
      </c>
      <c r="AN312" s="93" t="str">
        <f t="shared" si="10"/>
        <v/>
      </c>
      <c r="AO312" s="93" t="str">
        <f t="shared" si="10"/>
        <v/>
      </c>
      <c r="AP312" s="93" t="str">
        <f t="shared" si="10"/>
        <v/>
      </c>
      <c r="AQ312" s="78"/>
      <c r="AR312" s="78"/>
      <c r="AS312" s="78"/>
      <c r="AT312" s="78"/>
      <c r="AU312" s="78"/>
      <c r="AV312" s="78"/>
      <c r="AW312" s="78"/>
    </row>
    <row r="313" spans="1:49" x14ac:dyDescent="0.2">
      <c r="A313" s="3">
        <v>14</v>
      </c>
      <c r="B313" s="291" t="str">
        <f t="shared" si="11"/>
        <v>Ülle Rauk (Võru)</v>
      </c>
      <c r="C313" s="54">
        <f>IFERROR(INDEX(Sünd.!C:C,MATCH(B:B,Sünd.!B:B,0)),"")</f>
        <v>1960</v>
      </c>
      <c r="D313" s="54">
        <f>IF(Võistkondlik!BK$1+1-A313&gt;0,Võistkondlik!BK$1+1-A313,0)</f>
        <v>7</v>
      </c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92" t="str">
        <f t="shared" si="14"/>
        <v>Võru</v>
      </c>
      <c r="Z313" s="93">
        <f t="shared" si="15"/>
        <v>7.0000299999999998</v>
      </c>
      <c r="AA313" s="93" t="str">
        <f t="shared" si="10"/>
        <v/>
      </c>
      <c r="AB313" s="93" t="str">
        <f t="shared" si="10"/>
        <v/>
      </c>
      <c r="AC313" s="93" t="str">
        <f t="shared" si="10"/>
        <v/>
      </c>
      <c r="AD313" s="93" t="str">
        <f t="shared" si="10"/>
        <v/>
      </c>
      <c r="AE313" s="93" t="str">
        <f t="shared" si="10"/>
        <v/>
      </c>
      <c r="AF313" s="93" t="str">
        <f t="shared" si="10"/>
        <v/>
      </c>
      <c r="AG313" s="93" t="str">
        <f t="shared" si="10"/>
        <v/>
      </c>
      <c r="AH313" s="93" t="str">
        <f t="shared" si="10"/>
        <v/>
      </c>
      <c r="AI313" s="93" t="str">
        <f t="shared" si="10"/>
        <v/>
      </c>
      <c r="AJ313" s="93" t="str">
        <f t="shared" si="10"/>
        <v/>
      </c>
      <c r="AK313" s="93" t="str">
        <f t="shared" si="10"/>
        <v/>
      </c>
      <c r="AL313" s="93" t="str">
        <f t="shared" si="10"/>
        <v/>
      </c>
      <c r="AM313" s="93" t="str">
        <f t="shared" si="10"/>
        <v/>
      </c>
      <c r="AN313" s="93" t="str">
        <f t="shared" si="10"/>
        <v/>
      </c>
      <c r="AO313" s="93">
        <f t="shared" si="10"/>
        <v>7.0000299999999998</v>
      </c>
      <c r="AP313" s="93" t="str">
        <f t="shared" si="10"/>
        <v/>
      </c>
      <c r="AQ313" s="78"/>
      <c r="AR313" s="78"/>
      <c r="AS313" s="78"/>
      <c r="AT313" s="78"/>
      <c r="AU313" s="78"/>
      <c r="AV313" s="78"/>
      <c r="AW313" s="78"/>
    </row>
  </sheetData>
  <sortState ref="O6:O10">
    <sortCondition ref="O7"/>
  </sortState>
  <conditionalFormatting sqref="B314:L1048576 E306:L313">
    <cfRule type="containsText" dxfId="523" priority="512" operator="containsText" text="I-Viru">
      <formula>NOT(ISERROR(SEARCH("I-Viru",B306)))</formula>
    </cfRule>
  </conditionalFormatting>
  <conditionalFormatting sqref="B1:L3 B5:L5 B4:H4 J4:L4">
    <cfRule type="containsText" dxfId="522" priority="547" operator="containsText" text="I-Viru">
      <formula>NOT(ISERROR(SEARCH("I-Viru",B1)))</formula>
    </cfRule>
  </conditionalFormatting>
  <conditionalFormatting sqref="D299:D313">
    <cfRule type="containsText" dxfId="521" priority="541" operator="containsText" text="I-Viru">
      <formula>NOT(ISERROR(SEARCH("I-Viru",D299)))</formula>
    </cfRule>
  </conditionalFormatting>
  <conditionalFormatting sqref="B175:L299 D301:L305 K169:L174 D306:D313 C301:C313 C300:L300 K100:L153">
    <cfRule type="containsText" dxfId="520" priority="484" operator="containsText" text="I-Viru">
      <formula>NOT(ISERROR(SEARCH("I-Viru",B100)))</formula>
    </cfRule>
  </conditionalFormatting>
  <conditionalFormatting sqref="B6:L6 B13:L99 C8:H8 B7:H7 B9:H12">
    <cfRule type="containsText" dxfId="519" priority="483" operator="containsText" text="I-Viru">
      <formula>NOT(ISERROR(SEARCH("I-Viru",B6)))</formula>
    </cfRule>
  </conditionalFormatting>
  <conditionalFormatting sqref="I56:I60">
    <cfRule type="expression" dxfId="518" priority="378">
      <formula>FIND(2,I56,1)</formula>
    </cfRule>
    <cfRule type="expression" dxfId="517" priority="379">
      <formula>FIND(1,I56,1)</formula>
    </cfRule>
  </conditionalFormatting>
  <conditionalFormatting sqref="D7 C8">
    <cfRule type="aboveAverage" dxfId="516" priority="467"/>
  </conditionalFormatting>
  <conditionalFormatting sqref="E7 C9">
    <cfRule type="aboveAverage" dxfId="515" priority="466"/>
  </conditionalFormatting>
  <conditionalFormatting sqref="F7 C10">
    <cfRule type="aboveAverage" dxfId="514" priority="465"/>
  </conditionalFormatting>
  <conditionalFormatting sqref="E8 D9">
    <cfRule type="aboveAverage" dxfId="513" priority="464"/>
  </conditionalFormatting>
  <conditionalFormatting sqref="G7 C11">
    <cfRule type="aboveAverage" dxfId="512" priority="463"/>
  </conditionalFormatting>
  <conditionalFormatting sqref="F8 D10">
    <cfRule type="aboveAverage" dxfId="511" priority="462"/>
  </conditionalFormatting>
  <conditionalFormatting sqref="G8 D11">
    <cfRule type="aboveAverage" dxfId="510" priority="461"/>
  </conditionalFormatting>
  <conditionalFormatting sqref="F9 E10">
    <cfRule type="aboveAverage" dxfId="509" priority="460"/>
  </conditionalFormatting>
  <conditionalFormatting sqref="G9 E11">
    <cfRule type="aboveAverage" dxfId="508" priority="459"/>
  </conditionalFormatting>
  <conditionalFormatting sqref="F11 G10">
    <cfRule type="aboveAverage" dxfId="507" priority="458"/>
  </conditionalFormatting>
  <conditionalFormatting sqref="D14 C15">
    <cfRule type="aboveAverage" dxfId="506" priority="457"/>
  </conditionalFormatting>
  <conditionalFormatting sqref="E14 C16">
    <cfRule type="aboveAverage" dxfId="505" priority="456"/>
  </conditionalFormatting>
  <conditionalFormatting sqref="F14 C17">
    <cfRule type="aboveAverage" dxfId="504" priority="455"/>
  </conditionalFormatting>
  <conditionalFormatting sqref="E15 D16">
    <cfRule type="aboveAverage" dxfId="503" priority="454"/>
  </conditionalFormatting>
  <conditionalFormatting sqref="G14 C18">
    <cfRule type="aboveAverage" dxfId="502" priority="453"/>
  </conditionalFormatting>
  <conditionalFormatting sqref="F15 D17">
    <cfRule type="aboveAverage" dxfId="501" priority="452"/>
  </conditionalFormatting>
  <conditionalFormatting sqref="G15 D18">
    <cfRule type="aboveAverage" dxfId="500" priority="451"/>
  </conditionalFormatting>
  <conditionalFormatting sqref="F16 E17">
    <cfRule type="aboveAverage" dxfId="499" priority="450"/>
  </conditionalFormatting>
  <conditionalFormatting sqref="G16 E18">
    <cfRule type="aboveAverage" dxfId="498" priority="449"/>
  </conditionalFormatting>
  <conditionalFormatting sqref="F18 G17">
    <cfRule type="aboveAverage" dxfId="497" priority="448"/>
  </conditionalFormatting>
  <conditionalFormatting sqref="D21 C22">
    <cfRule type="aboveAverage" dxfId="496" priority="447"/>
  </conditionalFormatting>
  <conditionalFormatting sqref="E21 C23">
    <cfRule type="aboveAverage" dxfId="495" priority="446"/>
  </conditionalFormatting>
  <conditionalFormatting sqref="F21 C24">
    <cfRule type="aboveAverage" dxfId="494" priority="445"/>
  </conditionalFormatting>
  <conditionalFormatting sqref="E22 D23">
    <cfRule type="aboveAverage" dxfId="493" priority="444"/>
  </conditionalFormatting>
  <conditionalFormatting sqref="G21 C25">
    <cfRule type="aboveAverage" dxfId="492" priority="443"/>
  </conditionalFormatting>
  <conditionalFormatting sqref="F22 D24">
    <cfRule type="aboveAverage" dxfId="491" priority="442"/>
  </conditionalFormatting>
  <conditionalFormatting sqref="G22 D25">
    <cfRule type="aboveAverage" dxfId="490" priority="441"/>
  </conditionalFormatting>
  <conditionalFormatting sqref="F23 E24">
    <cfRule type="aboveAverage" dxfId="489" priority="440"/>
  </conditionalFormatting>
  <conditionalFormatting sqref="G23 E25">
    <cfRule type="aboveAverage" dxfId="488" priority="439"/>
  </conditionalFormatting>
  <conditionalFormatting sqref="F25 G24">
    <cfRule type="aboveAverage" dxfId="487" priority="438"/>
  </conditionalFormatting>
  <conditionalFormatting sqref="D28 C29">
    <cfRule type="aboveAverage" dxfId="486" priority="437"/>
  </conditionalFormatting>
  <conditionalFormatting sqref="E28 C30">
    <cfRule type="aboveAverage" dxfId="485" priority="436"/>
  </conditionalFormatting>
  <conditionalFormatting sqref="F28 C31">
    <cfRule type="aboveAverage" dxfId="484" priority="435"/>
  </conditionalFormatting>
  <conditionalFormatting sqref="E29 D30">
    <cfRule type="aboveAverage" dxfId="483" priority="434"/>
  </conditionalFormatting>
  <conditionalFormatting sqref="G28 C32">
    <cfRule type="aboveAverage" dxfId="482" priority="433"/>
  </conditionalFormatting>
  <conditionalFormatting sqref="F29 D31">
    <cfRule type="aboveAverage" dxfId="481" priority="432"/>
  </conditionalFormatting>
  <conditionalFormatting sqref="G29 D32">
    <cfRule type="aboveAverage" dxfId="480" priority="431"/>
  </conditionalFormatting>
  <conditionalFormatting sqref="F30 E31">
    <cfRule type="aboveAverage" dxfId="479" priority="430"/>
  </conditionalFormatting>
  <conditionalFormatting sqref="G30 E32">
    <cfRule type="aboveAverage" dxfId="478" priority="429"/>
  </conditionalFormatting>
  <conditionalFormatting sqref="F32 G31">
    <cfRule type="aboveAverage" dxfId="477" priority="428"/>
  </conditionalFormatting>
  <conditionalFormatting sqref="D35 C36">
    <cfRule type="aboveAverage" dxfId="476" priority="427"/>
  </conditionalFormatting>
  <conditionalFormatting sqref="E35 C37">
    <cfRule type="aboveAverage" dxfId="475" priority="426"/>
  </conditionalFormatting>
  <conditionalFormatting sqref="F35 C38">
    <cfRule type="aboveAverage" dxfId="474" priority="425"/>
  </conditionalFormatting>
  <conditionalFormatting sqref="E36 D37">
    <cfRule type="aboveAverage" dxfId="473" priority="424"/>
  </conditionalFormatting>
  <conditionalFormatting sqref="G35 C39">
    <cfRule type="aboveAverage" dxfId="472" priority="423"/>
  </conditionalFormatting>
  <conditionalFormatting sqref="F36 D38">
    <cfRule type="aboveAverage" dxfId="471" priority="422"/>
  </conditionalFormatting>
  <conditionalFormatting sqref="G36 D39">
    <cfRule type="aboveAverage" dxfId="470" priority="421"/>
  </conditionalFormatting>
  <conditionalFormatting sqref="F37 E38">
    <cfRule type="aboveAverage" dxfId="469" priority="420"/>
  </conditionalFormatting>
  <conditionalFormatting sqref="G37 E39">
    <cfRule type="aboveAverage" dxfId="468" priority="419"/>
  </conditionalFormatting>
  <conditionalFormatting sqref="F39 G38">
    <cfRule type="aboveAverage" dxfId="467" priority="418"/>
  </conditionalFormatting>
  <conditionalFormatting sqref="D42 C43">
    <cfRule type="aboveAverage" dxfId="466" priority="417"/>
  </conditionalFormatting>
  <conditionalFormatting sqref="E42 C44">
    <cfRule type="aboveAverage" dxfId="465" priority="416"/>
  </conditionalFormatting>
  <conditionalFormatting sqref="F42 C45">
    <cfRule type="aboveAverage" dxfId="464" priority="415"/>
  </conditionalFormatting>
  <conditionalFormatting sqref="E43 D44">
    <cfRule type="aboveAverage" dxfId="463" priority="414"/>
  </conditionalFormatting>
  <conditionalFormatting sqref="G42 C46">
    <cfRule type="aboveAverage" dxfId="462" priority="413"/>
  </conditionalFormatting>
  <conditionalFormatting sqref="F43 D45">
    <cfRule type="aboveAverage" dxfId="461" priority="412"/>
  </conditionalFormatting>
  <conditionalFormatting sqref="G43 D46">
    <cfRule type="aboveAverage" dxfId="460" priority="411"/>
  </conditionalFormatting>
  <conditionalFormatting sqref="F44 E45">
    <cfRule type="aboveAverage" dxfId="459" priority="410"/>
  </conditionalFormatting>
  <conditionalFormatting sqref="G44 E46">
    <cfRule type="aboveAverage" dxfId="458" priority="409"/>
  </conditionalFormatting>
  <conditionalFormatting sqref="F46 G45">
    <cfRule type="aboveAverage" dxfId="457" priority="408"/>
  </conditionalFormatting>
  <conditionalFormatting sqref="D49 C50">
    <cfRule type="aboveAverage" dxfId="456" priority="407"/>
  </conditionalFormatting>
  <conditionalFormatting sqref="E49 C51">
    <cfRule type="aboveAverage" dxfId="455" priority="406"/>
  </conditionalFormatting>
  <conditionalFormatting sqref="F49 C52">
    <cfRule type="aboveAverage" dxfId="454" priority="405"/>
  </conditionalFormatting>
  <conditionalFormatting sqref="E50 D51">
    <cfRule type="aboveAverage" dxfId="453" priority="404"/>
  </conditionalFormatting>
  <conditionalFormatting sqref="G49 C53">
    <cfRule type="aboveAverage" dxfId="452" priority="403"/>
  </conditionalFormatting>
  <conditionalFormatting sqref="F50 D52">
    <cfRule type="aboveAverage" dxfId="451" priority="402"/>
  </conditionalFormatting>
  <conditionalFormatting sqref="G50 D53">
    <cfRule type="aboveAverage" dxfId="450" priority="401"/>
  </conditionalFormatting>
  <conditionalFormatting sqref="F51 E52">
    <cfRule type="aboveAverage" dxfId="449" priority="400"/>
  </conditionalFormatting>
  <conditionalFormatting sqref="G51 E53">
    <cfRule type="aboveAverage" dxfId="448" priority="399"/>
  </conditionalFormatting>
  <conditionalFormatting sqref="F53 G52">
    <cfRule type="aboveAverage" dxfId="447" priority="398"/>
  </conditionalFormatting>
  <conditionalFormatting sqref="D56 C57">
    <cfRule type="aboveAverage" dxfId="446" priority="397"/>
  </conditionalFormatting>
  <conditionalFormatting sqref="E56 C58">
    <cfRule type="aboveAverage" dxfId="445" priority="396"/>
  </conditionalFormatting>
  <conditionalFormatting sqref="F56 C59">
    <cfRule type="aboveAverage" dxfId="444" priority="395"/>
  </conditionalFormatting>
  <conditionalFormatting sqref="E57 D58">
    <cfRule type="aboveAverage" dxfId="443" priority="394"/>
  </conditionalFormatting>
  <conditionalFormatting sqref="G56 C60">
    <cfRule type="aboveAverage" dxfId="442" priority="393"/>
  </conditionalFormatting>
  <conditionalFormatting sqref="F57 D59">
    <cfRule type="aboveAverage" dxfId="441" priority="392"/>
  </conditionalFormatting>
  <conditionalFormatting sqref="G57 D60">
    <cfRule type="aboveAverage" dxfId="440" priority="391"/>
  </conditionalFormatting>
  <conditionalFormatting sqref="F58 E59">
    <cfRule type="aboveAverage" dxfId="439" priority="390"/>
  </conditionalFormatting>
  <conditionalFormatting sqref="G58 E60">
    <cfRule type="aboveAverage" dxfId="438" priority="389"/>
  </conditionalFormatting>
  <conditionalFormatting sqref="F60 G59">
    <cfRule type="aboveAverage" dxfId="437" priority="388"/>
  </conditionalFormatting>
  <conditionalFormatting sqref="I28:I32">
    <cfRule type="expression" dxfId="436" priority="382">
      <formula>FIND(2,I28,1)</formula>
    </cfRule>
    <cfRule type="expression" dxfId="435" priority="383">
      <formula>FIND(1,I28,1)</formula>
    </cfRule>
  </conditionalFormatting>
  <conditionalFormatting sqref="I21:I25">
    <cfRule type="expression" dxfId="434" priority="384">
      <formula>FIND(2,I21,1)</formula>
    </cfRule>
    <cfRule type="expression" dxfId="433" priority="385">
      <formula>FIND(1,I21,1)</formula>
    </cfRule>
  </conditionalFormatting>
  <conditionalFormatting sqref="I49:I53">
    <cfRule type="expression" dxfId="432" priority="380">
      <formula>FIND(2,I49,1)</formula>
    </cfRule>
    <cfRule type="expression" dxfId="431" priority="381">
      <formula>FIND(1,I49,1)</formula>
    </cfRule>
  </conditionalFormatting>
  <conditionalFormatting sqref="I35:I39">
    <cfRule type="expression" dxfId="430" priority="376">
      <formula>FIND(2,I35,1)</formula>
    </cfRule>
    <cfRule type="expression" dxfId="429" priority="377">
      <formula>FIND(1,I35,1)</formula>
    </cfRule>
  </conditionalFormatting>
  <conditionalFormatting sqref="I42:I46">
    <cfRule type="expression" dxfId="428" priority="374">
      <formula>FIND(2,I42,1)</formula>
    </cfRule>
    <cfRule type="expression" dxfId="427" priority="375">
      <formula>FIND(1,I42,1)</formula>
    </cfRule>
  </conditionalFormatting>
  <conditionalFormatting sqref="H14:H18">
    <cfRule type="expression" dxfId="426" priority="320">
      <formula>AND(Q14=4,IF(COUNTIF(Q$14:Q$18,"=4")&gt;=2,TRUE))</formula>
    </cfRule>
    <cfRule type="expression" dxfId="425" priority="468">
      <formula>AND(Q14=3,IF(COUNTIF(Q$14:Q$18,"=3")&gt;=2,TRUE))</formula>
    </cfRule>
    <cfRule type="expression" dxfId="424" priority="469">
      <formula>AND(Q14=2,IF(COUNTIF(Q$14:Q$18,"=2")&gt;=2,TRUE))</formula>
    </cfRule>
    <cfRule type="expression" dxfId="423" priority="470">
      <formula>AND(Q14=1,IF(COUNTIF(Q$14:Q$18,"=1")&gt;=2,TRUE))</formula>
    </cfRule>
  </conditionalFormatting>
  <conditionalFormatting sqref="B7 B9:B60">
    <cfRule type="duplicateValues" dxfId="422" priority="373"/>
  </conditionalFormatting>
  <conditionalFormatting sqref="O21:O25">
    <cfRule type="expression" dxfId="421" priority="302">
      <formula>OR(AND(J21=1,K21=1,L21=0,M21=1),AND(J21=2,K21=2,L21=0,M21=2))</formula>
    </cfRule>
  </conditionalFormatting>
  <conditionalFormatting sqref="H7:H11">
    <cfRule type="expression" dxfId="420" priority="321">
      <formula>AND(Q7=4,IF(COUNTIF(Q$7:Q$11,"=4")&gt;=2,TRUE))</formula>
    </cfRule>
    <cfRule type="expression" dxfId="419" priority="471">
      <formula>AND(Q7=3,IF(COUNTIF(Q$7:Q$11,"=3")&gt;=2,TRUE))</formula>
    </cfRule>
    <cfRule type="expression" dxfId="418" priority="472">
      <formula>AND(Q7=2,IF(COUNTIF(Q$7:Q$11,"=2")&gt;=2,TRUE))</formula>
    </cfRule>
    <cfRule type="expression" dxfId="417" priority="473">
      <formula>AND(Q7=1,IF(COUNTIF(Q$7:Q$11,"=1")&gt;=2,TRUE))</formula>
    </cfRule>
  </conditionalFormatting>
  <conditionalFormatting sqref="L14:L18">
    <cfRule type="expression" dxfId="416" priority="326">
      <formula>K14=0</formula>
    </cfRule>
    <cfRule type="expression" dxfId="415" priority="335">
      <formula>IF(COUNTIF(J$14:J$18,"=2")=2,TRUE)</formula>
    </cfRule>
    <cfRule type="expression" dxfId="414" priority="336">
      <formula>IF(COUNTIF(J$14:J$18,"=1")=2,TRUE)</formula>
    </cfRule>
    <cfRule type="expression" dxfId="413" priority="337">
      <formula>AND(IF(COUNTIF(Q$14:Q$18,"=1")=2,TRUE),IF(COUNTIF(Q$14:Q$18,"=2")=2,TRUE))</formula>
    </cfRule>
    <cfRule type="expression" dxfId="412" priority="338">
      <formula>AND(Q14=4,IF(COUNTIF(Q$14:Q$18,"=4")=1,TRUE))</formula>
    </cfRule>
    <cfRule type="expression" dxfId="411" priority="339">
      <formula>AND(Q14=3,IF(COUNTIF(Q$14:Q$18,"=3")=1,TRUE))</formula>
    </cfRule>
    <cfRule type="expression" dxfId="410" priority="340">
      <formula>AND(Q14=2,IF(COUNTIF(Q$14:Q$18,"=2")=1,TRUE))</formula>
    </cfRule>
    <cfRule type="expression" dxfId="409" priority="341">
      <formula>AND(Q14=1,IF(COUNTIF(Q$14:Q$18,"=1")=1,TRUE))</formula>
    </cfRule>
    <cfRule type="expression" dxfId="408" priority="342">
      <formula>OR(Q14=0,Q14=5)</formula>
    </cfRule>
  </conditionalFormatting>
  <conditionalFormatting sqref="O14:O18">
    <cfRule type="expression" dxfId="407" priority="334">
      <formula>OR(AND(J14=1,K14=1,L14=0,M14=1),AND(J14=2,K14=2,L14=0,M14=2))</formula>
    </cfRule>
  </conditionalFormatting>
  <conditionalFormatting sqref="M14:M18">
    <cfRule type="expression" dxfId="406" priority="327">
      <formula>AND(L14&gt;0,IF(COUNTIF(L$14:L$18,L14)&gt;1,TRUE,FALSE))</formula>
    </cfRule>
    <cfRule type="expression" dxfId="405" priority="328">
      <formula>AND(IF(COUNTIF(R$14:R$18,"=1")=2,TRUE),IF(COUNTIF(R$14:R$18,"=2")=2,TRUE))</formula>
    </cfRule>
    <cfRule type="expression" dxfId="404" priority="329">
      <formula>AND(R14=4,IF(COUNTIF(R$14:R$18,"=4")=1,TRUE))</formula>
    </cfRule>
    <cfRule type="expression" dxfId="403" priority="330">
      <formula>AND(R14=3,IF(COUNTIF(R$14:R$18,"=3")=1,TRUE))</formula>
    </cfRule>
    <cfRule type="expression" dxfId="402" priority="331">
      <formula>AND(R14=2,IF(COUNTIF(R$14:R$18,"=2")=1,TRUE))</formula>
    </cfRule>
    <cfRule type="expression" dxfId="401" priority="332">
      <formula>AND(R14=1,IF(COUNTIF(R$14:R$18,"=1")=1,TRUE))</formula>
    </cfRule>
    <cfRule type="expression" dxfId="400" priority="333">
      <formula>OR(R14=0,R14=5)</formula>
    </cfRule>
  </conditionalFormatting>
  <conditionalFormatting sqref="J14:J18">
    <cfRule type="expression" dxfId="399" priority="322">
      <formula>AND(Q14=4,IF(COUNTIF(Q$14:Q$18,"=4")&gt;=2,TRUE))</formula>
    </cfRule>
    <cfRule type="expression" dxfId="398" priority="323">
      <formula>AND(Q14=3,IF(COUNTIF(Q$14:Q$18,"=3")&gt;=2,TRUE))</formula>
    </cfRule>
    <cfRule type="expression" dxfId="397" priority="324">
      <formula>AND(Q14=2,IF(COUNTIF(Q$14:Q$18,"=2")&gt;=2,TRUE))</formula>
    </cfRule>
    <cfRule type="expression" dxfId="396" priority="325">
      <formula>AND(Q14=1,IF(COUNTIF(Q$14:Q$18,"=1")&gt;=2,TRUE))</formula>
    </cfRule>
  </conditionalFormatting>
  <conditionalFormatting sqref="K14:K18">
    <cfRule type="expression" dxfId="395" priority="343">
      <formula>AND(J14&gt;0,IF(COUNTIF(J$14:J$18,"=1")=2,TRUE),IF(COUNTIF(J$14:J$18,"=2")=2,TRUE))</formula>
    </cfRule>
    <cfRule type="expression" dxfId="394" priority="344">
      <formula>IF(COUNTIF(L$14:L$18,"=2")=2,TRUE)</formula>
    </cfRule>
    <cfRule type="expression" dxfId="393" priority="345">
      <formula>IF(COUNTIF(L$14:L$18,"=1")=2,TRUE)</formula>
    </cfRule>
    <cfRule type="expression" dxfId="392" priority="346">
      <formula>AND(IF(COUNTIF(R$14:R$18,"=1")=2,TRUE),IF(COUNTIF(S$14:S$18,"=2")=2,TRUE))</formula>
    </cfRule>
    <cfRule type="expression" dxfId="391" priority="347">
      <formula>AND(R14=4,IF(COUNTIF(R$14:R$18,"=4")=1,TRUE))</formula>
    </cfRule>
    <cfRule type="expression" dxfId="390" priority="348">
      <formula>AND(R14=3,IF(COUNTIF(R$14:R$18,"=3")=1,TRUE))</formula>
    </cfRule>
    <cfRule type="expression" dxfId="389" priority="349">
      <formula>AND(R14=2,IF(COUNTIF(R$14:R$18,"=2")=1,TRUE))</formula>
    </cfRule>
    <cfRule type="expression" dxfId="388" priority="350">
      <formula>AND(R14=1,IF(COUNTIF(R$14:R$18,"=1")=1,TRUE))</formula>
    </cfRule>
    <cfRule type="expression" dxfId="387" priority="351">
      <formula>OR(R14=0,R14=5)</formula>
    </cfRule>
  </conditionalFormatting>
  <conditionalFormatting sqref="L21:L25">
    <cfRule type="expression" dxfId="386" priority="294">
      <formula>K21=0</formula>
    </cfRule>
    <cfRule type="expression" dxfId="385" priority="303">
      <formula>IF(COUNTIF(J$21:J$25,"=2")=2,TRUE)</formula>
    </cfRule>
    <cfRule type="expression" dxfId="384" priority="304">
      <formula>IF(COUNTIF(J$21:J$25,"=1")=2,TRUE)</formula>
    </cfRule>
    <cfRule type="expression" dxfId="383" priority="305">
      <formula>AND(IF(COUNTIF(Q$21:Q$25,"=1")=2,TRUE),IF(COUNTIF(Q$21:Q$25,"=2")=2,TRUE))</formula>
    </cfRule>
    <cfRule type="expression" dxfId="382" priority="306">
      <formula>AND(Q21=4,IF(COUNTIF(Q$21:Q$25,"=4")=1,TRUE))</formula>
    </cfRule>
    <cfRule type="expression" dxfId="381" priority="307">
      <formula>AND(Q21=3,IF(COUNTIF(Q$21:Q$25,"=3")=1,TRUE))</formula>
    </cfRule>
    <cfRule type="expression" dxfId="380" priority="308">
      <formula>AND(Q21=2,IF(COUNTIF(Q$21:Q$25,"=2")=1,TRUE))</formula>
    </cfRule>
    <cfRule type="expression" dxfId="379" priority="309">
      <formula>AND(Q21=1,IF(COUNTIF(Q$21:Q$25,"=1")=1,TRUE))</formula>
    </cfRule>
    <cfRule type="expression" dxfId="378" priority="310">
      <formula>OR(Q21=0,Q21=5)</formula>
    </cfRule>
  </conditionalFormatting>
  <conditionalFormatting sqref="M21:M25">
    <cfRule type="expression" dxfId="377" priority="295">
      <formula>AND(L21&gt;0,IF(COUNTIF(L$21:L$25,L21)&gt;1,TRUE,FALSE))</formula>
    </cfRule>
    <cfRule type="expression" dxfId="376" priority="296">
      <formula>AND(IF(COUNTIF(R$21:R$25,"=1")=2,TRUE),IF(COUNTIF(R$21:R$25,"=2")=2,TRUE))</formula>
    </cfRule>
    <cfRule type="expression" dxfId="375" priority="297">
      <formula>AND(R21=4,IF(COUNTIF(R$21:R$25,"=4")=1,TRUE))</formula>
    </cfRule>
    <cfRule type="expression" dxfId="374" priority="298">
      <formula>AND(R21=3,IF(COUNTIF(R$21:R$25,"=3")=1,TRUE))</formula>
    </cfRule>
    <cfRule type="expression" dxfId="373" priority="299">
      <formula>AND(R21=2,IF(COUNTIF(R$21:R$25,"=2")=1,TRUE))</formula>
    </cfRule>
    <cfRule type="expression" dxfId="372" priority="300">
      <formula>AND(R21=1,IF(COUNTIF(R$21:R$25,"=1")=1,TRUE))</formula>
    </cfRule>
    <cfRule type="expression" dxfId="371" priority="301">
      <formula>OR(R21=0,R21=5)</formula>
    </cfRule>
  </conditionalFormatting>
  <conditionalFormatting sqref="J21:J25">
    <cfRule type="expression" dxfId="370" priority="290">
      <formula>AND(Q21=4,IF(COUNTIF(Q$21:Q$25,"=4")&gt;=2,TRUE))</formula>
    </cfRule>
    <cfRule type="expression" dxfId="369" priority="291">
      <formula>AND(Q21=3,IF(COUNTIF(Q$21:Q$25,"=3")&gt;=2,TRUE))</formula>
    </cfRule>
    <cfRule type="expression" dxfId="368" priority="292">
      <formula>AND(Q21=2,IF(COUNTIF(Q$21:Q$25,"=2")&gt;=2,TRUE))</formula>
    </cfRule>
    <cfRule type="expression" dxfId="367" priority="293">
      <formula>AND(Q21=1,IF(COUNTIF(Q$21:Q$25,"=1")&gt;=2,TRUE))</formula>
    </cfRule>
  </conditionalFormatting>
  <conditionalFormatting sqref="K21:K25">
    <cfRule type="expression" dxfId="366" priority="311">
      <formula>AND(J21&gt;0,IF(COUNTIF(J$21:J$25,"=1")=2,TRUE),IF(COUNTIF(J$21:J$25,"=2")=2,TRUE))</formula>
    </cfRule>
    <cfRule type="expression" dxfId="365" priority="312">
      <formula>IF(COUNTIF(L$21:L$25,"=2")=2,TRUE)</formula>
    </cfRule>
    <cfRule type="expression" dxfId="364" priority="313">
      <formula>IF(COUNTIF(L$21:L$25,"=1")=2,TRUE)</formula>
    </cfRule>
    <cfRule type="expression" dxfId="363" priority="314">
      <formula>AND(IF(COUNTIF(R$21:R$25,"=1")=2,TRUE),IF(COUNTIF(S$21:S$25,"=2")=2,TRUE))</formula>
    </cfRule>
    <cfRule type="expression" dxfId="362" priority="315">
      <formula>AND(R21=4,IF(COUNTIF(R$21:R$25,"=4")=1,TRUE))</formula>
    </cfRule>
    <cfRule type="expression" dxfId="361" priority="316">
      <formula>AND(R21=3,IF(COUNTIF(R$21:R$25,"=3")=1,TRUE))</formula>
    </cfRule>
    <cfRule type="expression" dxfId="360" priority="317">
      <formula>AND(R21=2,IF(COUNTIF(R$21:R$25,"=2")=1,TRUE))</formula>
    </cfRule>
    <cfRule type="expression" dxfId="359" priority="318">
      <formula>AND(R21=1,IF(COUNTIF(R$21:R$25,"=1")=1,TRUE))</formula>
    </cfRule>
    <cfRule type="expression" dxfId="358" priority="319">
      <formula>OR(R21=0,R21=5)</formula>
    </cfRule>
  </conditionalFormatting>
  <conditionalFormatting sqref="H21:H25">
    <cfRule type="expression" dxfId="357" priority="286">
      <formula>AND(Q21=4,IF(COUNTIF(Q$21:Q$25,"=4")&gt;=2,TRUE))</formula>
    </cfRule>
    <cfRule type="expression" dxfId="356" priority="287">
      <formula>AND(Q21=3,IF(COUNTIF(Q$21:Q$25,"=3")&gt;=2,TRUE))</formula>
    </cfRule>
    <cfRule type="expression" dxfId="355" priority="288">
      <formula>AND(Q21=2,IF(COUNTIF(Q$21:Q$25,"=2")&gt;=2,TRUE))</formula>
    </cfRule>
    <cfRule type="expression" dxfId="354" priority="289">
      <formula>AND(Q21=1,IF(COUNTIF(Q$21:Q$25,"=1")&gt;=2,TRUE))</formula>
    </cfRule>
  </conditionalFormatting>
  <conditionalFormatting sqref="L28:L32">
    <cfRule type="expression" dxfId="353" priority="260">
      <formula>K28=0</formula>
    </cfRule>
    <cfRule type="expression" dxfId="352" priority="269">
      <formula>IF(COUNTIF(J$28:J$32,"=2")=2,TRUE)</formula>
    </cfRule>
    <cfRule type="expression" dxfId="351" priority="270">
      <formula>IF(COUNTIF(J$28:J$32,"=1")=2,TRUE)</formula>
    </cfRule>
    <cfRule type="expression" dxfId="350" priority="271">
      <formula>AND(IF(COUNTIF(Q$28:Q$32,"=1")=2,TRUE),IF(COUNTIF(Q$28:Q$32,"=2")=2,TRUE))</formula>
    </cfRule>
    <cfRule type="expression" dxfId="349" priority="272">
      <formula>AND(Q28=4,IF(COUNTIF(Q$28:Q$32,"=4")=1,TRUE))</formula>
    </cfRule>
    <cfRule type="expression" dxfId="348" priority="273">
      <formula>AND(Q28=3,IF(COUNTIF(Q$28:Q$32,"=3")=1,TRUE))</formula>
    </cfRule>
    <cfRule type="expression" dxfId="347" priority="274">
      <formula>AND(Q28=2,IF(COUNTIF(Q$28:Q$32,"=2")=1,TRUE))</formula>
    </cfRule>
    <cfRule type="expression" dxfId="346" priority="275">
      <formula>AND(Q28=1,IF(COUNTIF(Q$28:Q$32,"=1")=1,TRUE))</formula>
    </cfRule>
    <cfRule type="expression" dxfId="345" priority="276">
      <formula>OR(Q28=0,Q28=5)</formula>
    </cfRule>
  </conditionalFormatting>
  <conditionalFormatting sqref="O28:O32">
    <cfRule type="expression" dxfId="344" priority="268">
      <formula>OR(AND(J28=1,K28=1,L28=0,M28=1),AND(J28=2,K28=2,L28=0,M28=2))</formula>
    </cfRule>
  </conditionalFormatting>
  <conditionalFormatting sqref="M28:M32">
    <cfRule type="expression" dxfId="343" priority="261">
      <formula>AND(L28&gt;0,IF(COUNTIF(L$28:L$32,L28)&gt;1,TRUE,FALSE))</formula>
    </cfRule>
    <cfRule type="expression" dxfId="342" priority="262">
      <formula>AND(IF(COUNTIF(R$28:R$32,"=1")=2,TRUE),IF(COUNTIF(R$28:R$32,"=2")=2,TRUE))</formula>
    </cfRule>
    <cfRule type="expression" dxfId="341" priority="263">
      <formula>AND(R28=4,IF(COUNTIF(R$28:R$32,"=4")=1,TRUE))</formula>
    </cfRule>
    <cfRule type="expression" dxfId="340" priority="264">
      <formula>AND(R28=3,IF(COUNTIF(R$28:R$32,"=3")=1,TRUE))</formula>
    </cfRule>
    <cfRule type="expression" dxfId="339" priority="265">
      <formula>AND(R28=2,IF(COUNTIF(R$28:R$32,"=2")=1,TRUE))</formula>
    </cfRule>
    <cfRule type="expression" dxfId="338" priority="266">
      <formula>AND(R28=1,IF(COUNTIF(R$28:R$32,"=1")=1,TRUE))</formula>
    </cfRule>
    <cfRule type="expression" dxfId="337" priority="267">
      <formula>OR(R28=0,R28=5)</formula>
    </cfRule>
  </conditionalFormatting>
  <conditionalFormatting sqref="J28:J32">
    <cfRule type="expression" dxfId="336" priority="256">
      <formula>AND(Q28=4,IF(COUNTIF(Q$28:Q$32,"=4")&gt;=2,TRUE))</formula>
    </cfRule>
    <cfRule type="expression" dxfId="335" priority="257">
      <formula>AND(Q28=3,IF(COUNTIF(Q$28:Q$32,"=3")&gt;=2,TRUE))</formula>
    </cfRule>
    <cfRule type="expression" dxfId="334" priority="258">
      <formula>AND(Q28=2,IF(COUNTIF(Q$28:Q$32,"=2")&gt;=2,TRUE))</formula>
    </cfRule>
    <cfRule type="expression" dxfId="333" priority="259">
      <formula>AND(Q28=1,IF(COUNTIF(Q$28:Q$32,"=1")&gt;=2,TRUE))</formula>
    </cfRule>
  </conditionalFormatting>
  <conditionalFormatting sqref="K28:K32">
    <cfRule type="expression" dxfId="332" priority="277">
      <formula>AND(J28&gt;0,IF(COUNTIF(J$28:J$32,"=1")=2,TRUE),IF(COUNTIF(J$28:J$32,"=2")=2,TRUE))</formula>
    </cfRule>
    <cfRule type="expression" dxfId="331" priority="278">
      <formula>IF(COUNTIF(L$28:L$32,"=2")=2,TRUE)</formula>
    </cfRule>
    <cfRule type="expression" dxfId="330" priority="279">
      <formula>IF(COUNTIF(L$28:L$32,"=1")=2,TRUE)</formula>
    </cfRule>
    <cfRule type="expression" dxfId="329" priority="280">
      <formula>AND(IF(COUNTIF(R$28:R$32,"=1")=2,TRUE),IF(COUNTIF(S$28:S$32,"=2")=2,TRUE))</formula>
    </cfRule>
    <cfRule type="expression" dxfId="328" priority="281">
      <formula>AND(R28=4,IF(COUNTIF(R$28:R$32,"=4")=1,TRUE))</formula>
    </cfRule>
    <cfRule type="expression" dxfId="327" priority="282">
      <formula>AND(R28=3,IF(COUNTIF(R$28:R$32,"=3")=1,TRUE))</formula>
    </cfRule>
    <cfRule type="expression" dxfId="326" priority="283">
      <formula>AND(R28=2,IF(COUNTIF(R$28:R$32,"=2")=1,TRUE))</formula>
    </cfRule>
    <cfRule type="expression" dxfId="325" priority="284">
      <formula>AND(R28=1,IF(COUNTIF(R$28:R$32,"=1")=1,TRUE))</formula>
    </cfRule>
    <cfRule type="expression" dxfId="324" priority="285">
      <formula>OR(R28=0,R28=5)</formula>
    </cfRule>
  </conditionalFormatting>
  <conditionalFormatting sqref="H28:H32">
    <cfRule type="expression" dxfId="323" priority="252">
      <formula>AND(Q28=4,IF(COUNTIF(Q$28:Q$32,"=4")&gt;=2,TRUE))</formula>
    </cfRule>
    <cfRule type="expression" dxfId="322" priority="253">
      <formula>AND(Q28=3,IF(COUNTIF(Q$28:Q$32,"=3")&gt;=2,TRUE))</formula>
    </cfRule>
    <cfRule type="expression" dxfId="321" priority="254">
      <formula>AND(Q28=2,IF(COUNTIF(Q$28:Q$32,"=2")&gt;=2,TRUE))</formula>
    </cfRule>
    <cfRule type="expression" dxfId="320" priority="255">
      <formula>AND(Q28=1,IF(COUNTIF(Q$28:Q$32,"=1")&gt;=2,TRUE))</formula>
    </cfRule>
  </conditionalFormatting>
  <conditionalFormatting sqref="L35:L39">
    <cfRule type="expression" dxfId="319" priority="226">
      <formula>K35=0</formula>
    </cfRule>
    <cfRule type="expression" dxfId="318" priority="235">
      <formula>IF(COUNTIF(J$35:J$39,"=2")=2,TRUE)</formula>
    </cfRule>
    <cfRule type="expression" dxfId="317" priority="236">
      <formula>IF(COUNTIF(J$35:J$39,"=1")=2,TRUE)</formula>
    </cfRule>
    <cfRule type="expression" dxfId="316" priority="237">
      <formula>AND(IF(COUNTIF(Q$35:Q$39,"=1")=2,TRUE),IF(COUNTIF(Q$35:Q$39,"=2")=2,TRUE))</formula>
    </cfRule>
    <cfRule type="expression" dxfId="315" priority="238">
      <formula>AND(Q35=4,IF(COUNTIF(Q$35:Q$39,"=4")=1,TRUE))</formula>
    </cfRule>
    <cfRule type="expression" dxfId="314" priority="239">
      <formula>AND(Q35=3,IF(COUNTIF(Q$35:Q$39,"=3")=1,TRUE))</formula>
    </cfRule>
    <cfRule type="expression" dxfId="313" priority="240">
      <formula>AND(Q35=2,IF(COUNTIF(Q$35:Q$39,"=2")=1,TRUE))</formula>
    </cfRule>
    <cfRule type="expression" dxfId="312" priority="241">
      <formula>AND(Q35=1,IF(COUNTIF(Q$35:Q$39,"=1")=1,TRUE))</formula>
    </cfRule>
    <cfRule type="expression" dxfId="311" priority="242">
      <formula>OR(Q35=0,Q35=5)</formula>
    </cfRule>
  </conditionalFormatting>
  <conditionalFormatting sqref="O35:O39">
    <cfRule type="expression" dxfId="310" priority="234">
      <formula>OR(AND(J35=1,K35=1,L35=0,M35=1),AND(J35=2,K35=2,L35=0,M35=2))</formula>
    </cfRule>
  </conditionalFormatting>
  <conditionalFormatting sqref="M35:M39">
    <cfRule type="expression" dxfId="309" priority="227">
      <formula>AND(L35&gt;0,IF(COUNTIF(L$35:L$39,L35)&gt;1,TRUE,FALSE))</formula>
    </cfRule>
    <cfRule type="expression" dxfId="308" priority="228">
      <formula>AND(IF(COUNTIF(R$35:R$39,"=1")=2,TRUE),IF(COUNTIF(R$35:R$39,"=2")=2,TRUE))</formula>
    </cfRule>
    <cfRule type="expression" dxfId="307" priority="229">
      <formula>AND(R35=4,IF(COUNTIF(R$35:R$39,"=4")=1,TRUE))</formula>
    </cfRule>
    <cfRule type="expression" dxfId="306" priority="230">
      <formula>AND(R35=3,IF(COUNTIF(R$35:R$39,"=3")=1,TRUE))</formula>
    </cfRule>
    <cfRule type="expression" dxfId="305" priority="231">
      <formula>AND(R35=2,IF(COUNTIF(R$35:R$39,"=2")=1,TRUE))</formula>
    </cfRule>
    <cfRule type="expression" dxfId="304" priority="232">
      <formula>AND(R35=1,IF(COUNTIF(R$35:R$39,"=1")=1,TRUE))</formula>
    </cfRule>
    <cfRule type="expression" dxfId="303" priority="233">
      <formula>OR(R35=0,R35=5)</formula>
    </cfRule>
  </conditionalFormatting>
  <conditionalFormatting sqref="J35:J39">
    <cfRule type="expression" dxfId="302" priority="222">
      <formula>AND(Q35=4,IF(COUNTIF(Q$35:Q$39,"=4")&gt;=2,TRUE))</formula>
    </cfRule>
    <cfRule type="expression" dxfId="301" priority="223">
      <formula>AND(Q35=3,IF(COUNTIF(Q$35:Q$39,"=3")&gt;=2,TRUE))</formula>
    </cfRule>
    <cfRule type="expression" dxfId="300" priority="224">
      <formula>AND(Q35=2,IF(COUNTIF(Q$35:Q$39,"=2")&gt;=2,TRUE))</formula>
    </cfRule>
    <cfRule type="expression" dxfId="299" priority="225">
      <formula>AND(Q35=1,IF(COUNTIF(Q$35:Q$39,"=1")&gt;=2,TRUE))</formula>
    </cfRule>
  </conditionalFormatting>
  <conditionalFormatting sqref="K35:K39">
    <cfRule type="expression" dxfId="298" priority="243">
      <formula>AND(J35&gt;0,IF(COUNTIF(J$35:J$39,"=1")=2,TRUE),IF(COUNTIF(J$35:J$39,"=2")=2,TRUE))</formula>
    </cfRule>
    <cfRule type="expression" dxfId="297" priority="244">
      <formula>IF(COUNTIF(L$35:L$39,"=2")=2,TRUE)</formula>
    </cfRule>
    <cfRule type="expression" dxfId="296" priority="245">
      <formula>IF(COUNTIF(L$35:L$39,"=1")=2,TRUE)</formula>
    </cfRule>
    <cfRule type="expression" dxfId="295" priority="246">
      <formula>AND(IF(COUNTIF(R$35:R$39,"=1")=2,TRUE),IF(COUNTIF(S$35:S$39,"=2")=2,TRUE))</formula>
    </cfRule>
    <cfRule type="expression" dxfId="294" priority="247">
      <formula>AND(R35=4,IF(COUNTIF(R$35:R$39,"=4")=1,TRUE))</formula>
    </cfRule>
    <cfRule type="expression" dxfId="293" priority="248">
      <formula>AND(R35=3,IF(COUNTIF(R$35:R$39,"=3")=1,TRUE))</formula>
    </cfRule>
    <cfRule type="expression" dxfId="292" priority="249">
      <formula>AND(R35=2,IF(COUNTIF(R$35:R$39,"=2")=1,TRUE))</formula>
    </cfRule>
    <cfRule type="expression" dxfId="291" priority="250">
      <formula>AND(R35=1,IF(COUNTIF(R$35:R$39,"=1")=1,TRUE))</formula>
    </cfRule>
    <cfRule type="expression" dxfId="290" priority="251">
      <formula>OR(R35=0,R35=5)</formula>
    </cfRule>
  </conditionalFormatting>
  <conditionalFormatting sqref="H35:H39">
    <cfRule type="expression" dxfId="289" priority="218">
      <formula>AND(Q35=4,IF(COUNTIF(Q$35:Q$39,"=4")&gt;=2,TRUE))</formula>
    </cfRule>
    <cfRule type="expression" dxfId="288" priority="219">
      <formula>AND(Q35=3,IF(COUNTIF(Q$35:Q$39,"=3")&gt;=2,TRUE))</formula>
    </cfRule>
    <cfRule type="expression" dxfId="287" priority="220">
      <formula>AND(Q35=2,IF(COUNTIF(Q$35:Q$39,"=2")&gt;=2,TRUE))</formula>
    </cfRule>
    <cfRule type="expression" dxfId="286" priority="221">
      <formula>AND(Q35=1,IF(COUNTIF(Q$35:Q$39,"=1")&gt;=2,TRUE))</formula>
    </cfRule>
  </conditionalFormatting>
  <conditionalFormatting sqref="L42:L46">
    <cfRule type="expression" dxfId="285" priority="192">
      <formula>K42=0</formula>
    </cfRule>
    <cfRule type="expression" dxfId="284" priority="201">
      <formula>IF(COUNTIF(J$42:J$46,"=2")=2,TRUE)</formula>
    </cfRule>
    <cfRule type="expression" dxfId="283" priority="202">
      <formula>IF(COUNTIF(J$42:J$46,"=1")=2,TRUE)</formula>
    </cfRule>
    <cfRule type="expression" dxfId="282" priority="203">
      <formula>AND(IF(COUNTIF(Q$42:Q$46,"=1")=2,TRUE),IF(COUNTIF(Q$42:Q$46,"=2")=2,TRUE))</formula>
    </cfRule>
    <cfRule type="expression" dxfId="281" priority="204">
      <formula>AND(Q42=4,IF(COUNTIF(Q$42:Q$46,"=4")=1,TRUE))</formula>
    </cfRule>
    <cfRule type="expression" dxfId="280" priority="205">
      <formula>AND(Q42=3,IF(COUNTIF(Q$42:Q$46,"=3")=1,TRUE))</formula>
    </cfRule>
    <cfRule type="expression" dxfId="279" priority="206">
      <formula>AND(Q42=2,IF(COUNTIF(Q$42:Q$46,"=2")=1,TRUE))</formula>
    </cfRule>
    <cfRule type="expression" dxfId="278" priority="207">
      <formula>AND(Q42=1,IF(COUNTIF(Q$42:Q$46,"=1")=1,TRUE))</formula>
    </cfRule>
    <cfRule type="expression" dxfId="277" priority="208">
      <formula>OR(Q42=0,Q42=5)</formula>
    </cfRule>
  </conditionalFormatting>
  <conditionalFormatting sqref="O42:O46">
    <cfRule type="expression" dxfId="276" priority="200">
      <formula>OR(AND(J42=1,K42=1,L42=0,M42=1),AND(J42=2,K42=2,L42=0,M42=2))</formula>
    </cfRule>
  </conditionalFormatting>
  <conditionalFormatting sqref="M42:M46">
    <cfRule type="expression" dxfId="275" priority="193">
      <formula>AND(L42&gt;0,IF(COUNTIF(L$42:L$46,L42)&gt;1,TRUE,FALSE))</formula>
    </cfRule>
    <cfRule type="expression" dxfId="274" priority="194">
      <formula>AND(IF(COUNTIF(R$42:R$46,"=1")=2,TRUE),IF(COUNTIF(R$42:R$46,"=2")=2,TRUE))</formula>
    </cfRule>
    <cfRule type="expression" dxfId="273" priority="195">
      <formula>AND(R42=4,IF(COUNTIF(R$42:R$46,"=4")=1,TRUE))</formula>
    </cfRule>
    <cfRule type="expression" dxfId="272" priority="196">
      <formula>AND(R42=3,IF(COUNTIF(R$42:R$46,"=3")=1,TRUE))</formula>
    </cfRule>
    <cfRule type="expression" dxfId="271" priority="197">
      <formula>AND(R42=2,IF(COUNTIF(R$42:R$46,"=2")=1,TRUE))</formula>
    </cfRule>
    <cfRule type="expression" dxfId="270" priority="198">
      <formula>AND(R42=1,IF(COUNTIF(R$42:R$46,"=1")=1,TRUE))</formula>
    </cfRule>
    <cfRule type="expression" dxfId="269" priority="199">
      <formula>OR(R42=0,R42=5)</formula>
    </cfRule>
  </conditionalFormatting>
  <conditionalFormatting sqref="J42:J46">
    <cfRule type="expression" dxfId="268" priority="188">
      <formula>AND(Q42=4,IF(COUNTIF(Q$42:Q$46,"=4")&gt;=2,TRUE))</formula>
    </cfRule>
    <cfRule type="expression" dxfId="267" priority="189">
      <formula>AND(Q42=3,IF(COUNTIF(Q$42:Q$46,"=3")&gt;=2,TRUE))</formula>
    </cfRule>
    <cfRule type="expression" dxfId="266" priority="190">
      <formula>AND(Q42=2,IF(COUNTIF(Q$42:Q$46,"=2")&gt;=2,TRUE))</formula>
    </cfRule>
    <cfRule type="expression" dxfId="265" priority="191">
      <formula>AND(Q42=1,IF(COUNTIF(Q$42:Q$46,"=1")&gt;=2,TRUE))</formula>
    </cfRule>
  </conditionalFormatting>
  <conditionalFormatting sqref="K42:K46">
    <cfRule type="expression" dxfId="264" priority="209">
      <formula>AND(J42&gt;0,IF(COUNTIF(J$42:J$46,"=1")=2,TRUE),IF(COUNTIF(J$42:J$46,"=2")=2,TRUE))</formula>
    </cfRule>
    <cfRule type="expression" dxfId="263" priority="210">
      <formula>IF(COUNTIF(L$42:L$46,"=2")=2,TRUE)</formula>
    </cfRule>
    <cfRule type="expression" dxfId="262" priority="211">
      <formula>IF(COUNTIF(L$42:L$46,"=1")=2,TRUE)</formula>
    </cfRule>
    <cfRule type="expression" dxfId="261" priority="212">
      <formula>AND(IF(COUNTIF(R$42:R$46,"=1")=2,TRUE),IF(COUNTIF(S$42:S$46,"=2")=2,TRUE))</formula>
    </cfRule>
    <cfRule type="expression" dxfId="260" priority="213">
      <formula>AND(R42=4,IF(COUNTIF(R$42:R$46,"=4")=1,TRUE))</formula>
    </cfRule>
    <cfRule type="expression" dxfId="259" priority="214">
      <formula>AND(R42=3,IF(COUNTIF(R$42:R$46,"=3")=1,TRUE))</formula>
    </cfRule>
    <cfRule type="expression" dxfId="258" priority="215">
      <formula>AND(R42=2,IF(COUNTIF(R$42:R$46,"=2")=1,TRUE))</formula>
    </cfRule>
    <cfRule type="expression" dxfId="257" priority="216">
      <formula>AND(R42=1,IF(COUNTIF(R$42:R$46,"=1")=1,TRUE))</formula>
    </cfRule>
    <cfRule type="expression" dxfId="256" priority="217">
      <formula>OR(R42=0,R42=5)</formula>
    </cfRule>
  </conditionalFormatting>
  <conditionalFormatting sqref="H42:H46">
    <cfRule type="expression" dxfId="255" priority="184">
      <formula>AND(Q42=4,IF(COUNTIF(Q$42:Q$46,"=4")&gt;=2,TRUE))</formula>
    </cfRule>
    <cfRule type="expression" dxfId="254" priority="185">
      <formula>AND(Q42=3,IF(COUNTIF(Q$42:Q$46,"=3")&gt;=2,TRUE))</formula>
    </cfRule>
    <cfRule type="expression" dxfId="253" priority="186">
      <formula>AND(Q42=2,IF(COUNTIF(Q$42:Q$46,"=2")&gt;=2,TRUE))</formula>
    </cfRule>
    <cfRule type="expression" dxfId="252" priority="187">
      <formula>AND(Q42=1,IF(COUNTIF(Q$42:Q$46,"=1")&gt;=2,TRUE))</formula>
    </cfRule>
  </conditionalFormatting>
  <conditionalFormatting sqref="L49:L53">
    <cfRule type="expression" dxfId="251" priority="158">
      <formula>K49=0</formula>
    </cfRule>
    <cfRule type="expression" dxfId="250" priority="167">
      <formula>IF(COUNTIF(J$49:J$53,"=2")=2,TRUE)</formula>
    </cfRule>
    <cfRule type="expression" dxfId="249" priority="168">
      <formula>IF(COUNTIF(J$49:J$53,"=1")=2,TRUE)</formula>
    </cfRule>
    <cfRule type="expression" dxfId="248" priority="169">
      <formula>AND(IF(COUNTIF(Q$49:Q$53,"=1")=2,TRUE),IF(COUNTIF(Q$49:Q$53,"=2")=2,TRUE))</formula>
    </cfRule>
    <cfRule type="expression" dxfId="247" priority="170">
      <formula>AND(Q49=4,IF(COUNTIF(Q$49:Q$53,"=4")=1,TRUE))</formula>
    </cfRule>
    <cfRule type="expression" dxfId="246" priority="171">
      <formula>AND(Q49=3,IF(COUNTIF(Q$49:Q$53,"=3")=1,TRUE))</formula>
    </cfRule>
    <cfRule type="expression" dxfId="245" priority="172">
      <formula>AND(Q49=2,IF(COUNTIF(Q$49:Q$53,"=2")=1,TRUE))</formula>
    </cfRule>
    <cfRule type="expression" dxfId="244" priority="173">
      <formula>AND(Q49=1,IF(COUNTIF(Q$49:Q$53,"=1")=1,TRUE))</formula>
    </cfRule>
    <cfRule type="expression" dxfId="243" priority="174">
      <formula>OR(Q49=0,Q49=5)</formula>
    </cfRule>
  </conditionalFormatting>
  <conditionalFormatting sqref="O49:O53">
    <cfRule type="expression" dxfId="242" priority="166">
      <formula>OR(AND(J49=1,K49=1,L49=0,M49=1),AND(J49=2,K49=2,L49=0,M49=2))</formula>
    </cfRule>
  </conditionalFormatting>
  <conditionalFormatting sqref="M49:M53">
    <cfRule type="expression" dxfId="241" priority="159">
      <formula>AND(L49&gt;0,IF(COUNTIF(L$49:L$53,L49)&gt;1,TRUE,FALSE))</formula>
    </cfRule>
    <cfRule type="expression" dxfId="240" priority="160">
      <formula>AND(IF(COUNTIF(R$49:R$53,"=1")=2,TRUE),IF(COUNTIF(R$49:R$53,"=2")=2,TRUE))</formula>
    </cfRule>
    <cfRule type="expression" dxfId="239" priority="161">
      <formula>AND(R49=4,IF(COUNTIF(R$49:R$53,"=4")=1,TRUE))</formula>
    </cfRule>
    <cfRule type="expression" dxfId="238" priority="162">
      <formula>AND(R49=3,IF(COUNTIF(R$49:R$53,"=3")=1,TRUE))</formula>
    </cfRule>
    <cfRule type="expression" dxfId="237" priority="163">
      <formula>AND(R49=2,IF(COUNTIF(R$49:R$53,"=2")=1,TRUE))</formula>
    </cfRule>
    <cfRule type="expression" dxfId="236" priority="164">
      <formula>AND(R49=1,IF(COUNTIF(R$49:R$53,"=1")=1,TRUE))</formula>
    </cfRule>
    <cfRule type="expression" dxfId="235" priority="165">
      <formula>OR(R49=0,R49=5)</formula>
    </cfRule>
  </conditionalFormatting>
  <conditionalFormatting sqref="J49:J53">
    <cfRule type="expression" dxfId="234" priority="154">
      <formula>AND(Q49=4,IF(COUNTIF(Q$49:Q$53,"=4")&gt;=2,TRUE))</formula>
    </cfRule>
    <cfRule type="expression" dxfId="233" priority="155">
      <formula>AND(Q49=3,IF(COUNTIF(Q$49:Q$53,"=3")&gt;=2,TRUE))</formula>
    </cfRule>
    <cfRule type="expression" dxfId="232" priority="156">
      <formula>AND(Q49=2,IF(COUNTIF(Q$49:Q$53,"=2")&gt;=2,TRUE))</formula>
    </cfRule>
    <cfRule type="expression" dxfId="231" priority="157">
      <formula>AND(Q49=1,IF(COUNTIF(Q$49:Q$53,"=1")&gt;=2,TRUE))</formula>
    </cfRule>
  </conditionalFormatting>
  <conditionalFormatting sqref="K49:K53">
    <cfRule type="expression" dxfId="230" priority="175">
      <formula>AND(J49&gt;0,IF(COUNTIF(J$49:J$53,"=1")=2,TRUE),IF(COUNTIF(J$49:J$53,"=2")=2,TRUE))</formula>
    </cfRule>
    <cfRule type="expression" dxfId="229" priority="176">
      <formula>IF(COUNTIF(L$49:L$53,"=2")=2,TRUE)</formula>
    </cfRule>
    <cfRule type="expression" dxfId="228" priority="177">
      <formula>IF(COUNTIF(L$49:L$53,"=1")=2,TRUE)</formula>
    </cfRule>
    <cfRule type="expression" dxfId="227" priority="178">
      <formula>AND(IF(COUNTIF(R$49:R$53,"=1")=2,TRUE),IF(COUNTIF(S$49:S$53,"=2")=2,TRUE))</formula>
    </cfRule>
    <cfRule type="expression" dxfId="226" priority="179">
      <formula>AND(R49=4,IF(COUNTIF(R$49:R$53,"=4")=1,TRUE))</formula>
    </cfRule>
    <cfRule type="expression" dxfId="225" priority="180">
      <formula>AND(R49=3,IF(COUNTIF(R$49:R$53,"=3")=1,TRUE))</formula>
    </cfRule>
    <cfRule type="expression" dxfId="224" priority="181">
      <formula>AND(R49=2,IF(COUNTIF(R$49:R$53,"=2")=1,TRUE))</formula>
    </cfRule>
    <cfRule type="expression" dxfId="223" priority="182">
      <formula>AND(R49=1,IF(COUNTIF(R$49:R$53,"=1")=1,TRUE))</formula>
    </cfRule>
    <cfRule type="expression" dxfId="222" priority="183">
      <formula>OR(R49=0,R49=5)</formula>
    </cfRule>
  </conditionalFormatting>
  <conditionalFormatting sqref="H49:H53">
    <cfRule type="expression" dxfId="221" priority="150">
      <formula>AND(Q49=4,IF(COUNTIF(Q$49:Q$53,"=4")&gt;=2,TRUE))</formula>
    </cfRule>
    <cfRule type="expression" dxfId="220" priority="151">
      <formula>AND(Q49=3,IF(COUNTIF(Q$49:Q$53,"=3")&gt;=2,TRUE))</formula>
    </cfRule>
    <cfRule type="expression" dxfId="219" priority="152">
      <formula>AND(Q49=2,IF(COUNTIF(Q$49:Q$53,"=2")&gt;=2,TRUE))</formula>
    </cfRule>
    <cfRule type="expression" dxfId="218" priority="153">
      <formula>AND(Q49=1,IF(COUNTIF(Q$49:Q$53,"=1")&gt;=2,TRUE))</formula>
    </cfRule>
  </conditionalFormatting>
  <conditionalFormatting sqref="L56:L60">
    <cfRule type="expression" dxfId="217" priority="124">
      <formula>K56=0</formula>
    </cfRule>
    <cfRule type="expression" dxfId="216" priority="133">
      <formula>IF(COUNTIF(J$56:J$60,"=2")=2,TRUE)</formula>
    </cfRule>
    <cfRule type="expression" dxfId="215" priority="134">
      <formula>IF(COUNTIF(J$56:J$60,"=1")=2,TRUE)</formula>
    </cfRule>
    <cfRule type="expression" dxfId="214" priority="135">
      <formula>AND(IF(COUNTIF(Q$56:Q$60,"=1")=2,TRUE),IF(COUNTIF(Q$56:Q$60,"=2")=2,TRUE))</formula>
    </cfRule>
    <cfRule type="expression" dxfId="213" priority="136">
      <formula>AND(Q56=4,IF(COUNTIF(Q$56:Q$60,"=4")=1,TRUE))</formula>
    </cfRule>
    <cfRule type="expression" dxfId="212" priority="137">
      <formula>AND(Q56=3,IF(COUNTIF(Q$56:Q$60,"=3")=1,TRUE))</formula>
    </cfRule>
    <cfRule type="expression" dxfId="211" priority="138">
      <formula>AND(Q56=2,IF(COUNTIF(Q$56:Q$60,"=2")=1,TRUE))</formula>
    </cfRule>
    <cfRule type="expression" dxfId="210" priority="139">
      <formula>AND(Q56=1,IF(COUNTIF(Q$56:Q$60,"=1")=1,TRUE))</formula>
    </cfRule>
    <cfRule type="expression" dxfId="209" priority="140">
      <formula>OR(Q56=0,Q56=5)</formula>
    </cfRule>
  </conditionalFormatting>
  <conditionalFormatting sqref="O56:O60">
    <cfRule type="expression" dxfId="208" priority="132">
      <formula>OR(AND(J56=1,K56=1,L56=0,M56=1),AND(J56=2,K56=2,L56=0,M56=2))</formula>
    </cfRule>
  </conditionalFormatting>
  <conditionalFormatting sqref="M56:M60">
    <cfRule type="expression" dxfId="207" priority="125">
      <formula>AND(L56&gt;0,IF(COUNTIF(L$56:L$60,L56)&gt;1,TRUE,FALSE))</formula>
    </cfRule>
    <cfRule type="expression" dxfId="206" priority="126">
      <formula>AND(IF(COUNTIF(R$56:R$60,"=1")=2,TRUE),IF(COUNTIF(R$56:R$60,"=2")=2,TRUE))</formula>
    </cfRule>
    <cfRule type="expression" dxfId="205" priority="127">
      <formula>AND(R56=4,IF(COUNTIF(R$56:R$60,"=4")=1,TRUE))</formula>
    </cfRule>
    <cfRule type="expression" dxfId="204" priority="128">
      <formula>AND(R56=3,IF(COUNTIF(R$56:R$60,"=3")=1,TRUE))</formula>
    </cfRule>
    <cfRule type="expression" dxfId="203" priority="129">
      <formula>AND(R56=2,IF(COUNTIF(R$56:R$60,"=2")=1,TRUE))</formula>
    </cfRule>
    <cfRule type="expression" dxfId="202" priority="130">
      <formula>AND(R56=1,IF(COUNTIF(R$56:R$60,"=1")=1,TRUE))</formula>
    </cfRule>
    <cfRule type="expression" dxfId="201" priority="131">
      <formula>OR(R56=0,R56=5)</formula>
    </cfRule>
  </conditionalFormatting>
  <conditionalFormatting sqref="J56:J60">
    <cfRule type="expression" dxfId="200" priority="120">
      <formula>AND(Q56=4,IF(COUNTIF(Q$56:Q$60,"=4")&gt;=2,TRUE))</formula>
    </cfRule>
    <cfRule type="expression" dxfId="199" priority="121">
      <formula>AND(Q56=3,IF(COUNTIF(Q$56:Q$60,"=3")&gt;=2,TRUE))</formula>
    </cfRule>
    <cfRule type="expression" dxfId="198" priority="122">
      <formula>AND(Q56=2,IF(COUNTIF(Q$56:Q$60,"=2")&gt;=2,TRUE))</formula>
    </cfRule>
    <cfRule type="expression" dxfId="197" priority="123">
      <formula>AND(Q56=1,IF(COUNTIF(Q$56:Q$60,"=1")&gt;=2,TRUE))</formula>
    </cfRule>
  </conditionalFormatting>
  <conditionalFormatting sqref="K56:K60">
    <cfRule type="expression" dxfId="196" priority="141">
      <formula>AND(J56&gt;0,IF(COUNTIF(J$56:J$60,"=1")=2,TRUE),IF(COUNTIF(J$56:J$60,"=2")=2,TRUE))</formula>
    </cfRule>
    <cfRule type="expression" dxfId="195" priority="142">
      <formula>IF(COUNTIF(L$56:L$60,"=2")=2,TRUE)</formula>
    </cfRule>
    <cfRule type="expression" dxfId="194" priority="143">
      <formula>IF(COUNTIF(L$56:L$60,"=1")=2,TRUE)</formula>
    </cfRule>
    <cfRule type="expression" dxfId="193" priority="144">
      <formula>AND(IF(COUNTIF(R$56:R$60,"=1")=2,TRUE),IF(COUNTIF(S$56:S$60,"=2")=2,TRUE))</formula>
    </cfRule>
    <cfRule type="expression" dxfId="192" priority="145">
      <formula>AND(R56=4,IF(COUNTIF(R$56:R$60,"=4")=1,TRUE))</formula>
    </cfRule>
    <cfRule type="expression" dxfId="191" priority="146">
      <formula>AND(R56=3,IF(COUNTIF(R$56:R$60,"=3")=1,TRUE))</formula>
    </cfRule>
    <cfRule type="expression" dxfId="190" priority="147">
      <formula>AND(R56=2,IF(COUNTIF(R$56:R$60,"=2")=1,TRUE))</formula>
    </cfRule>
    <cfRule type="expression" dxfId="189" priority="148">
      <formula>AND(R56=1,IF(COUNTIF(R$56:R$60,"=1")=1,TRUE))</formula>
    </cfRule>
    <cfRule type="expression" dxfId="188" priority="149">
      <formula>OR(R56=0,R56=5)</formula>
    </cfRule>
  </conditionalFormatting>
  <conditionalFormatting sqref="H56:H60">
    <cfRule type="expression" dxfId="187" priority="116">
      <formula>AND(Q56=4,IF(COUNTIF(Q$56:Q$60,"=4")&gt;=2,TRUE))</formula>
    </cfRule>
    <cfRule type="expression" dxfId="186" priority="117">
      <formula>AND(Q56=3,IF(COUNTIF(Q$56:Q$60,"=3")&gt;=2,TRUE))</formula>
    </cfRule>
    <cfRule type="expression" dxfId="185" priority="118">
      <formula>AND(Q56=2,IF(COUNTIF(Q$50:Q$56,"=2")&gt;=2,TRUE))</formula>
    </cfRule>
    <cfRule type="expression" dxfId="184" priority="119">
      <formula>AND(Q56=1,IF(COUNTIF(Q$56:Q$60,"=1")&gt;=2,TRUE))</formula>
    </cfRule>
  </conditionalFormatting>
  <conditionalFormatting sqref="H6:H65">
    <cfRule type="containsText" dxfId="183" priority="115" operator="containsText" text="0-0">
      <formula>NOT(ISERROR(SEARCH("0-0",H6)))</formula>
    </cfRule>
  </conditionalFormatting>
  <conditionalFormatting sqref="I14:I18">
    <cfRule type="expression" dxfId="182" priority="113">
      <formula>FIND(2,I14,1)</formula>
    </cfRule>
    <cfRule type="expression" dxfId="181" priority="114">
      <formula>FIND(1,I14,1)</formula>
    </cfRule>
  </conditionalFormatting>
  <conditionalFormatting sqref="B100:J137">
    <cfRule type="containsText" dxfId="180" priority="112" operator="containsText" text="I-Viru">
      <formula>NOT(ISERROR(SEARCH("I-Viru",B100)))</formula>
    </cfRule>
  </conditionalFormatting>
  <conditionalFormatting sqref="C102 C104">
    <cfRule type="aboveAverage" dxfId="179" priority="111"/>
  </conditionalFormatting>
  <conditionalFormatting sqref="C102 C104">
    <cfRule type="containsBlanks" dxfId="178" priority="110">
      <formula>LEN(TRIM(C102))=0</formula>
    </cfRule>
  </conditionalFormatting>
  <conditionalFormatting sqref="E103 E107">
    <cfRule type="containsBlanks" dxfId="177" priority="108">
      <formula>LEN(TRIM(E103))=0</formula>
    </cfRule>
    <cfRule type="aboveAverage" dxfId="176" priority="109"/>
  </conditionalFormatting>
  <conditionalFormatting sqref="E111 E115">
    <cfRule type="containsBlanks" dxfId="175" priority="106">
      <formula>LEN(TRIM(E111))=0</formula>
    </cfRule>
    <cfRule type="aboveAverage" dxfId="174" priority="107"/>
  </conditionalFormatting>
  <conditionalFormatting sqref="C106 C108">
    <cfRule type="aboveAverage" dxfId="173" priority="105"/>
  </conditionalFormatting>
  <conditionalFormatting sqref="C106 C108">
    <cfRule type="containsBlanks" dxfId="172" priority="104">
      <formula>LEN(TRIM(C106))=0</formula>
    </cfRule>
  </conditionalFormatting>
  <conditionalFormatting sqref="C110 C112">
    <cfRule type="aboveAverage" dxfId="171" priority="103"/>
  </conditionalFormatting>
  <conditionalFormatting sqref="C110 C112">
    <cfRule type="containsBlanks" dxfId="170" priority="102">
      <formula>LEN(TRIM(C110))=0</formula>
    </cfRule>
  </conditionalFormatting>
  <conditionalFormatting sqref="C114 C116">
    <cfRule type="aboveAverage" dxfId="169" priority="101"/>
  </conditionalFormatting>
  <conditionalFormatting sqref="C114 C116">
    <cfRule type="containsBlanks" dxfId="168" priority="100">
      <formula>LEN(TRIM(C114))=0</formula>
    </cfRule>
  </conditionalFormatting>
  <conditionalFormatting sqref="G117 G119">
    <cfRule type="aboveAverage" dxfId="167" priority="99"/>
  </conditionalFormatting>
  <conditionalFormatting sqref="G117 G119">
    <cfRule type="containsBlanks" dxfId="166" priority="98">
      <formula>LEN(TRIM(G117))=0</formula>
    </cfRule>
  </conditionalFormatting>
  <conditionalFormatting sqref="G105 G113">
    <cfRule type="containsBlanks" dxfId="165" priority="96">
      <formula>LEN(TRIM(G105))=0</formula>
    </cfRule>
    <cfRule type="aboveAverage" dxfId="164" priority="97"/>
  </conditionalFormatting>
  <conditionalFormatting sqref="G124 G128">
    <cfRule type="containsBlanks" dxfId="163" priority="94">
      <formula>LEN(TRIM(G124))=0</formula>
    </cfRule>
    <cfRule type="aboveAverage" dxfId="162" priority="95"/>
  </conditionalFormatting>
  <conditionalFormatting sqref="E123 E125">
    <cfRule type="aboveAverage" dxfId="161" priority="93"/>
  </conditionalFormatting>
  <conditionalFormatting sqref="E123 E125">
    <cfRule type="containsBlanks" dxfId="160" priority="92">
      <formula>LEN(TRIM(E123))=0</formula>
    </cfRule>
  </conditionalFormatting>
  <conditionalFormatting sqref="E127 E129">
    <cfRule type="aboveAverage" dxfId="159" priority="91"/>
  </conditionalFormatting>
  <conditionalFormatting sqref="E127 E129">
    <cfRule type="containsBlanks" dxfId="158" priority="90">
      <formula>LEN(TRIM(E127))=0</formula>
    </cfRule>
  </conditionalFormatting>
  <conditionalFormatting sqref="G131 G133">
    <cfRule type="aboveAverage" dxfId="157" priority="89"/>
  </conditionalFormatting>
  <conditionalFormatting sqref="G131 G133">
    <cfRule type="containsBlanks" dxfId="156" priority="88">
      <formula>LEN(TRIM(G131))=0</formula>
    </cfRule>
  </conditionalFormatting>
  <conditionalFormatting sqref="A102:A116">
    <cfRule type="cellIs" dxfId="155" priority="86" operator="equal">
      <formula>"-"</formula>
    </cfRule>
    <cfRule type="duplicateValues" dxfId="154" priority="87"/>
  </conditionalFormatting>
  <conditionalFormatting sqref="B300:B313">
    <cfRule type="containsText" dxfId="153" priority="18" operator="containsText" text="I-Viru">
      <formula>NOT(ISERROR(SEARCH("I-Viru",B300)))</formula>
    </cfRule>
  </conditionalFormatting>
  <conditionalFormatting sqref="I7:L12">
    <cfRule type="containsText" dxfId="152" priority="79" operator="containsText" text="I-Viru">
      <formula>NOT(ISERROR(SEARCH("I-Viru",I7)))</formula>
    </cfRule>
  </conditionalFormatting>
  <conditionalFormatting sqref="I7:I11">
    <cfRule type="expression" dxfId="151" priority="68">
      <formula>FIND(2,I7,1)</formula>
    </cfRule>
    <cfRule type="expression" dxfId="150" priority="69">
      <formula>FIND(1,I7,1)</formula>
    </cfRule>
  </conditionalFormatting>
  <conditionalFormatting sqref="L7:L11">
    <cfRule type="expression" dxfId="149" priority="51">
      <formula>K7=0</formula>
    </cfRule>
    <cfRule type="expression" dxfId="148" priority="60">
      <formula>IF(COUNTIF(J$7:J$11,"=2")=2,TRUE)</formula>
    </cfRule>
    <cfRule type="expression" dxfId="147" priority="61">
      <formula>IF(COUNTIF(J$7:J$11,"=1")=2,TRUE)</formula>
    </cfRule>
    <cfRule type="expression" dxfId="146" priority="62">
      <formula>AND(IF(COUNTIF(Q$7:Q$11,"=1")=2,TRUE),IF(COUNTIF(Q$7:Q$11,"=2")=2,TRUE))</formula>
    </cfRule>
    <cfRule type="expression" dxfId="145" priority="63">
      <formula>AND(Q7=4,IF(COUNTIF(Q$7:Q$11,"=4")=1,TRUE))</formula>
    </cfRule>
    <cfRule type="expression" dxfId="144" priority="64">
      <formula>AND(Q7=3,IF(COUNTIF(Q$7:Q$11,"=3")=1,TRUE))</formula>
    </cfRule>
    <cfRule type="expression" dxfId="143" priority="65">
      <formula>AND(Q7=2,IF(COUNTIF(Q$7:Q$11,"=2")=1,TRUE))</formula>
    </cfRule>
    <cfRule type="expression" dxfId="142" priority="66">
      <formula>AND(Q7=1,IF(COUNTIF(Q$7:Q$11,"=1")=1,TRUE))</formula>
    </cfRule>
    <cfRule type="expression" dxfId="141" priority="67">
      <formula>OR(Q7=0,Q7=5)</formula>
    </cfRule>
  </conditionalFormatting>
  <conditionalFormatting sqref="O7:O11">
    <cfRule type="expression" dxfId="140" priority="59">
      <formula>OR(AND(J7=1,K7=1,L7=0,M7=1),AND(J7=2,K7=2,L7=0,M7=2))</formula>
    </cfRule>
  </conditionalFormatting>
  <conditionalFormatting sqref="M7:M11">
    <cfRule type="expression" dxfId="139" priority="52">
      <formula>AND(L7&gt;0,IF(COUNTIF(L$7:L$11,L7)&gt;1,TRUE,FALSE))</formula>
    </cfRule>
    <cfRule type="expression" dxfId="138" priority="53">
      <formula>AND(IF(COUNTIF(R$7:R$11,"=1")=2,TRUE),IF(COUNTIF(R$7:R$11,"=2")=2,TRUE))</formula>
    </cfRule>
    <cfRule type="expression" dxfId="137" priority="54">
      <formula>AND(R7=4,IF(COUNTIF(R$7:R$11,"=4")=1,TRUE))</formula>
    </cfRule>
    <cfRule type="expression" dxfId="136" priority="55">
      <formula>AND(R7=3,IF(COUNTIF(R$7:R$11,"=3")=1,TRUE))</formula>
    </cfRule>
    <cfRule type="expression" dxfId="135" priority="56">
      <formula>AND(R7=2,IF(COUNTIF(R$7:R$11,"=2")=1,TRUE))</formula>
    </cfRule>
    <cfRule type="expression" dxfId="134" priority="57">
      <formula>AND(R7=1,IF(COUNTIF(R$7:R$11,"=1")=1,TRUE))</formula>
    </cfRule>
    <cfRule type="expression" dxfId="133" priority="58">
      <formula>OR(R7=0,R7=5)</formula>
    </cfRule>
  </conditionalFormatting>
  <conditionalFormatting sqref="J7:J11">
    <cfRule type="expression" dxfId="132" priority="47">
      <formula>AND(Q7=4,IF(COUNTIF(Q$7:Q$11,"=4")&gt;=2,TRUE))</formula>
    </cfRule>
    <cfRule type="expression" dxfId="131" priority="48">
      <formula>AND(Q7=3,IF(COUNTIF(Q$7:Q$11,"=3")&gt;=2,TRUE))</formula>
    </cfRule>
    <cfRule type="expression" dxfId="130" priority="49">
      <formula>AND(Q7=2,IF(COUNTIF(Q$7:Q$11,"=2")&gt;=2,TRUE))</formula>
    </cfRule>
    <cfRule type="expression" dxfId="129" priority="50">
      <formula>AND(Q7=1,IF(COUNTIF(Q$7:Q$11,"=1")&gt;=2,TRUE))</formula>
    </cfRule>
  </conditionalFormatting>
  <conditionalFormatting sqref="K7:K11">
    <cfRule type="expression" dxfId="128" priority="70">
      <formula>AND(J7&gt;0,IF(COUNTIF(J$7:J$11,"=1")=2,TRUE),IF(COUNTIF(J$7:J$11,"=2")=2,TRUE))</formula>
    </cfRule>
    <cfRule type="expression" dxfId="127" priority="71">
      <formula>IF(COUNTIF(L$7:L$11,"=2")=2,TRUE)</formula>
    </cfRule>
    <cfRule type="expression" dxfId="126" priority="72">
      <formula>IF(COUNTIF(L$7:L$11,"=1")=2,TRUE)</formula>
    </cfRule>
    <cfRule type="expression" dxfId="125" priority="73">
      <formula>AND(IF(COUNTIF(R$7:R$11,"=1")=2,TRUE),IF(COUNTIF(S$7:S$11,"=2")=2,TRUE))</formula>
    </cfRule>
    <cfRule type="expression" dxfId="124" priority="74">
      <formula>AND(R7=4,IF(COUNTIF(R$7:R$11,"=4")=1,TRUE))</formula>
    </cfRule>
    <cfRule type="expression" dxfId="123" priority="75">
      <formula>AND(R7=3,IF(COUNTIF(R$7:R$11,"=3")=1,TRUE))</formula>
    </cfRule>
    <cfRule type="expression" dxfId="122" priority="76">
      <formula>AND(R7=2,IF(COUNTIF(R$7:R$11,"=2")=1,TRUE))</formula>
    </cfRule>
    <cfRule type="expression" dxfId="121" priority="77">
      <formula>AND(R7=1,IF(COUNTIF(R$7:R$11,"=1")=1,TRUE))</formula>
    </cfRule>
    <cfRule type="expression" dxfId="120" priority="78">
      <formula>OR(R7=0,R7=5)</formula>
    </cfRule>
  </conditionalFormatting>
  <conditionalFormatting sqref="B169:D174">
    <cfRule type="containsText" dxfId="119" priority="46" operator="containsText" text="I-Viru">
      <formula>NOT(ISERROR(SEARCH("I-Viru",B169)))</formula>
    </cfRule>
  </conditionalFormatting>
  <conditionalFormatting sqref="E169:J174">
    <cfRule type="containsText" dxfId="118" priority="19" operator="containsText" text="I-Viru">
      <formula>NOT(ISERROR(SEARCH("I-Viru",E169)))</formula>
    </cfRule>
  </conditionalFormatting>
  <conditionalFormatting sqref="D147:J153 E140:J146 C140:C146">
    <cfRule type="containsText" dxfId="117" priority="17" operator="containsText" text="I-Viru">
      <formula>NOT(ISERROR(SEARCH("I-Viru",C140)))</formula>
    </cfRule>
  </conditionalFormatting>
  <conditionalFormatting sqref="B138:J139">
    <cfRule type="containsText" dxfId="116" priority="16" operator="containsText" text="I-Viru">
      <formula>NOT(ISERROR(SEARCH("I-Viru",B138)))</formula>
    </cfRule>
  </conditionalFormatting>
  <conditionalFormatting sqref="E140 E142">
    <cfRule type="containsBlanks" dxfId="115" priority="14">
      <formula>LEN(TRIM(E140))=0</formula>
    </cfRule>
    <cfRule type="aboveAverage" dxfId="114" priority="15"/>
  </conditionalFormatting>
  <conditionalFormatting sqref="E144 E146">
    <cfRule type="containsBlanks" dxfId="113" priority="12">
      <formula>LEN(TRIM(E144))=0</formula>
    </cfRule>
    <cfRule type="aboveAverage" dxfId="112" priority="13"/>
  </conditionalFormatting>
  <conditionalFormatting sqref="G148 G150">
    <cfRule type="aboveAverage" dxfId="111" priority="9"/>
  </conditionalFormatting>
  <conditionalFormatting sqref="G148 G150">
    <cfRule type="containsBlanks" dxfId="110" priority="8">
      <formula>LEN(TRIM(G148))=0</formula>
    </cfRule>
  </conditionalFormatting>
  <conditionalFormatting sqref="G141 G145">
    <cfRule type="containsBlanks" dxfId="109" priority="10">
      <formula>LEN(TRIM(G141))=0</formula>
    </cfRule>
    <cfRule type="aboveAverage" dxfId="108" priority="11"/>
  </conditionalFormatting>
  <conditionalFormatting sqref="B140:B146">
    <cfRule type="cellIs" dxfId="107" priority="6" operator="equal">
      <formula>"-"</formula>
    </cfRule>
    <cfRule type="duplicateValues" dxfId="106" priority="7"/>
  </conditionalFormatting>
  <conditionalFormatting sqref="F158:I160">
    <cfRule type="containsText" dxfId="105" priority="5" operator="containsText" text="I-Viru">
      <formula>NOT(ISERROR(SEARCH("I-Viru",F158)))</formula>
    </cfRule>
  </conditionalFormatting>
  <conditionalFormatting sqref="G158 G160">
    <cfRule type="aboveAverage" dxfId="104" priority="4"/>
  </conditionalFormatting>
  <conditionalFormatting sqref="G158 G160">
    <cfRule type="containsBlanks" dxfId="103" priority="3">
      <formula>LEN(TRIM(G158))=0</formula>
    </cfRule>
  </conditionalFormatting>
  <conditionalFormatting sqref="E158:E160">
    <cfRule type="containsText" dxfId="102" priority="2" operator="containsText" text="I-Viru">
      <formula>NOT(ISERROR(SEARCH("I-Viru",E158)))</formula>
    </cfRule>
  </conditionalFormatting>
  <conditionalFormatting sqref="H162:I163">
    <cfRule type="containsText" dxfId="101" priority="1" operator="containsText" text="I-Viru">
      <formula>NOT(ISERROR(SEARCH("I-Viru",H162)))</formula>
    </cfRule>
  </conditionalFormatting>
  <pageMargins left="0.78740157480314965" right="0.39370078740157483" top="0.78740157480314965" bottom="0.39370078740157483" header="0.78740157480314965" footer="0"/>
  <pageSetup paperSize="9" fitToHeight="0" orientation="portrait" horizontalDpi="300" verticalDpi="300" r:id="rId1"/>
  <headerFooter>
    <oddHeader>&amp;R&amp;P. leht &amp;N&amp; -st</oddHeader>
  </headerFooter>
  <rowBreaks count="2" manualBreakCount="2">
    <brk id="32" max="16383" man="1"/>
    <brk id="1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Võistkondlik</vt:lpstr>
      <vt:lpstr>M 35-49</vt:lpstr>
      <vt:lpstr>M 50-59</vt:lpstr>
      <vt:lpstr>M 60-69</vt:lpstr>
      <vt:lpstr>M 70-79</vt:lpstr>
      <vt:lpstr>M 80+</vt:lpstr>
      <vt:lpstr>N 35-49</vt:lpstr>
      <vt:lpstr>N 50-59</vt:lpstr>
      <vt:lpstr>N 60-69</vt:lpstr>
      <vt:lpstr>N 70-79</vt:lpstr>
      <vt:lpstr>N 80+</vt:lpstr>
      <vt:lpstr>Osal arv</vt:lpstr>
      <vt:lpstr>Sünd.</vt:lpstr>
      <vt:lpstr>Juhend</vt:lpstr>
      <vt:lpstr>'M 35-49'!Print_Titles</vt:lpstr>
      <vt:lpstr>'M 50-59'!Print_Titles</vt:lpstr>
      <vt:lpstr>'M 60-69'!Print_Titles</vt:lpstr>
      <vt:lpstr>'M 70-79'!Print_Titles</vt:lpstr>
      <vt:lpstr>'M 80+'!Print_Titles</vt:lpstr>
      <vt:lpstr>'N 35-49'!Print_Titles</vt:lpstr>
      <vt:lpstr>'N 50-59'!Print_Titles</vt:lpstr>
      <vt:lpstr>'N 60-69'!Print_Titles</vt:lpstr>
      <vt:lpstr>'N 70-79'!Print_Titles</vt:lpstr>
      <vt:lpstr>'N 80+'!Print_Titles</vt:lpstr>
      <vt:lpstr>Sünd.!Print_Titles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2023-11-01T06:45:23Z</dcterms:modified>
</cp:coreProperties>
</file>