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90" activeTab="3"/>
  </bookViews>
  <sheets>
    <sheet name="Võistkondlik" sheetId="11" r:id="rId1"/>
    <sheet name="M 35-49" sheetId="2" r:id="rId2"/>
    <sheet name="M 50-59" sheetId="1" r:id="rId3"/>
    <sheet name="M 60-69" sheetId="3" r:id="rId4"/>
    <sheet name="M 70-79" sheetId="19" r:id="rId5"/>
    <sheet name="M 80+" sheetId="4" r:id="rId6"/>
    <sheet name="N 35-49" sheetId="7" r:id="rId7"/>
    <sheet name="N 50-59" sheetId="8" r:id="rId8"/>
    <sheet name="N 60-69" sheetId="9" r:id="rId9"/>
    <sheet name="N 70-79" sheetId="20" r:id="rId10"/>
    <sheet name="N 80+" sheetId="10" r:id="rId11"/>
    <sheet name="Maak." sheetId="23" r:id="rId12"/>
    <sheet name="Sünd." sheetId="22" r:id="rId13"/>
    <sheet name="Juhend" sheetId="14" r:id="rId14"/>
  </sheets>
  <definedNames>
    <definedName name="_xlnm.Print_Titles" localSheetId="1">'M 35-49'!$1:$5</definedName>
    <definedName name="_xlnm.Print_Titles" localSheetId="2">'M 50-59'!$1:$5</definedName>
    <definedName name="_xlnm.Print_Titles" localSheetId="3">'M 60-69'!$1:$5</definedName>
    <definedName name="_xlnm.Print_Titles" localSheetId="4">'M 70-79'!$1:$5</definedName>
    <definedName name="_xlnm.Print_Titles" localSheetId="5">'M 80+'!$1:$5</definedName>
    <definedName name="_xlnm.Print_Titles" localSheetId="11">Maak.!$1:$5</definedName>
    <definedName name="_xlnm.Print_Titles" localSheetId="6">'N 35-49'!$1:$5</definedName>
    <definedName name="_xlnm.Print_Titles" localSheetId="7">'N 50-59'!$1:$5</definedName>
    <definedName name="_xlnm.Print_Titles" localSheetId="8">'N 60-69'!$1:$5</definedName>
    <definedName name="_xlnm.Print_Titles" localSheetId="9">'N 70-79'!$1:$5</definedName>
    <definedName name="_xlnm.Print_Titles" localSheetId="10">'N 80+'!$1:$5</definedName>
    <definedName name="_xlnm.Print_Titles" localSheetId="12">Sünd.!$1:$5</definedName>
  </definedNames>
  <calcPr calcId="145621"/>
</workbook>
</file>

<file path=xl/calcChain.xml><?xml version="1.0" encoding="utf-8"?>
<calcChain xmlns="http://schemas.openxmlformats.org/spreadsheetml/2006/main">
  <c r="P25" i="3" l="1"/>
  <c r="O25" i="3"/>
  <c r="N25" i="3"/>
  <c r="H25" i="3"/>
  <c r="Q25" i="3" s="1"/>
  <c r="Q24" i="3"/>
  <c r="P24" i="3"/>
  <c r="O24" i="3"/>
  <c r="N24" i="3"/>
  <c r="H24" i="3"/>
  <c r="P23" i="3"/>
  <c r="O23" i="3"/>
  <c r="N23" i="3"/>
  <c r="H23" i="3"/>
  <c r="Q23" i="3" s="1"/>
  <c r="Q22" i="3"/>
  <c r="P22" i="3"/>
  <c r="O22" i="3"/>
  <c r="N22" i="3"/>
  <c r="H22" i="3"/>
  <c r="P21" i="3"/>
  <c r="O21" i="3"/>
  <c r="N21" i="3"/>
  <c r="H21" i="3"/>
  <c r="Q21" i="3" s="1"/>
  <c r="R20" i="3"/>
  <c r="I24" i="3" s="1"/>
  <c r="P18" i="3"/>
  <c r="O18" i="3"/>
  <c r="N18" i="3"/>
  <c r="H18" i="3"/>
  <c r="Q18" i="3" s="1"/>
  <c r="Q17" i="3"/>
  <c r="P17" i="3"/>
  <c r="O17" i="3"/>
  <c r="N17" i="3"/>
  <c r="H17" i="3"/>
  <c r="P16" i="3"/>
  <c r="O16" i="3"/>
  <c r="N16" i="3"/>
  <c r="H16" i="3"/>
  <c r="Q16" i="3" s="1"/>
  <c r="Q15" i="3"/>
  <c r="P15" i="3"/>
  <c r="O15" i="3"/>
  <c r="N15" i="3"/>
  <c r="H15" i="3"/>
  <c r="P14" i="3"/>
  <c r="O14" i="3"/>
  <c r="N14" i="3"/>
  <c r="H14" i="3"/>
  <c r="Q14" i="3" s="1"/>
  <c r="R13" i="3"/>
  <c r="P11" i="3"/>
  <c r="O11" i="3"/>
  <c r="N11" i="3"/>
  <c r="H11" i="3"/>
  <c r="Q11" i="3" s="1"/>
  <c r="Q10" i="3"/>
  <c r="P10" i="3"/>
  <c r="O10" i="3"/>
  <c r="N10" i="3"/>
  <c r="H10" i="3"/>
  <c r="P9" i="3"/>
  <c r="O9" i="3"/>
  <c r="N9" i="3"/>
  <c r="H9" i="3"/>
  <c r="Q9" i="3" s="1"/>
  <c r="Q8" i="3"/>
  <c r="P8" i="3"/>
  <c r="O8" i="3"/>
  <c r="N8" i="3"/>
  <c r="H8" i="3"/>
  <c r="P7" i="3"/>
  <c r="O7" i="3"/>
  <c r="N7" i="3"/>
  <c r="H7" i="3"/>
  <c r="Q7" i="3" s="1"/>
  <c r="R6" i="3"/>
  <c r="I17" i="3" s="1"/>
  <c r="P207" i="3"/>
  <c r="O207" i="3"/>
  <c r="N207" i="3"/>
  <c r="H207" i="3"/>
  <c r="Q207" i="3" s="1"/>
  <c r="Q206" i="3"/>
  <c r="P206" i="3"/>
  <c r="O206" i="3"/>
  <c r="N206" i="3"/>
  <c r="H206" i="3"/>
  <c r="P205" i="3"/>
  <c r="O205" i="3"/>
  <c r="N205" i="3"/>
  <c r="H205" i="3"/>
  <c r="Q205" i="3" s="1"/>
  <c r="Q204" i="3"/>
  <c r="P204" i="3"/>
  <c r="O204" i="3"/>
  <c r="N204" i="3"/>
  <c r="H204" i="3"/>
  <c r="P203" i="3"/>
  <c r="O203" i="3"/>
  <c r="N203" i="3"/>
  <c r="H203" i="3"/>
  <c r="Q203" i="3" s="1"/>
  <c r="L7" i="3" l="1"/>
  <c r="J7" i="3"/>
  <c r="T7" i="3" s="1"/>
  <c r="L11" i="3"/>
  <c r="J11" i="3"/>
  <c r="L16" i="3"/>
  <c r="J16" i="3"/>
  <c r="L21" i="3"/>
  <c r="J21" i="3"/>
  <c r="T21" i="3" s="1"/>
  <c r="L25" i="3"/>
  <c r="J25" i="3"/>
  <c r="L9" i="3"/>
  <c r="J9" i="3"/>
  <c r="L14" i="3"/>
  <c r="J14" i="3"/>
  <c r="T14" i="3" s="1"/>
  <c r="L18" i="3"/>
  <c r="J18" i="3"/>
  <c r="L23" i="3"/>
  <c r="J23" i="3"/>
  <c r="J8" i="3"/>
  <c r="T8" i="3" s="1"/>
  <c r="L8" i="3"/>
  <c r="J10" i="3"/>
  <c r="T10" i="3" s="1"/>
  <c r="L10" i="3"/>
  <c r="I11" i="3"/>
  <c r="J15" i="3"/>
  <c r="T15" i="3" s="1"/>
  <c r="L15" i="3"/>
  <c r="J17" i="3"/>
  <c r="T17" i="3" s="1"/>
  <c r="L17" i="3"/>
  <c r="I18" i="3"/>
  <c r="J22" i="3"/>
  <c r="T22" i="3" s="1"/>
  <c r="L22" i="3"/>
  <c r="J24" i="3"/>
  <c r="T24" i="3" s="1"/>
  <c r="L24" i="3"/>
  <c r="I25" i="3"/>
  <c r="I10" i="3"/>
  <c r="L203" i="3"/>
  <c r="J203" i="3"/>
  <c r="T203" i="3" s="1"/>
  <c r="L207" i="3"/>
  <c r="J207" i="3"/>
  <c r="L205" i="3"/>
  <c r="J205" i="3"/>
  <c r="J204" i="3"/>
  <c r="T204" i="3" s="1"/>
  <c r="L204" i="3"/>
  <c r="J206" i="3"/>
  <c r="T206" i="3" s="1"/>
  <c r="L206" i="3"/>
  <c r="H11" i="10"/>
  <c r="J11" i="10" s="1"/>
  <c r="H12" i="10"/>
  <c r="J12" i="10" s="1"/>
  <c r="H46" i="2"/>
  <c r="J46" i="2" s="1"/>
  <c r="H47" i="2"/>
  <c r="J47" i="2" s="1"/>
  <c r="K22" i="3" l="1"/>
  <c r="R22" i="3" s="1"/>
  <c r="T23" i="3"/>
  <c r="T18" i="3"/>
  <c r="K18" i="3" s="1"/>
  <c r="R18" i="3" s="1"/>
  <c r="T9" i="3"/>
  <c r="T25" i="3"/>
  <c r="K25" i="3" s="1"/>
  <c r="R25" i="3" s="1"/>
  <c r="T16" i="3"/>
  <c r="T11" i="3"/>
  <c r="K11" i="3" s="1"/>
  <c r="R11" i="3" s="1"/>
  <c r="T205" i="3"/>
  <c r="K205" i="3" s="1"/>
  <c r="R205" i="3" s="1"/>
  <c r="T207" i="3"/>
  <c r="K207" i="3" s="1"/>
  <c r="R207" i="3" s="1"/>
  <c r="A3" i="20"/>
  <c r="A2" i="20"/>
  <c r="A1" i="20"/>
  <c r="K9" i="3" l="1"/>
  <c r="R9" i="3" s="1"/>
  <c r="K16" i="3"/>
  <c r="R16" i="3" s="1"/>
  <c r="K23" i="3"/>
  <c r="R23" i="3" s="1"/>
  <c r="K10" i="3"/>
  <c r="R10" i="3" s="1"/>
  <c r="K24" i="3"/>
  <c r="R24" i="3" s="1"/>
  <c r="K21" i="3"/>
  <c r="R21" i="3" s="1"/>
  <c r="K15" i="3"/>
  <c r="R15" i="3" s="1"/>
  <c r="K8" i="3"/>
  <c r="R8" i="3" s="1"/>
  <c r="M22" i="3"/>
  <c r="S22" i="3" s="1"/>
  <c r="I22" i="3"/>
  <c r="K7" i="3"/>
  <c r="R7" i="3" s="1"/>
  <c r="K14" i="3"/>
  <c r="R14" i="3" s="1"/>
  <c r="M18" i="3" s="1"/>
  <c r="S18" i="3" s="1"/>
  <c r="K17" i="3"/>
  <c r="R17" i="3" s="1"/>
  <c r="K203" i="3"/>
  <c r="R203" i="3" s="1"/>
  <c r="M207" i="3" s="1"/>
  <c r="S207" i="3" s="1"/>
  <c r="K204" i="3"/>
  <c r="R204" i="3" s="1"/>
  <c r="K206" i="3"/>
  <c r="R206" i="3" s="1"/>
  <c r="H117" i="20"/>
  <c r="H111" i="20"/>
  <c r="H105" i="20"/>
  <c r="H114" i="20"/>
  <c r="H108" i="20"/>
  <c r="H102" i="20"/>
  <c r="M17" i="3" l="1"/>
  <c r="S17" i="3" s="1"/>
  <c r="M7" i="3"/>
  <c r="S7" i="3" s="1"/>
  <c r="M8" i="3"/>
  <c r="S8" i="3" s="1"/>
  <c r="M21" i="3"/>
  <c r="S21" i="3" s="1"/>
  <c r="I21" i="3"/>
  <c r="S10" i="3"/>
  <c r="M10" i="3"/>
  <c r="S16" i="3"/>
  <c r="M16" i="3"/>
  <c r="M11" i="3"/>
  <c r="S11" i="3" s="1"/>
  <c r="M25" i="3"/>
  <c r="S25" i="3" s="1"/>
  <c r="S14" i="3"/>
  <c r="M14" i="3"/>
  <c r="S15" i="3"/>
  <c r="M15" i="3"/>
  <c r="M24" i="3"/>
  <c r="S24" i="3" s="1"/>
  <c r="M23" i="3"/>
  <c r="S23" i="3" s="1"/>
  <c r="I23" i="3"/>
  <c r="M9" i="3"/>
  <c r="S9" i="3" s="1"/>
  <c r="I9" i="3" s="1"/>
  <c r="M206" i="3"/>
  <c r="S206" i="3" s="1"/>
  <c r="M204" i="3"/>
  <c r="M205" i="3"/>
  <c r="M203" i="3"/>
  <c r="B305" i="20"/>
  <c r="C305" i="20" s="1"/>
  <c r="B304" i="20"/>
  <c r="C304" i="20" s="1"/>
  <c r="B303" i="20"/>
  <c r="C303" i="20" s="1"/>
  <c r="B302" i="20"/>
  <c r="C302" i="20" s="1"/>
  <c r="B301" i="20"/>
  <c r="C301" i="20" s="1"/>
  <c r="B300" i="20"/>
  <c r="C300" i="20" s="1"/>
  <c r="I7" i="3" l="1"/>
  <c r="I8" i="3"/>
  <c r="I15" i="3"/>
  <c r="I14" i="3"/>
  <c r="I16" i="3"/>
  <c r="D88" i="22"/>
  <c r="G88" i="22" s="1"/>
  <c r="C88" i="22"/>
  <c r="E58" i="23"/>
  <c r="C58" i="23"/>
  <c r="D87" i="22" l="1"/>
  <c r="G87" i="22" s="1"/>
  <c r="C87" i="22"/>
  <c r="E47" i="23"/>
  <c r="C47" i="23"/>
  <c r="E15" i="23" l="1"/>
  <c r="C15" i="23"/>
  <c r="E22" i="23"/>
  <c r="C22" i="23"/>
  <c r="E21" i="23"/>
  <c r="C21" i="23"/>
  <c r="E20" i="23"/>
  <c r="C20" i="23"/>
  <c r="E19" i="23"/>
  <c r="C19" i="23"/>
  <c r="E16" i="23"/>
  <c r="C16" i="23"/>
  <c r="E17" i="23"/>
  <c r="C17" i="23"/>
  <c r="E18" i="23"/>
  <c r="C18" i="23"/>
  <c r="E12" i="23"/>
  <c r="C12" i="23"/>
  <c r="E13" i="23"/>
  <c r="C13" i="23"/>
  <c r="E14" i="23"/>
  <c r="C14" i="23"/>
  <c r="E6" i="23"/>
  <c r="C6" i="23"/>
  <c r="E7" i="23"/>
  <c r="C7" i="23"/>
  <c r="E9" i="23"/>
  <c r="C9" i="23"/>
  <c r="E8" i="23"/>
  <c r="C8" i="23"/>
  <c r="E10" i="23"/>
  <c r="C10" i="23"/>
  <c r="E11" i="23"/>
  <c r="C11" i="23"/>
  <c r="AT15" i="11" l="1"/>
  <c r="AT9" i="11"/>
  <c r="AT17" i="11"/>
  <c r="AT18" i="11"/>
  <c r="AT14" i="11"/>
  <c r="AT12" i="11"/>
  <c r="AT19" i="11"/>
  <c r="AT20" i="11"/>
  <c r="AT21" i="11"/>
  <c r="AT22" i="11"/>
  <c r="AT10" i="11"/>
  <c r="AT11" i="11"/>
  <c r="AT23" i="11"/>
  <c r="AT13" i="11"/>
  <c r="AT16" i="11"/>
  <c r="AT24" i="11" l="1"/>
  <c r="C167" i="1" l="1"/>
  <c r="E167" i="1" l="1"/>
  <c r="M142" i="3" l="1"/>
  <c r="M144" i="3"/>
  <c r="M143" i="3"/>
  <c r="M141" i="3"/>
  <c r="M145" i="3"/>
  <c r="H10" i="10" l="1"/>
  <c r="J10" i="10" s="1"/>
  <c r="H9" i="10"/>
  <c r="J9" i="10" s="1"/>
  <c r="H8" i="10"/>
  <c r="J8" i="10" s="1"/>
  <c r="M7" i="10"/>
  <c r="H12" i="9"/>
  <c r="J12" i="9" s="1"/>
  <c r="H11" i="9"/>
  <c r="J11" i="9" s="1"/>
  <c r="H10" i="9"/>
  <c r="J10" i="9" s="1"/>
  <c r="H9" i="9"/>
  <c r="J9" i="9" s="1"/>
  <c r="H8" i="9"/>
  <c r="J8" i="9" s="1"/>
  <c r="M7" i="9"/>
  <c r="H19" i="8"/>
  <c r="J19" i="8" s="1"/>
  <c r="H18" i="8"/>
  <c r="J18" i="8" s="1"/>
  <c r="H17" i="8"/>
  <c r="J17" i="8" s="1"/>
  <c r="H16" i="8"/>
  <c r="J16" i="8" s="1"/>
  <c r="H15" i="8"/>
  <c r="J15" i="8" s="1"/>
  <c r="M14" i="8"/>
  <c r="H12" i="8"/>
  <c r="J12" i="8" s="1"/>
  <c r="H11" i="8"/>
  <c r="J11" i="8" s="1"/>
  <c r="H10" i="8"/>
  <c r="J10" i="8" s="1"/>
  <c r="H9" i="8"/>
  <c r="J9" i="8" s="1"/>
  <c r="H8" i="8"/>
  <c r="J8" i="8" s="1"/>
  <c r="M7" i="8"/>
  <c r="H19" i="7"/>
  <c r="J19" i="7" s="1"/>
  <c r="H18" i="7"/>
  <c r="J18" i="7" s="1"/>
  <c r="H17" i="7"/>
  <c r="J17" i="7" s="1"/>
  <c r="H16" i="7"/>
  <c r="J16" i="7" s="1"/>
  <c r="H15" i="7"/>
  <c r="J15" i="7" s="1"/>
  <c r="M14" i="7"/>
  <c r="H12" i="7"/>
  <c r="J12" i="7" s="1"/>
  <c r="H11" i="7"/>
  <c r="J11" i="7" s="1"/>
  <c r="H10" i="7"/>
  <c r="J10" i="7" s="1"/>
  <c r="H9" i="7"/>
  <c r="J9" i="7" s="1"/>
  <c r="H8" i="7"/>
  <c r="J8" i="7" s="1"/>
  <c r="M7" i="7"/>
  <c r="H12" i="4"/>
  <c r="J12" i="4" s="1"/>
  <c r="H11" i="4"/>
  <c r="J11" i="4" s="1"/>
  <c r="H10" i="4"/>
  <c r="J10" i="4" s="1"/>
  <c r="H9" i="4"/>
  <c r="J9" i="4" s="1"/>
  <c r="H8" i="4"/>
  <c r="J8" i="4" s="1"/>
  <c r="M7" i="4"/>
  <c r="H33" i="19"/>
  <c r="J33" i="19" s="1"/>
  <c r="H32" i="19"/>
  <c r="J32" i="19" s="1"/>
  <c r="H31" i="19"/>
  <c r="J31" i="19" s="1"/>
  <c r="H30" i="19"/>
  <c r="J30" i="19" s="1"/>
  <c r="H29" i="19"/>
  <c r="J29" i="19" s="1"/>
  <c r="M28" i="19"/>
  <c r="H26" i="19"/>
  <c r="J26" i="19" s="1"/>
  <c r="H25" i="19"/>
  <c r="J25" i="19" s="1"/>
  <c r="H24" i="19"/>
  <c r="J24" i="19" s="1"/>
  <c r="H23" i="19"/>
  <c r="J23" i="19" s="1"/>
  <c r="H22" i="19"/>
  <c r="J22" i="19" s="1"/>
  <c r="M21" i="19"/>
  <c r="H19" i="19"/>
  <c r="J19" i="19" s="1"/>
  <c r="H18" i="19"/>
  <c r="J18" i="19" s="1"/>
  <c r="H17" i="19"/>
  <c r="J17" i="19" s="1"/>
  <c r="H16" i="19"/>
  <c r="J16" i="19" s="1"/>
  <c r="H15" i="19"/>
  <c r="J15" i="19" s="1"/>
  <c r="M14" i="19"/>
  <c r="H12" i="19"/>
  <c r="J12" i="19" s="1"/>
  <c r="H11" i="19"/>
  <c r="J11" i="19" s="1"/>
  <c r="H10" i="19"/>
  <c r="J10" i="19" s="1"/>
  <c r="H9" i="19"/>
  <c r="J9" i="19" s="1"/>
  <c r="H8" i="19"/>
  <c r="J8" i="19" s="1"/>
  <c r="M7" i="19"/>
  <c r="H33" i="1"/>
  <c r="J33" i="1" s="1"/>
  <c r="H32" i="1"/>
  <c r="J32" i="1" s="1"/>
  <c r="H31" i="1"/>
  <c r="J31" i="1" s="1"/>
  <c r="H30" i="1"/>
  <c r="J30" i="1" s="1"/>
  <c r="H29" i="1"/>
  <c r="J29" i="1" s="1"/>
  <c r="M28" i="1"/>
  <c r="H26" i="1"/>
  <c r="J26" i="1" s="1"/>
  <c r="H25" i="1"/>
  <c r="J25" i="1" s="1"/>
  <c r="H24" i="1"/>
  <c r="J24" i="1" s="1"/>
  <c r="H23" i="1"/>
  <c r="J23" i="1" s="1"/>
  <c r="H22" i="1"/>
  <c r="J22" i="1" s="1"/>
  <c r="M21" i="1"/>
  <c r="H19" i="1"/>
  <c r="J19" i="1" s="1"/>
  <c r="H18" i="1"/>
  <c r="J18" i="1" s="1"/>
  <c r="H17" i="1"/>
  <c r="J17" i="1" s="1"/>
  <c r="H16" i="1"/>
  <c r="J16" i="1" s="1"/>
  <c r="H15" i="1"/>
  <c r="J15" i="1" s="1"/>
  <c r="M14" i="1"/>
  <c r="H12" i="1"/>
  <c r="J12" i="1" s="1"/>
  <c r="H11" i="1"/>
  <c r="J11" i="1" s="1"/>
  <c r="H10" i="1"/>
  <c r="J10" i="1" s="1"/>
  <c r="H9" i="1"/>
  <c r="J9" i="1" s="1"/>
  <c r="H8" i="1"/>
  <c r="J8" i="1" s="1"/>
  <c r="M7" i="1"/>
  <c r="H45" i="2"/>
  <c r="J45" i="2" s="1"/>
  <c r="H44" i="2"/>
  <c r="J44" i="2" s="1"/>
  <c r="H43" i="2"/>
  <c r="J43" i="2" s="1"/>
  <c r="M42" i="2"/>
  <c r="H40" i="2"/>
  <c r="J40" i="2" s="1"/>
  <c r="H39" i="2"/>
  <c r="J39" i="2" s="1"/>
  <c r="H38" i="2"/>
  <c r="J38" i="2" s="1"/>
  <c r="H37" i="2"/>
  <c r="J37" i="2" s="1"/>
  <c r="H36" i="2"/>
  <c r="J36" i="2" s="1"/>
  <c r="M35" i="2"/>
  <c r="H33" i="2"/>
  <c r="J33" i="2" s="1"/>
  <c r="H32" i="2"/>
  <c r="J32" i="2" s="1"/>
  <c r="H31" i="2"/>
  <c r="J31" i="2" s="1"/>
  <c r="H30" i="2"/>
  <c r="J30" i="2" s="1"/>
  <c r="H29" i="2"/>
  <c r="J29" i="2" s="1"/>
  <c r="M28" i="2"/>
  <c r="H26" i="2"/>
  <c r="J26" i="2" s="1"/>
  <c r="H25" i="2"/>
  <c r="J25" i="2" s="1"/>
  <c r="H24" i="2"/>
  <c r="J24" i="2" s="1"/>
  <c r="H23" i="2"/>
  <c r="J23" i="2" s="1"/>
  <c r="H22" i="2"/>
  <c r="J22" i="2" s="1"/>
  <c r="M21" i="2"/>
  <c r="H19" i="2"/>
  <c r="J19" i="2" s="1"/>
  <c r="H18" i="2"/>
  <c r="J18" i="2" s="1"/>
  <c r="H17" i="2"/>
  <c r="J17" i="2" s="1"/>
  <c r="H16" i="2"/>
  <c r="J16" i="2" s="1"/>
  <c r="H15" i="2"/>
  <c r="J15" i="2" s="1"/>
  <c r="L15" i="2" s="1"/>
  <c r="M14" i="2"/>
  <c r="H12" i="2"/>
  <c r="J12" i="2" s="1"/>
  <c r="H11" i="2"/>
  <c r="J11" i="2" s="1"/>
  <c r="H10" i="2"/>
  <c r="J10" i="2" s="1"/>
  <c r="H9" i="2"/>
  <c r="J9" i="2" s="1"/>
  <c r="H8" i="2"/>
  <c r="J8" i="2" s="1"/>
  <c r="M7" i="2"/>
  <c r="I11" i="10" l="1"/>
  <c r="I12" i="10"/>
  <c r="L12" i="10"/>
  <c r="K12" i="10"/>
  <c r="M12" i="10" s="1"/>
  <c r="K11" i="10"/>
  <c r="L11" i="10"/>
  <c r="I46" i="2"/>
  <c r="I47" i="2"/>
  <c r="K47" i="2"/>
  <c r="K46" i="2"/>
  <c r="L43" i="2"/>
  <c r="L44" i="2"/>
  <c r="L45" i="2"/>
  <c r="L16" i="1"/>
  <c r="L11" i="8"/>
  <c r="L24" i="19"/>
  <c r="L17" i="19"/>
  <c r="L33" i="1"/>
  <c r="L29" i="1"/>
  <c r="L32" i="1"/>
  <c r="L30" i="1"/>
  <c r="I33" i="1"/>
  <c r="I32" i="1"/>
  <c r="L31" i="1"/>
  <c r="L18" i="1"/>
  <c r="L19" i="1"/>
  <c r="L17" i="1"/>
  <c r="L15" i="1"/>
  <c r="L31" i="19"/>
  <c r="L10" i="1"/>
  <c r="L18" i="7"/>
  <c r="L17" i="8"/>
  <c r="I26" i="19"/>
  <c r="I25" i="19"/>
  <c r="L25" i="19"/>
  <c r="L23" i="19"/>
  <c r="L26" i="19"/>
  <c r="L22" i="19"/>
  <c r="I12" i="4"/>
  <c r="I11" i="4"/>
  <c r="L11" i="4"/>
  <c r="L9" i="4"/>
  <c r="L12" i="4"/>
  <c r="L8" i="4"/>
  <c r="L10" i="4"/>
  <c r="L12" i="8"/>
  <c r="L10" i="8"/>
  <c r="L8" i="8"/>
  <c r="L9" i="8"/>
  <c r="I19" i="7"/>
  <c r="L16" i="7"/>
  <c r="L19" i="7"/>
  <c r="L17" i="7"/>
  <c r="L15" i="7"/>
  <c r="I33" i="19"/>
  <c r="I32" i="19"/>
  <c r="L33" i="19"/>
  <c r="L29" i="19"/>
  <c r="L32" i="19"/>
  <c r="L30" i="19"/>
  <c r="L11" i="19"/>
  <c r="L11" i="7"/>
  <c r="L9" i="10"/>
  <c r="L8" i="10"/>
  <c r="L10" i="10"/>
  <c r="L18" i="8"/>
  <c r="L16" i="8"/>
  <c r="L19" i="8"/>
  <c r="L15" i="8"/>
  <c r="L9" i="9"/>
  <c r="L12" i="9"/>
  <c r="L10" i="9"/>
  <c r="L8" i="9"/>
  <c r="L11" i="9"/>
  <c r="I11" i="1"/>
  <c r="I12" i="1"/>
  <c r="L12" i="1"/>
  <c r="L8" i="1"/>
  <c r="L11" i="1"/>
  <c r="L9" i="1"/>
  <c r="L25" i="1"/>
  <c r="I19" i="19"/>
  <c r="I18" i="19"/>
  <c r="L18" i="19"/>
  <c r="L16" i="19"/>
  <c r="L19" i="19"/>
  <c r="L15" i="19"/>
  <c r="L9" i="7"/>
  <c r="L12" i="7"/>
  <c r="L10" i="7"/>
  <c r="L8" i="7"/>
  <c r="L9" i="19"/>
  <c r="L12" i="19"/>
  <c r="L10" i="19"/>
  <c r="L8" i="19"/>
  <c r="I12" i="19"/>
  <c r="I26" i="1"/>
  <c r="L23" i="1"/>
  <c r="L26" i="1"/>
  <c r="L24" i="1"/>
  <c r="L22" i="1"/>
  <c r="I19" i="1"/>
  <c r="L8" i="2"/>
  <c r="K8" i="2"/>
  <c r="L11" i="2"/>
  <c r="K11" i="2"/>
  <c r="I11" i="2"/>
  <c r="I12" i="2"/>
  <c r="I19" i="2"/>
  <c r="I18" i="2"/>
  <c r="I25" i="2"/>
  <c r="I26" i="2"/>
  <c r="I33" i="2"/>
  <c r="I32" i="2"/>
  <c r="I39" i="2"/>
  <c r="I40" i="2"/>
  <c r="I12" i="7"/>
  <c r="I19" i="8"/>
  <c r="I18" i="8"/>
  <c r="I12" i="8"/>
  <c r="K8" i="10"/>
  <c r="K9" i="10"/>
  <c r="K10" i="10"/>
  <c r="K8" i="9"/>
  <c r="M8" i="9" s="1"/>
  <c r="K9" i="9"/>
  <c r="K10" i="9"/>
  <c r="K11" i="9"/>
  <c r="K12" i="9"/>
  <c r="M12" i="9" s="1"/>
  <c r="K15" i="8"/>
  <c r="M15" i="8" s="1"/>
  <c r="K8" i="8"/>
  <c r="K10" i="8"/>
  <c r="K9" i="8"/>
  <c r="K11" i="8"/>
  <c r="K12" i="8"/>
  <c r="M12" i="8" s="1"/>
  <c r="K16" i="8"/>
  <c r="K17" i="8"/>
  <c r="K18" i="8"/>
  <c r="K19" i="8"/>
  <c r="M19" i="8" s="1"/>
  <c r="K15" i="7"/>
  <c r="K16" i="7"/>
  <c r="K17" i="7"/>
  <c r="K18" i="7"/>
  <c r="K19" i="7"/>
  <c r="K8" i="7"/>
  <c r="K9" i="7"/>
  <c r="M9" i="7" s="1"/>
  <c r="K10" i="7"/>
  <c r="K11" i="7"/>
  <c r="M11" i="7" s="1"/>
  <c r="K12" i="7"/>
  <c r="K8" i="4"/>
  <c r="K9" i="4"/>
  <c r="K10" i="4"/>
  <c r="K11" i="4"/>
  <c r="K12" i="4"/>
  <c r="K15" i="19"/>
  <c r="M15" i="19" s="1"/>
  <c r="K16" i="19"/>
  <c r="K17" i="19"/>
  <c r="K18" i="19"/>
  <c r="K19" i="19"/>
  <c r="K29" i="19"/>
  <c r="K30" i="19"/>
  <c r="K31" i="19"/>
  <c r="K32" i="19"/>
  <c r="K33" i="19"/>
  <c r="K8" i="19"/>
  <c r="M8" i="19" s="1"/>
  <c r="K9" i="19"/>
  <c r="K10" i="19"/>
  <c r="K11" i="19"/>
  <c r="K12" i="19"/>
  <c r="K22" i="19"/>
  <c r="K23" i="19"/>
  <c r="K24" i="19"/>
  <c r="K25" i="19"/>
  <c r="K26" i="19"/>
  <c r="K15" i="1"/>
  <c r="M15" i="1" s="1"/>
  <c r="K16" i="1"/>
  <c r="M16" i="1" s="1"/>
  <c r="K17" i="1"/>
  <c r="K18" i="1"/>
  <c r="K19" i="1"/>
  <c r="K29" i="1"/>
  <c r="K30" i="1"/>
  <c r="K31" i="1"/>
  <c r="K32" i="1"/>
  <c r="K33" i="1"/>
  <c r="K8" i="1"/>
  <c r="K9" i="1"/>
  <c r="K10" i="1"/>
  <c r="K11" i="1"/>
  <c r="K12" i="1"/>
  <c r="K22" i="1"/>
  <c r="M22" i="1" s="1"/>
  <c r="K23" i="1"/>
  <c r="K24" i="1"/>
  <c r="M24" i="1" s="1"/>
  <c r="K25" i="1"/>
  <c r="K26" i="1"/>
  <c r="M26" i="1" s="1"/>
  <c r="L10" i="2"/>
  <c r="K10" i="2"/>
  <c r="L12" i="2"/>
  <c r="K12" i="2"/>
  <c r="K22" i="2"/>
  <c r="L22" i="2"/>
  <c r="K24" i="2"/>
  <c r="L24" i="2"/>
  <c r="K26" i="2"/>
  <c r="L26" i="2"/>
  <c r="K36" i="2"/>
  <c r="L36" i="2"/>
  <c r="K15" i="2"/>
  <c r="M15" i="2" s="1"/>
  <c r="L16" i="2"/>
  <c r="K16" i="2"/>
  <c r="L17" i="2"/>
  <c r="K17" i="2"/>
  <c r="L18" i="2"/>
  <c r="K18" i="2"/>
  <c r="L19" i="2"/>
  <c r="K19" i="2"/>
  <c r="L29" i="2"/>
  <c r="K29" i="2"/>
  <c r="L30" i="2"/>
  <c r="K30" i="2"/>
  <c r="L31" i="2"/>
  <c r="K31" i="2"/>
  <c r="L32" i="2"/>
  <c r="K32" i="2"/>
  <c r="L33" i="2"/>
  <c r="K33" i="2"/>
  <c r="K43" i="2"/>
  <c r="M43" i="2" s="1"/>
  <c r="K44" i="2"/>
  <c r="K45" i="2"/>
  <c r="L46" i="2"/>
  <c r="L47" i="2"/>
  <c r="K9" i="2"/>
  <c r="L9" i="2"/>
  <c r="K23" i="2"/>
  <c r="M23" i="2" s="1"/>
  <c r="L23" i="2"/>
  <c r="K25" i="2"/>
  <c r="M25" i="2" s="1"/>
  <c r="L25" i="2"/>
  <c r="K37" i="2"/>
  <c r="M37" i="2" s="1"/>
  <c r="L37" i="2"/>
  <c r="K38" i="2"/>
  <c r="M38" i="2" s="1"/>
  <c r="L38" i="2"/>
  <c r="K39" i="2"/>
  <c r="M39" i="2" s="1"/>
  <c r="L39" i="2"/>
  <c r="K40" i="2"/>
  <c r="M40" i="2" s="1"/>
  <c r="L40" i="2"/>
  <c r="M11" i="10" l="1"/>
  <c r="M8" i="8"/>
  <c r="M11" i="9"/>
  <c r="M9" i="9"/>
  <c r="M19" i="7"/>
  <c r="M15" i="7"/>
  <c r="M11" i="19"/>
  <c r="M17" i="1"/>
  <c r="M12" i="7"/>
  <c r="M18" i="8"/>
  <c r="M11" i="1"/>
  <c r="M10" i="1"/>
  <c r="M9" i="1"/>
  <c r="M17" i="8"/>
  <c r="M16" i="8"/>
  <c r="I16" i="8" s="1"/>
  <c r="M9" i="10"/>
  <c r="M8" i="10"/>
  <c r="M46" i="2"/>
  <c r="M44" i="2"/>
  <c r="M33" i="2"/>
  <c r="M32" i="2"/>
  <c r="M31" i="2"/>
  <c r="M30" i="2"/>
  <c r="M29" i="2"/>
  <c r="I29" i="2" s="1"/>
  <c r="M19" i="2"/>
  <c r="M18" i="2"/>
  <c r="M17" i="2"/>
  <c r="M16" i="2"/>
  <c r="M36" i="2"/>
  <c r="I36" i="2" s="1"/>
  <c r="M24" i="2"/>
  <c r="M12" i="2"/>
  <c r="M10" i="2"/>
  <c r="M8" i="2"/>
  <c r="M33" i="1"/>
  <c r="M32" i="1"/>
  <c r="M31" i="1"/>
  <c r="M30" i="1"/>
  <c r="M29" i="1"/>
  <c r="I29" i="1" s="1"/>
  <c r="M19" i="1"/>
  <c r="M26" i="19"/>
  <c r="M24" i="19"/>
  <c r="M22" i="19"/>
  <c r="M10" i="19"/>
  <c r="M9" i="19"/>
  <c r="M33" i="19"/>
  <c r="M32" i="19"/>
  <c r="M31" i="19"/>
  <c r="M30" i="19"/>
  <c r="I30" i="19" s="1"/>
  <c r="M29" i="19"/>
  <c r="M19" i="19"/>
  <c r="M18" i="19"/>
  <c r="M17" i="19"/>
  <c r="I17" i="19" s="1"/>
  <c r="M16" i="19"/>
  <c r="M11" i="4"/>
  <c r="M8" i="7"/>
  <c r="M18" i="7"/>
  <c r="M11" i="8"/>
  <c r="M9" i="8"/>
  <c r="M10" i="8"/>
  <c r="M47" i="2"/>
  <c r="M45" i="2"/>
  <c r="M26" i="2"/>
  <c r="M22" i="2"/>
  <c r="M12" i="1"/>
  <c r="M8" i="1"/>
  <c r="M18" i="1"/>
  <c r="I18" i="1" s="1"/>
  <c r="M10" i="4"/>
  <c r="M9" i="4"/>
  <c r="M17" i="7"/>
  <c r="M10" i="7"/>
  <c r="I10" i="7" s="1"/>
  <c r="M16" i="7"/>
  <c r="M10" i="9"/>
  <c r="M10" i="10"/>
  <c r="M11" i="2"/>
  <c r="M9" i="2"/>
  <c r="M12" i="4"/>
  <c r="M8" i="4"/>
  <c r="I8" i="4" s="1"/>
  <c r="M25" i="19"/>
  <c r="M23" i="19"/>
  <c r="I23" i="19" s="1"/>
  <c r="M12" i="19"/>
  <c r="M25" i="1"/>
  <c r="M23" i="1"/>
  <c r="I9" i="2" l="1"/>
  <c r="I10" i="10"/>
  <c r="I10" i="9"/>
  <c r="I10" i="8"/>
  <c r="I29" i="19"/>
  <c r="I25" i="1"/>
  <c r="I17" i="2"/>
  <c r="I9" i="9"/>
  <c r="I8" i="9"/>
  <c r="I11" i="9"/>
  <c r="I12" i="9"/>
  <c r="I9" i="10"/>
  <c r="I8" i="10"/>
  <c r="I11" i="8"/>
  <c r="I9" i="8"/>
  <c r="I8" i="8"/>
  <c r="I8" i="7"/>
  <c r="I9" i="7"/>
  <c r="I11" i="7"/>
  <c r="I22" i="19"/>
  <c r="I24" i="19"/>
  <c r="I9" i="19"/>
  <c r="I8" i="19"/>
  <c r="I17" i="7"/>
  <c r="I18" i="7"/>
  <c r="I17" i="1"/>
  <c r="I15" i="1"/>
  <c r="I16" i="1"/>
  <c r="I16" i="19"/>
  <c r="I15" i="19"/>
  <c r="B114" i="19" s="1"/>
  <c r="H105" i="4"/>
  <c r="I10" i="4"/>
  <c r="I9" i="4"/>
  <c r="H108" i="4" s="1"/>
  <c r="I30" i="1"/>
  <c r="I31" i="1"/>
  <c r="I45" i="2"/>
  <c r="I44" i="2"/>
  <c r="I43" i="2"/>
  <c r="I37" i="2"/>
  <c r="I38" i="2"/>
  <c r="I30" i="2"/>
  <c r="I31" i="2"/>
  <c r="I8" i="2"/>
  <c r="I10" i="2"/>
  <c r="I31" i="19"/>
  <c r="I10" i="1"/>
  <c r="I8" i="1"/>
  <c r="I9" i="1"/>
  <c r="I23" i="1"/>
  <c r="I24" i="1"/>
  <c r="I22" i="1"/>
  <c r="I17" i="8"/>
  <c r="I15" i="8"/>
  <c r="I22" i="2"/>
  <c r="I24" i="2"/>
  <c r="I23" i="2"/>
  <c r="I16" i="2"/>
  <c r="I15" i="2"/>
  <c r="D20" i="22"/>
  <c r="G20" i="22" s="1"/>
  <c r="D6" i="22"/>
  <c r="D23" i="22"/>
  <c r="G23" i="22" s="1"/>
  <c r="D21" i="22"/>
  <c r="G21" i="22" s="1"/>
  <c r="D15" i="22"/>
  <c r="G15" i="22" s="1"/>
  <c r="D12" i="22"/>
  <c r="G12" i="22" s="1"/>
  <c r="D7" i="22"/>
  <c r="G7" i="22" s="1"/>
  <c r="D16" i="22"/>
  <c r="G16" i="22" s="1"/>
  <c r="D11" i="22"/>
  <c r="G11" i="22" s="1"/>
  <c r="D17" i="22"/>
  <c r="G17" i="22" s="1"/>
  <c r="D18" i="22"/>
  <c r="G18" i="22" s="1"/>
  <c r="D19" i="22"/>
  <c r="G19" i="22" s="1"/>
  <c r="D13" i="22"/>
  <c r="G13" i="22" s="1"/>
  <c r="D22" i="22"/>
  <c r="G22" i="22" s="1"/>
  <c r="D8" i="22"/>
  <c r="G8" i="22" s="1"/>
  <c r="D10" i="22"/>
  <c r="G10" i="22" s="1"/>
  <c r="D14" i="22"/>
  <c r="G14" i="22" s="1"/>
  <c r="D9" i="22"/>
  <c r="D24" i="22"/>
  <c r="G24" i="22" s="1"/>
  <c r="D30" i="22"/>
  <c r="G30" i="22" s="1"/>
  <c r="D32" i="22"/>
  <c r="G32" i="22" s="1"/>
  <c r="D34" i="22"/>
  <c r="G34" i="22" s="1"/>
  <c r="D27" i="22"/>
  <c r="G27" i="22" s="1"/>
  <c r="D33" i="22"/>
  <c r="G33" i="22" s="1"/>
  <c r="D29" i="22"/>
  <c r="G29" i="22" s="1"/>
  <c r="D25" i="22"/>
  <c r="G25" i="22" s="1"/>
  <c r="D28" i="22"/>
  <c r="G28" i="22" s="1"/>
  <c r="D26" i="22"/>
  <c r="G26" i="22" s="1"/>
  <c r="D31" i="22"/>
  <c r="G31" i="22" s="1"/>
  <c r="D35" i="22"/>
  <c r="G35" i="22" s="1"/>
  <c r="D36" i="22"/>
  <c r="G36" i="22" s="1"/>
  <c r="D37" i="22"/>
  <c r="G37" i="22" s="1"/>
  <c r="D40" i="22"/>
  <c r="G40" i="22" s="1"/>
  <c r="D41" i="22"/>
  <c r="G41" i="22" s="1"/>
  <c r="D44" i="22"/>
  <c r="G44" i="22" s="1"/>
  <c r="D46" i="22"/>
  <c r="G46" i="22" s="1"/>
  <c r="D45" i="22"/>
  <c r="G45" i="22" s="1"/>
  <c r="D42" i="22"/>
  <c r="G42" i="22" s="1"/>
  <c r="D38" i="22"/>
  <c r="G38" i="22" s="1"/>
  <c r="D39" i="22"/>
  <c r="G39" i="22" s="1"/>
  <c r="D43" i="22"/>
  <c r="G43" i="22" s="1"/>
  <c r="D54" i="22"/>
  <c r="G54" i="22" s="1"/>
  <c r="D50" i="22"/>
  <c r="G50" i="22" s="1"/>
  <c r="D47" i="22"/>
  <c r="G47" i="22" s="1"/>
  <c r="D52" i="22"/>
  <c r="G52" i="22" s="1"/>
  <c r="D48" i="22"/>
  <c r="G48" i="22" s="1"/>
  <c r="D53" i="22"/>
  <c r="G53" i="22" s="1"/>
  <c r="D58" i="22"/>
  <c r="G58" i="22" s="1"/>
  <c r="D49" i="22"/>
  <c r="G49" i="22" s="1"/>
  <c r="D56" i="22"/>
  <c r="G56" i="22" s="1"/>
  <c r="D51" i="22"/>
  <c r="G51" i="22" s="1"/>
  <c r="D55" i="22"/>
  <c r="G55" i="22" s="1"/>
  <c r="D59" i="22"/>
  <c r="G59" i="22" s="1"/>
  <c r="D57" i="22"/>
  <c r="G57" i="22" s="1"/>
  <c r="D61" i="22"/>
  <c r="G61" i="22" s="1"/>
  <c r="D62" i="22"/>
  <c r="G62" i="22" s="1"/>
  <c r="D60" i="22"/>
  <c r="G60" i="22" s="1"/>
  <c r="D70" i="22"/>
  <c r="G70" i="22" s="1"/>
  <c r="D67" i="22"/>
  <c r="G67" i="22" s="1"/>
  <c r="D64" i="22"/>
  <c r="G64" i="22" s="1"/>
  <c r="D68" i="22"/>
  <c r="G68" i="22" s="1"/>
  <c r="D69" i="22"/>
  <c r="G69" i="22" s="1"/>
  <c r="D66" i="22"/>
  <c r="G66" i="22" s="1"/>
  <c r="D63" i="22"/>
  <c r="G63" i="22" s="1"/>
  <c r="D65" i="22"/>
  <c r="G65" i="22" s="1"/>
  <c r="D76" i="22"/>
  <c r="G76" i="22" s="1"/>
  <c r="D71" i="22"/>
  <c r="G71" i="22" s="1"/>
  <c r="D72" i="22"/>
  <c r="G72" i="22" s="1"/>
  <c r="D74" i="22"/>
  <c r="G74" i="22" s="1"/>
  <c r="D73" i="22"/>
  <c r="G73" i="22" s="1"/>
  <c r="D77" i="22"/>
  <c r="G77" i="22" s="1"/>
  <c r="D75" i="22"/>
  <c r="G75" i="22" s="1"/>
  <c r="D79" i="22"/>
  <c r="G79" i="22" s="1"/>
  <c r="D82" i="22"/>
  <c r="G82" i="22" s="1"/>
  <c r="D78" i="22"/>
  <c r="G78" i="22" s="1"/>
  <c r="D81" i="22"/>
  <c r="G81" i="22" s="1"/>
  <c r="D80" i="22"/>
  <c r="G80" i="22" s="1"/>
  <c r="D84" i="22"/>
  <c r="G84" i="22" s="1"/>
  <c r="D85" i="22"/>
  <c r="G85" i="22" s="1"/>
  <c r="D86" i="22"/>
  <c r="G86" i="22" s="1"/>
  <c r="D83" i="22"/>
  <c r="G83" i="22" s="1"/>
  <c r="D89" i="22"/>
  <c r="G89" i="22" s="1"/>
  <c r="D90" i="22"/>
  <c r="G90" i="22" s="1"/>
  <c r="D91" i="22"/>
  <c r="G91" i="22" s="1"/>
  <c r="B205" i="3" l="1"/>
  <c r="B203" i="3"/>
  <c r="B204" i="3"/>
  <c r="B104" i="19"/>
  <c r="B152" i="19"/>
  <c r="H114" i="9"/>
  <c r="H102" i="9"/>
  <c r="H105" i="9"/>
  <c r="H108" i="9"/>
  <c r="H111" i="9"/>
  <c r="H111" i="10"/>
  <c r="H108" i="10"/>
  <c r="H105" i="10"/>
  <c r="H102" i="10"/>
  <c r="H114" i="10"/>
  <c r="B123" i="7"/>
  <c r="B104" i="7"/>
  <c r="B119" i="7"/>
  <c r="B125" i="7"/>
  <c r="B108" i="7"/>
  <c r="B106" i="7"/>
  <c r="B121" i="7"/>
  <c r="B102" i="7"/>
  <c r="H102" i="4"/>
  <c r="H111" i="4"/>
  <c r="H114" i="4"/>
  <c r="B112" i="3"/>
  <c r="B102" i="3"/>
  <c r="C104" i="3"/>
  <c r="B106" i="3"/>
  <c r="B116" i="3"/>
  <c r="C116" i="3" s="1"/>
  <c r="B108" i="3"/>
  <c r="B110" i="3"/>
  <c r="B148" i="19"/>
  <c r="B106" i="19"/>
  <c r="B108" i="19"/>
  <c r="B144" i="19"/>
  <c r="C144" i="19" s="1"/>
  <c r="B140" i="19"/>
  <c r="B102" i="19"/>
  <c r="B112" i="19"/>
  <c r="B154" i="19"/>
  <c r="B116" i="19"/>
  <c r="B110" i="19"/>
  <c r="B150" i="1"/>
  <c r="C165" i="1" s="1"/>
  <c r="E165" i="1" s="1"/>
  <c r="B144" i="1"/>
  <c r="C145" i="1" s="1"/>
  <c r="B116" i="1"/>
  <c r="B108" i="1"/>
  <c r="B152" i="1"/>
  <c r="C153" i="1" s="1"/>
  <c r="E157" i="1" s="1"/>
  <c r="B110" i="1"/>
  <c r="B104" i="1"/>
  <c r="B148" i="1"/>
  <c r="C149" i="1" s="1"/>
  <c r="E151" i="1" s="1"/>
  <c r="B140" i="1"/>
  <c r="C140" i="1" s="1"/>
  <c r="B114" i="1"/>
  <c r="B146" i="1"/>
  <c r="C163" i="1" s="1"/>
  <c r="B112" i="1"/>
  <c r="B106" i="1"/>
  <c r="B102" i="1"/>
  <c r="B106" i="8"/>
  <c r="B102" i="8"/>
  <c r="B108" i="8"/>
  <c r="B123" i="8"/>
  <c r="B119" i="8"/>
  <c r="D119" i="8" s="1"/>
  <c r="B104" i="8"/>
  <c r="B125" i="8"/>
  <c r="B104" i="2"/>
  <c r="B106" i="2"/>
  <c r="C186" i="2"/>
  <c r="C184" i="2"/>
  <c r="C176" i="2"/>
  <c r="E176" i="2" s="1"/>
  <c r="B126" i="2"/>
  <c r="B118" i="2"/>
  <c r="B128" i="2"/>
  <c r="C120" i="2"/>
  <c r="B102" i="2"/>
  <c r="B110" i="2"/>
  <c r="B112" i="2"/>
  <c r="B116" i="2"/>
  <c r="C116" i="2" s="1"/>
  <c r="C190" i="2"/>
  <c r="C182" i="2"/>
  <c r="E188" i="2"/>
  <c r="C180" i="2"/>
  <c r="B122" i="2"/>
  <c r="B132" i="2"/>
  <c r="C132" i="2" s="1"/>
  <c r="B124" i="2"/>
  <c r="G6" i="22"/>
  <c r="G9" i="22"/>
  <c r="C36" i="22"/>
  <c r="E97" i="23"/>
  <c r="E96" i="23"/>
  <c r="E95" i="23"/>
  <c r="E94" i="23"/>
  <c r="E93" i="23"/>
  <c r="E92" i="23"/>
  <c r="E91" i="23"/>
  <c r="E90" i="23"/>
  <c r="E88" i="23"/>
  <c r="E89" i="23"/>
  <c r="E86" i="23"/>
  <c r="E85" i="23"/>
  <c r="E87" i="23"/>
  <c r="E83" i="23"/>
  <c r="E84" i="23"/>
  <c r="E81" i="23"/>
  <c r="E82" i="23"/>
  <c r="E79" i="23"/>
  <c r="E78" i="23"/>
  <c r="E80" i="23"/>
  <c r="E77" i="23"/>
  <c r="E76" i="23"/>
  <c r="E75" i="23"/>
  <c r="E74" i="23"/>
  <c r="E73" i="23"/>
  <c r="E72" i="23"/>
  <c r="E71" i="23"/>
  <c r="E64" i="23"/>
  <c r="E65" i="23"/>
  <c r="E67" i="23"/>
  <c r="E63" i="23"/>
  <c r="E68" i="23"/>
  <c r="E69" i="23"/>
  <c r="E66" i="23"/>
  <c r="E70" i="23"/>
  <c r="E60" i="23"/>
  <c r="E61" i="23"/>
  <c r="E62" i="23"/>
  <c r="E59" i="23"/>
  <c r="E57" i="23"/>
  <c r="E56" i="23"/>
  <c r="E55" i="23"/>
  <c r="E54" i="23"/>
  <c r="E53" i="23"/>
  <c r="E52" i="23"/>
  <c r="E51" i="23"/>
  <c r="E50" i="23"/>
  <c r="E48" i="23"/>
  <c r="E49" i="23"/>
  <c r="E46" i="23"/>
  <c r="E41" i="23"/>
  <c r="E45" i="23"/>
  <c r="E40" i="23"/>
  <c r="E44" i="23"/>
  <c r="E39" i="23"/>
  <c r="E38" i="23"/>
  <c r="E43" i="23"/>
  <c r="E42" i="23"/>
  <c r="C37" i="23"/>
  <c r="E37" i="23"/>
  <c r="E32" i="23"/>
  <c r="E33" i="23"/>
  <c r="E35" i="23"/>
  <c r="E34" i="23"/>
  <c r="E31" i="23"/>
  <c r="E36" i="23"/>
  <c r="E27" i="23"/>
  <c r="E26" i="23"/>
  <c r="E29" i="23"/>
  <c r="E28" i="23"/>
  <c r="E30" i="23"/>
  <c r="E25" i="23"/>
  <c r="E23" i="23"/>
  <c r="E24" i="23"/>
  <c r="E99" i="23"/>
  <c r="E98" i="23"/>
  <c r="S304" i="20"/>
  <c r="S305" i="20"/>
  <c r="S306" i="8"/>
  <c r="S303" i="19"/>
  <c r="S304" i="19"/>
  <c r="S305" i="19"/>
  <c r="S306" i="19"/>
  <c r="S307" i="19"/>
  <c r="S308" i="19"/>
  <c r="S309" i="19"/>
  <c r="S310" i="19"/>
  <c r="S311" i="19"/>
  <c r="S312" i="19"/>
  <c r="C91" i="22"/>
  <c r="C90" i="22"/>
  <c r="C75" i="22"/>
  <c r="C77" i="22"/>
  <c r="C65" i="22"/>
  <c r="C63" i="22"/>
  <c r="C66" i="22"/>
  <c r="C60" i="22"/>
  <c r="C62" i="22"/>
  <c r="C57" i="22"/>
  <c r="C59" i="22"/>
  <c r="C55" i="22"/>
  <c r="C51" i="22"/>
  <c r="C56" i="22"/>
  <c r="C49" i="22"/>
  <c r="C43" i="22"/>
  <c r="C39" i="22"/>
  <c r="C38" i="22"/>
  <c r="C37" i="22"/>
  <c r="C35" i="22"/>
  <c r="C31" i="22"/>
  <c r="C26" i="22"/>
  <c r="C28" i="22"/>
  <c r="C25" i="22"/>
  <c r="C29" i="22"/>
  <c r="C33" i="22"/>
  <c r="C27" i="22"/>
  <c r="C34" i="22"/>
  <c r="C9" i="22"/>
  <c r="C14" i="22"/>
  <c r="C10" i="22"/>
  <c r="C8" i="22"/>
  <c r="C80" i="22"/>
  <c r="C73" i="22"/>
  <c r="C69" i="22"/>
  <c r="C61" i="22"/>
  <c r="C58" i="22"/>
  <c r="C53" i="22"/>
  <c r="C42" i="22"/>
  <c r="C22" i="22"/>
  <c r="C13" i="22"/>
  <c r="C19" i="22"/>
  <c r="C81" i="22"/>
  <c r="C32" i="22"/>
  <c r="C74" i="22"/>
  <c r="C30" i="22"/>
  <c r="C72" i="22"/>
  <c r="C18" i="22"/>
  <c r="C17" i="22"/>
  <c r="C68" i="22"/>
  <c r="C64" i="22"/>
  <c r="C11" i="22"/>
  <c r="C71" i="22"/>
  <c r="C78" i="22"/>
  <c r="C83" i="22"/>
  <c r="C82" i="22"/>
  <c r="C67" i="22"/>
  <c r="C89" i="22"/>
  <c r="C45" i="22"/>
  <c r="C24" i="22"/>
  <c r="C48" i="22"/>
  <c r="C46" i="22"/>
  <c r="C52" i="22"/>
  <c r="C16" i="22"/>
  <c r="C7" i="22"/>
  <c r="C12" i="22"/>
  <c r="C44" i="22"/>
  <c r="C86" i="22"/>
  <c r="C85" i="22"/>
  <c r="C76" i="22"/>
  <c r="C70" i="22"/>
  <c r="C47" i="22"/>
  <c r="C50" i="22"/>
  <c r="C54" i="22"/>
  <c r="C15" i="22"/>
  <c r="C21" i="22"/>
  <c r="C23" i="22"/>
  <c r="C6" i="22"/>
  <c r="C20" i="22"/>
  <c r="C41" i="22"/>
  <c r="C40" i="22"/>
  <c r="C79" i="22"/>
  <c r="C84" i="22"/>
  <c r="C59" i="23"/>
  <c r="C62" i="23"/>
  <c r="C61" i="23"/>
  <c r="C60" i="23"/>
  <c r="C70" i="23"/>
  <c r="C66" i="23"/>
  <c r="C69" i="23"/>
  <c r="C68" i="23"/>
  <c r="C63" i="23"/>
  <c r="C67" i="23"/>
  <c r="C65" i="23"/>
  <c r="C64" i="23"/>
  <c r="C71" i="23"/>
  <c r="C72" i="23"/>
  <c r="C73" i="23"/>
  <c r="C74" i="23"/>
  <c r="C75" i="23"/>
  <c r="C76" i="23"/>
  <c r="C77" i="23"/>
  <c r="C80" i="23"/>
  <c r="C78" i="23"/>
  <c r="C79" i="23"/>
  <c r="C82" i="23"/>
  <c r="C81" i="23"/>
  <c r="C84" i="23"/>
  <c r="C83" i="23"/>
  <c r="C87" i="23"/>
  <c r="C85" i="23"/>
  <c r="C86" i="23"/>
  <c r="C89" i="23"/>
  <c r="C88" i="23"/>
  <c r="C90" i="23"/>
  <c r="C91" i="23"/>
  <c r="C92" i="23"/>
  <c r="C93" i="23"/>
  <c r="C94" i="23"/>
  <c r="C95" i="23"/>
  <c r="C96" i="23"/>
  <c r="C97" i="23"/>
  <c r="C98" i="23"/>
  <c r="C99" i="23"/>
  <c r="R202" i="3" l="1"/>
  <c r="S203" i="3"/>
  <c r="S204" i="3"/>
  <c r="S205" i="3"/>
  <c r="M140" i="3"/>
  <c r="E166" i="1"/>
  <c r="E171" i="1"/>
  <c r="C150" i="19"/>
  <c r="D107" i="7"/>
  <c r="D103" i="7"/>
  <c r="D120" i="7"/>
  <c r="C140" i="19"/>
  <c r="C102" i="3"/>
  <c r="C114" i="3"/>
  <c r="C127" i="3"/>
  <c r="C127" i="19"/>
  <c r="E128" i="19" s="1"/>
  <c r="C103" i="19"/>
  <c r="C129" i="19"/>
  <c r="C142" i="19"/>
  <c r="C146" i="19"/>
  <c r="C163" i="19" s="1"/>
  <c r="C148" i="19"/>
  <c r="C103" i="1"/>
  <c r="C142" i="1"/>
  <c r="C161" i="1" s="1"/>
  <c r="C107" i="1"/>
  <c r="C115" i="1"/>
  <c r="D121" i="8"/>
  <c r="D127" i="8" s="1"/>
  <c r="C108" i="2"/>
  <c r="C156" i="2"/>
  <c r="C118" i="2"/>
  <c r="E178" i="2"/>
  <c r="C106" i="2"/>
  <c r="C114" i="2"/>
  <c r="C130" i="2"/>
  <c r="E190" i="2"/>
  <c r="C152" i="2"/>
  <c r="R305" i="20"/>
  <c r="U305" i="20" s="1"/>
  <c r="E92" i="22"/>
  <c r="AS9" i="11"/>
  <c r="AS18" i="11"/>
  <c r="AS12" i="11"/>
  <c r="AS20" i="11"/>
  <c r="AS22" i="11"/>
  <c r="AS11" i="11"/>
  <c r="AS13" i="11"/>
  <c r="AR15" i="11"/>
  <c r="AR17" i="11"/>
  <c r="AR14" i="11"/>
  <c r="AR19" i="11"/>
  <c r="AR21" i="11"/>
  <c r="AR10" i="11"/>
  <c r="AR23" i="11"/>
  <c r="AR16" i="11"/>
  <c r="AS15" i="11"/>
  <c r="AS17" i="11"/>
  <c r="AS14" i="11"/>
  <c r="AS19" i="11"/>
  <c r="AS21" i="11"/>
  <c r="AS10" i="11"/>
  <c r="AS23" i="11"/>
  <c r="AS16" i="11"/>
  <c r="AR9" i="11"/>
  <c r="AR18" i="11"/>
  <c r="AR12" i="11"/>
  <c r="AR20" i="11"/>
  <c r="AR22" i="11"/>
  <c r="AR11" i="11"/>
  <c r="AR13" i="11"/>
  <c r="E94" i="22"/>
  <c r="R304" i="20"/>
  <c r="Z305" i="20"/>
  <c r="C48" i="23"/>
  <c r="C50" i="23"/>
  <c r="C51" i="23"/>
  <c r="C52" i="23"/>
  <c r="C53" i="23"/>
  <c r="C54" i="23"/>
  <c r="C55" i="23"/>
  <c r="C56" i="23"/>
  <c r="C57" i="23"/>
  <c r="C49" i="23"/>
  <c r="C46" i="23"/>
  <c r="C41" i="23"/>
  <c r="C45" i="23"/>
  <c r="C40" i="23"/>
  <c r="C44" i="23"/>
  <c r="C39" i="23"/>
  <c r="C38" i="23"/>
  <c r="C43" i="23"/>
  <c r="C42" i="23"/>
  <c r="C32" i="23"/>
  <c r="C33" i="23"/>
  <c r="C35" i="23"/>
  <c r="C34" i="23"/>
  <c r="C31" i="23"/>
  <c r="C36" i="23"/>
  <c r="C27" i="23"/>
  <c r="C26" i="23"/>
  <c r="C29" i="23"/>
  <c r="C28" i="23"/>
  <c r="C30" i="23"/>
  <c r="C25" i="23"/>
  <c r="C23" i="23"/>
  <c r="C24" i="23"/>
  <c r="I204" i="3" l="1"/>
  <c r="I205" i="3"/>
  <c r="I203" i="3"/>
  <c r="H219" i="3" s="1"/>
  <c r="I206" i="3"/>
  <c r="I207" i="3"/>
  <c r="AG305" i="20"/>
  <c r="Y305" i="20"/>
  <c r="AC305" i="20"/>
  <c r="AF305" i="20"/>
  <c r="W305" i="20"/>
  <c r="AA305" i="20"/>
  <c r="AE305" i="20"/>
  <c r="AH305" i="20"/>
  <c r="AB305" i="20"/>
  <c r="V305" i="20"/>
  <c r="AD305" i="20"/>
  <c r="X305" i="20"/>
  <c r="T305" i="20"/>
  <c r="C165" i="19"/>
  <c r="C161" i="19"/>
  <c r="D110" i="7"/>
  <c r="D129" i="7"/>
  <c r="D124" i="7"/>
  <c r="D112" i="7"/>
  <c r="D127" i="7"/>
  <c r="E163" i="19"/>
  <c r="C123" i="19"/>
  <c r="E124" i="19" s="1"/>
  <c r="C111" i="19"/>
  <c r="C115" i="19"/>
  <c r="C107" i="3"/>
  <c r="C125" i="3"/>
  <c r="C111" i="3"/>
  <c r="C115" i="3"/>
  <c r="C129" i="3"/>
  <c r="C123" i="3"/>
  <c r="E123" i="3" s="1"/>
  <c r="C103" i="3"/>
  <c r="C145" i="19"/>
  <c r="C153" i="19"/>
  <c r="C167" i="19"/>
  <c r="E161" i="19"/>
  <c r="E162" i="19" s="1"/>
  <c r="C149" i="19"/>
  <c r="C125" i="19"/>
  <c r="C107" i="19"/>
  <c r="C141" i="19"/>
  <c r="C129" i="1"/>
  <c r="C141" i="1"/>
  <c r="E161" i="1"/>
  <c r="E163" i="1"/>
  <c r="C125" i="1"/>
  <c r="E124" i="1" s="1"/>
  <c r="C123" i="1"/>
  <c r="C127" i="1"/>
  <c r="E128" i="1" s="1"/>
  <c r="C111" i="1"/>
  <c r="D110" i="8"/>
  <c r="D103" i="8"/>
  <c r="D107" i="8"/>
  <c r="D112" i="8"/>
  <c r="D129" i="8"/>
  <c r="G129" i="8" s="1"/>
  <c r="D124" i="8"/>
  <c r="D120" i="8"/>
  <c r="C103" i="2"/>
  <c r="C127" i="2"/>
  <c r="C164" i="2"/>
  <c r="C111" i="2"/>
  <c r="C131" i="2"/>
  <c r="C166" i="2"/>
  <c r="C107" i="2"/>
  <c r="C154" i="2"/>
  <c r="C119" i="2"/>
  <c r="C160" i="2"/>
  <c r="E181" i="2"/>
  <c r="E199" i="2"/>
  <c r="E185" i="2"/>
  <c r="E201" i="2"/>
  <c r="E203" i="2"/>
  <c r="E189" i="2"/>
  <c r="C158" i="2"/>
  <c r="C115" i="2"/>
  <c r="E197" i="2"/>
  <c r="E177" i="2"/>
  <c r="G179" i="2" s="1"/>
  <c r="C162" i="2"/>
  <c r="E162" i="2" s="1"/>
  <c r="C123" i="2"/>
  <c r="AS24" i="11"/>
  <c r="AR24" i="11"/>
  <c r="E93" i="22"/>
  <c r="U304" i="20"/>
  <c r="W304" i="20"/>
  <c r="Z304" i="20"/>
  <c r="AA304" i="20"/>
  <c r="AC304" i="20"/>
  <c r="AE304" i="20"/>
  <c r="AG304" i="20"/>
  <c r="T304" i="20"/>
  <c r="V304" i="20"/>
  <c r="X304" i="20"/>
  <c r="Y304" i="20"/>
  <c r="AB304" i="20"/>
  <c r="AD304" i="20"/>
  <c r="AF304" i="20"/>
  <c r="AH304" i="20"/>
  <c r="A3" i="23"/>
  <c r="A2" i="23"/>
  <c r="A1" i="23"/>
  <c r="A3" i="22"/>
  <c r="A2" i="22"/>
  <c r="A1" i="22"/>
  <c r="H216" i="3" l="1"/>
  <c r="H213" i="3"/>
  <c r="E167" i="19"/>
  <c r="E162" i="1"/>
  <c r="H108" i="7"/>
  <c r="H122" i="7"/>
  <c r="H125" i="7"/>
  <c r="H105" i="7"/>
  <c r="H111" i="7"/>
  <c r="H114" i="7"/>
  <c r="H128" i="7"/>
  <c r="G127" i="8"/>
  <c r="H128" i="8" s="1"/>
  <c r="E125" i="3"/>
  <c r="E124" i="3" s="1"/>
  <c r="E127" i="3"/>
  <c r="E129" i="3"/>
  <c r="E105" i="3"/>
  <c r="E133" i="19"/>
  <c r="E119" i="19"/>
  <c r="E113" i="19"/>
  <c r="E169" i="19"/>
  <c r="E157" i="19"/>
  <c r="E165" i="19"/>
  <c r="E133" i="1"/>
  <c r="E169" i="1"/>
  <c r="E105" i="1"/>
  <c r="E117" i="1"/>
  <c r="E143" i="1"/>
  <c r="E155" i="1"/>
  <c r="E113" i="1"/>
  <c r="G197" i="2"/>
  <c r="G203" i="2"/>
  <c r="E164" i="2"/>
  <c r="E156" i="2"/>
  <c r="E158" i="2"/>
  <c r="G201" i="2"/>
  <c r="G199" i="2"/>
  <c r="E160" i="2"/>
  <c r="E161" i="2" s="1"/>
  <c r="E152" i="2"/>
  <c r="E154" i="2"/>
  <c r="E166" i="2"/>
  <c r="E165" i="2" s="1"/>
  <c r="S300" i="19"/>
  <c r="A3" i="19"/>
  <c r="A2" i="19"/>
  <c r="A1" i="19"/>
  <c r="E128" i="3" l="1"/>
  <c r="G202" i="2"/>
  <c r="H111" i="8"/>
  <c r="G198" i="2"/>
  <c r="E171" i="19"/>
  <c r="G171" i="19" s="1"/>
  <c r="E166" i="19"/>
  <c r="H131" i="8"/>
  <c r="H131" i="7"/>
  <c r="H114" i="8"/>
  <c r="E113" i="3"/>
  <c r="E119" i="3"/>
  <c r="E131" i="3"/>
  <c r="E155" i="19"/>
  <c r="E143" i="19"/>
  <c r="E133" i="3"/>
  <c r="E117" i="3"/>
  <c r="H129" i="3"/>
  <c r="E131" i="19"/>
  <c r="E151" i="19"/>
  <c r="E105" i="19"/>
  <c r="E117" i="19"/>
  <c r="G169" i="19"/>
  <c r="G166" i="19"/>
  <c r="E119" i="1"/>
  <c r="E131" i="1"/>
  <c r="G171" i="1"/>
  <c r="G169" i="1"/>
  <c r="H105" i="8"/>
  <c r="H108" i="8"/>
  <c r="H122" i="8"/>
  <c r="H125" i="8"/>
  <c r="G205" i="2"/>
  <c r="E153" i="2"/>
  <c r="G207" i="2"/>
  <c r="E157" i="2"/>
  <c r="E139" i="2"/>
  <c r="E113" i="2"/>
  <c r="G191" i="2"/>
  <c r="E137" i="2"/>
  <c r="E105" i="2"/>
  <c r="E141" i="2"/>
  <c r="E121" i="2"/>
  <c r="E143" i="2"/>
  <c r="E129" i="2"/>
  <c r="G187" i="2"/>
  <c r="G193" i="2"/>
  <c r="R300" i="20"/>
  <c r="AF300" i="20" s="1"/>
  <c r="R302" i="20"/>
  <c r="R301" i="20"/>
  <c r="AF301" i="20" s="1"/>
  <c r="R303" i="20"/>
  <c r="AG300" i="20"/>
  <c r="S300" i="20"/>
  <c r="S301" i="19"/>
  <c r="AH300" i="20" l="1"/>
  <c r="H126" i="1"/>
  <c r="Y301" i="20"/>
  <c r="H132" i="1"/>
  <c r="G133" i="3"/>
  <c r="H114" i="3"/>
  <c r="H109" i="3"/>
  <c r="H159" i="19"/>
  <c r="H114" i="19"/>
  <c r="G131" i="3"/>
  <c r="H126" i="3"/>
  <c r="H118" i="19"/>
  <c r="H173" i="19"/>
  <c r="H170" i="19"/>
  <c r="H109" i="19"/>
  <c r="H135" i="19"/>
  <c r="H152" i="19"/>
  <c r="H147" i="19"/>
  <c r="G162" i="19"/>
  <c r="H118" i="1"/>
  <c r="H114" i="1"/>
  <c r="H164" i="1"/>
  <c r="H167" i="1"/>
  <c r="H159" i="1"/>
  <c r="H156" i="1"/>
  <c r="H109" i="1"/>
  <c r="H173" i="1"/>
  <c r="H170" i="1"/>
  <c r="H152" i="1"/>
  <c r="H147" i="1"/>
  <c r="B306" i="8"/>
  <c r="I205" i="2"/>
  <c r="G163" i="2"/>
  <c r="I207" i="2"/>
  <c r="K206" i="2" s="1"/>
  <c r="G155" i="2"/>
  <c r="G125" i="2"/>
  <c r="G133" i="2"/>
  <c r="G109" i="2"/>
  <c r="G169" i="2"/>
  <c r="G131" i="2"/>
  <c r="W300" i="20"/>
  <c r="Y300" i="20"/>
  <c r="AC302" i="20"/>
  <c r="AD302" i="20"/>
  <c r="AG301" i="20"/>
  <c r="AH301" i="20"/>
  <c r="V302" i="20"/>
  <c r="AE300" i="20"/>
  <c r="AC301" i="20"/>
  <c r="V301" i="20"/>
  <c r="AD301" i="20"/>
  <c r="W302" i="20"/>
  <c r="AG302" i="20"/>
  <c r="Y302" i="20"/>
  <c r="AH302" i="20"/>
  <c r="AA300" i="20"/>
  <c r="V300" i="20"/>
  <c r="AD300" i="20"/>
  <c r="U301" i="20"/>
  <c r="AA301" i="20"/>
  <c r="AE301" i="20"/>
  <c r="T301" i="20"/>
  <c r="X301" i="20"/>
  <c r="AB301" i="20"/>
  <c r="U302" i="20"/>
  <c r="AA302" i="20"/>
  <c r="AE302" i="20"/>
  <c r="T302" i="20"/>
  <c r="X302" i="20"/>
  <c r="AB302" i="20"/>
  <c r="U300" i="20"/>
  <c r="Z300" i="20"/>
  <c r="AC300" i="20"/>
  <c r="T300" i="20"/>
  <c r="X300" i="20"/>
  <c r="AB300" i="20"/>
  <c r="U303" i="20"/>
  <c r="X303" i="20"/>
  <c r="AB303" i="20"/>
  <c r="AF303" i="20"/>
  <c r="T303" i="20"/>
  <c r="Y303" i="20"/>
  <c r="AD303" i="20"/>
  <c r="AH303" i="20"/>
  <c r="AA303" i="20"/>
  <c r="W303" i="20"/>
  <c r="AG303" i="20"/>
  <c r="AC303" i="20"/>
  <c r="Z303" i="20"/>
  <c r="S302" i="19"/>
  <c r="B301" i="8"/>
  <c r="C301" i="8" s="1"/>
  <c r="B302" i="8"/>
  <c r="C302" i="8" s="1"/>
  <c r="B303" i="8"/>
  <c r="C303" i="8" s="1"/>
  <c r="B304" i="8"/>
  <c r="C304" i="8" s="1"/>
  <c r="B305" i="8"/>
  <c r="C305" i="8" s="1"/>
  <c r="B300" i="8"/>
  <c r="F89" i="11" l="1"/>
  <c r="K212" i="2"/>
  <c r="G138" i="2"/>
  <c r="H129" i="1"/>
  <c r="H132" i="19"/>
  <c r="H121" i="19"/>
  <c r="H135" i="1"/>
  <c r="H156" i="19"/>
  <c r="H121" i="3"/>
  <c r="H121" i="1"/>
  <c r="H118" i="3"/>
  <c r="H132" i="3"/>
  <c r="H135" i="3"/>
  <c r="H167" i="19"/>
  <c r="H164" i="19"/>
  <c r="H126" i="19"/>
  <c r="B306" i="19" s="1"/>
  <c r="H129" i="19"/>
  <c r="B304" i="19"/>
  <c r="B302" i="19"/>
  <c r="B303" i="19"/>
  <c r="B307" i="19"/>
  <c r="B311" i="19"/>
  <c r="B301" i="19"/>
  <c r="B300" i="19"/>
  <c r="C306" i="8"/>
  <c r="R306" i="8"/>
  <c r="G167" i="2"/>
  <c r="G147" i="2"/>
  <c r="G142" i="2"/>
  <c r="G145" i="2"/>
  <c r="K122" i="2"/>
  <c r="K117" i="2"/>
  <c r="K135" i="2"/>
  <c r="K192" i="2"/>
  <c r="K195" i="2"/>
  <c r="K183" i="2"/>
  <c r="K188" i="2"/>
  <c r="K200" i="2"/>
  <c r="K203" i="2"/>
  <c r="F39" i="11"/>
  <c r="F119" i="11"/>
  <c r="F169" i="11"/>
  <c r="F179" i="11"/>
  <c r="E79" i="11"/>
  <c r="E129" i="11"/>
  <c r="E139" i="11"/>
  <c r="E49" i="11"/>
  <c r="E109" i="11"/>
  <c r="AQ179" i="11"/>
  <c r="AM179" i="11"/>
  <c r="AI179" i="11"/>
  <c r="AE179" i="11"/>
  <c r="AA179" i="11"/>
  <c r="W179" i="11"/>
  <c r="S179" i="11"/>
  <c r="O179" i="11"/>
  <c r="K179" i="11"/>
  <c r="G179" i="11"/>
  <c r="D179" i="11"/>
  <c r="AN179" i="11"/>
  <c r="AJ179" i="11"/>
  <c r="AF179" i="11"/>
  <c r="AB179" i="11"/>
  <c r="X179" i="11"/>
  <c r="T179" i="11"/>
  <c r="P179" i="11"/>
  <c r="L179" i="11"/>
  <c r="H179" i="11"/>
  <c r="D139" i="11"/>
  <c r="AN139" i="11"/>
  <c r="AJ139" i="11"/>
  <c r="AF139" i="11"/>
  <c r="AB139" i="11"/>
  <c r="X139" i="11"/>
  <c r="T139" i="11"/>
  <c r="P139" i="11"/>
  <c r="L139" i="11"/>
  <c r="H139" i="11"/>
  <c r="AQ139" i="11"/>
  <c r="AM139" i="11"/>
  <c r="AI139" i="11"/>
  <c r="AE139" i="11"/>
  <c r="AA139" i="11"/>
  <c r="W139" i="11"/>
  <c r="S139" i="11"/>
  <c r="O139" i="11"/>
  <c r="K139" i="11"/>
  <c r="G139" i="11"/>
  <c r="D89" i="11"/>
  <c r="AO89" i="11"/>
  <c r="AK89" i="11"/>
  <c r="AG89" i="11"/>
  <c r="AC89" i="11"/>
  <c r="Y89" i="11"/>
  <c r="U89" i="11"/>
  <c r="Q89" i="11"/>
  <c r="M89" i="11"/>
  <c r="I89" i="11"/>
  <c r="E89" i="11"/>
  <c r="AN89" i="11"/>
  <c r="AJ89" i="11"/>
  <c r="AF89" i="11"/>
  <c r="AB89" i="11"/>
  <c r="X89" i="11"/>
  <c r="T89" i="11"/>
  <c r="P89" i="11"/>
  <c r="L89" i="11"/>
  <c r="H89" i="11"/>
  <c r="D169" i="11"/>
  <c r="AO169" i="11"/>
  <c r="AK169" i="11"/>
  <c r="AG169" i="11"/>
  <c r="AC169" i="11"/>
  <c r="Y169" i="11"/>
  <c r="U169" i="11"/>
  <c r="Q169" i="11"/>
  <c r="M169" i="11"/>
  <c r="I169" i="11"/>
  <c r="E169" i="11"/>
  <c r="AN169" i="11"/>
  <c r="AJ169" i="11"/>
  <c r="AF169" i="11"/>
  <c r="AB169" i="11"/>
  <c r="X169" i="11"/>
  <c r="T169" i="11"/>
  <c r="P169" i="11"/>
  <c r="L169" i="11"/>
  <c r="H169" i="11"/>
  <c r="D109" i="11"/>
  <c r="AN109" i="11"/>
  <c r="AJ109" i="11"/>
  <c r="AF109" i="11"/>
  <c r="AB109" i="11"/>
  <c r="X109" i="11"/>
  <c r="T109" i="11"/>
  <c r="P109" i="11"/>
  <c r="L109" i="11"/>
  <c r="H109" i="11"/>
  <c r="AQ109" i="11"/>
  <c r="AM109" i="11"/>
  <c r="AI109" i="11"/>
  <c r="AE109" i="11"/>
  <c r="AA109" i="11"/>
  <c r="W109" i="11"/>
  <c r="S109" i="11"/>
  <c r="O109" i="11"/>
  <c r="K109" i="11"/>
  <c r="G109" i="11"/>
  <c r="D119" i="11"/>
  <c r="AO119" i="11"/>
  <c r="AK119" i="11"/>
  <c r="AG119" i="11"/>
  <c r="AC119" i="11"/>
  <c r="Y119" i="11"/>
  <c r="U119" i="11"/>
  <c r="Q119" i="11"/>
  <c r="M119" i="11"/>
  <c r="I119" i="11"/>
  <c r="E119" i="11"/>
  <c r="AN119" i="11"/>
  <c r="AJ119" i="11"/>
  <c r="AF119" i="11"/>
  <c r="AB119" i="11"/>
  <c r="X119" i="11"/>
  <c r="T119" i="11"/>
  <c r="P119" i="11"/>
  <c r="L119" i="11"/>
  <c r="H119" i="11"/>
  <c r="D79" i="11"/>
  <c r="AN79" i="11"/>
  <c r="AJ79" i="11"/>
  <c r="AF79" i="11"/>
  <c r="AB79" i="11"/>
  <c r="X79" i="11"/>
  <c r="T79" i="11"/>
  <c r="P79" i="11"/>
  <c r="L79" i="11"/>
  <c r="H79" i="11"/>
  <c r="AQ79" i="11"/>
  <c r="AM79" i="11"/>
  <c r="AI79" i="11"/>
  <c r="AE79" i="11"/>
  <c r="AA79" i="11"/>
  <c r="W79" i="11"/>
  <c r="S79" i="11"/>
  <c r="O79" i="11"/>
  <c r="K79" i="11"/>
  <c r="G79" i="11"/>
  <c r="D39" i="11"/>
  <c r="AM39" i="11"/>
  <c r="AE39" i="11"/>
  <c r="AK39" i="11"/>
  <c r="AC39" i="11"/>
  <c r="Y39" i="11"/>
  <c r="U39" i="11"/>
  <c r="Q39" i="11"/>
  <c r="M39" i="11"/>
  <c r="I39" i="11"/>
  <c r="E39" i="11"/>
  <c r="AN39" i="11"/>
  <c r="AJ39" i="11"/>
  <c r="AF39" i="11"/>
  <c r="AB39" i="11"/>
  <c r="X39" i="11"/>
  <c r="T39" i="11"/>
  <c r="P39" i="11"/>
  <c r="L39" i="11"/>
  <c r="H39" i="11"/>
  <c r="D129" i="11"/>
  <c r="AN129" i="11"/>
  <c r="AJ129" i="11"/>
  <c r="AF129" i="11"/>
  <c r="AB129" i="11"/>
  <c r="X129" i="11"/>
  <c r="T129" i="11"/>
  <c r="P129" i="11"/>
  <c r="L129" i="11"/>
  <c r="H129" i="11"/>
  <c r="AQ129" i="11"/>
  <c r="AM129" i="11"/>
  <c r="AI129" i="11"/>
  <c r="AE129" i="11"/>
  <c r="AA129" i="11"/>
  <c r="W129" i="11"/>
  <c r="S129" i="11"/>
  <c r="O129" i="11"/>
  <c r="K129" i="11"/>
  <c r="G129" i="11"/>
  <c r="D49" i="11"/>
  <c r="AO49" i="11"/>
  <c r="AK49" i="11"/>
  <c r="AG49" i="11"/>
  <c r="AC49" i="11"/>
  <c r="X49" i="11"/>
  <c r="P49" i="11"/>
  <c r="H49" i="11"/>
  <c r="AN49" i="11"/>
  <c r="AJ49" i="11"/>
  <c r="AF49" i="11"/>
  <c r="AB49" i="11"/>
  <c r="V49" i="11"/>
  <c r="N49" i="11"/>
  <c r="F49" i="11"/>
  <c r="W49" i="11"/>
  <c r="S49" i="11"/>
  <c r="O49" i="11"/>
  <c r="K49" i="11"/>
  <c r="G49" i="11"/>
  <c r="AO179" i="11"/>
  <c r="AK179" i="11"/>
  <c r="AG179" i="11"/>
  <c r="AC179" i="11"/>
  <c r="Y179" i="11"/>
  <c r="U179" i="11"/>
  <c r="Q179" i="11"/>
  <c r="M179" i="11"/>
  <c r="I179" i="11"/>
  <c r="E179" i="11"/>
  <c r="AP179" i="11"/>
  <c r="AL179" i="11"/>
  <c r="AH179" i="11"/>
  <c r="AD179" i="11"/>
  <c r="Z179" i="11"/>
  <c r="V179" i="11"/>
  <c r="R179" i="11"/>
  <c r="N179" i="11"/>
  <c r="J179" i="11"/>
  <c r="AP139" i="11"/>
  <c r="AL139" i="11"/>
  <c r="AH139" i="11"/>
  <c r="AD139" i="11"/>
  <c r="Z139" i="11"/>
  <c r="V139" i="11"/>
  <c r="R139" i="11"/>
  <c r="N139" i="11"/>
  <c r="J139" i="11"/>
  <c r="F139" i="11"/>
  <c r="AO139" i="11"/>
  <c r="AK139" i="11"/>
  <c r="AG139" i="11"/>
  <c r="AC139" i="11"/>
  <c r="Y139" i="11"/>
  <c r="U139" i="11"/>
  <c r="Q139" i="11"/>
  <c r="M139" i="11"/>
  <c r="I139" i="11"/>
  <c r="AQ89" i="11"/>
  <c r="AM89" i="11"/>
  <c r="AI89" i="11"/>
  <c r="AE89" i="11"/>
  <c r="AA89" i="11"/>
  <c r="W89" i="11"/>
  <c r="S89" i="11"/>
  <c r="O89" i="11"/>
  <c r="K89" i="11"/>
  <c r="G89" i="11"/>
  <c r="AP89" i="11"/>
  <c r="AL89" i="11"/>
  <c r="AH89" i="11"/>
  <c r="AD89" i="11"/>
  <c r="Z89" i="11"/>
  <c r="V89" i="11"/>
  <c r="R89" i="11"/>
  <c r="N89" i="11"/>
  <c r="J89" i="11"/>
  <c r="AQ169" i="11"/>
  <c r="AM169" i="11"/>
  <c r="AI169" i="11"/>
  <c r="AE169" i="11"/>
  <c r="AA169" i="11"/>
  <c r="W169" i="11"/>
  <c r="S169" i="11"/>
  <c r="O169" i="11"/>
  <c r="K169" i="11"/>
  <c r="G169" i="11"/>
  <c r="AP169" i="11"/>
  <c r="AL169" i="11"/>
  <c r="AH169" i="11"/>
  <c r="AD169" i="11"/>
  <c r="Z169" i="11"/>
  <c r="V169" i="11"/>
  <c r="R169" i="11"/>
  <c r="N169" i="11"/>
  <c r="J169" i="11"/>
  <c r="AP109" i="11"/>
  <c r="AL109" i="11"/>
  <c r="AH109" i="11"/>
  <c r="AD109" i="11"/>
  <c r="Z109" i="11"/>
  <c r="V109" i="11"/>
  <c r="R109" i="11"/>
  <c r="N109" i="11"/>
  <c r="J109" i="11"/>
  <c r="F109" i="11"/>
  <c r="AO109" i="11"/>
  <c r="AK109" i="11"/>
  <c r="AG109" i="11"/>
  <c r="AC109" i="11"/>
  <c r="Y109" i="11"/>
  <c r="U109" i="11"/>
  <c r="Q109" i="11"/>
  <c r="M109" i="11"/>
  <c r="I109" i="11"/>
  <c r="AQ119" i="11"/>
  <c r="AM119" i="11"/>
  <c r="AI119" i="11"/>
  <c r="AE119" i="11"/>
  <c r="AA119" i="11"/>
  <c r="W119" i="11"/>
  <c r="S119" i="11"/>
  <c r="O119" i="11"/>
  <c r="K119" i="11"/>
  <c r="G119" i="11"/>
  <c r="AP119" i="11"/>
  <c r="AL119" i="11"/>
  <c r="AH119" i="11"/>
  <c r="AD119" i="11"/>
  <c r="Z119" i="11"/>
  <c r="V119" i="11"/>
  <c r="R119" i="11"/>
  <c r="N119" i="11"/>
  <c r="J119" i="11"/>
  <c r="AP79" i="11"/>
  <c r="AL79" i="11"/>
  <c r="AH79" i="11"/>
  <c r="AD79" i="11"/>
  <c r="Z79" i="11"/>
  <c r="V79" i="11"/>
  <c r="R79" i="11"/>
  <c r="N79" i="11"/>
  <c r="J79" i="11"/>
  <c r="F79" i="11"/>
  <c r="AO79" i="11"/>
  <c r="AK79" i="11"/>
  <c r="AG79" i="11"/>
  <c r="AC79" i="11"/>
  <c r="Y79" i="11"/>
  <c r="U79" i="11"/>
  <c r="Q79" i="11"/>
  <c r="M79" i="11"/>
  <c r="I79" i="11"/>
  <c r="AQ39" i="11"/>
  <c r="AI39" i="11"/>
  <c r="AO39" i="11"/>
  <c r="AG39" i="11"/>
  <c r="AA39" i="11"/>
  <c r="W39" i="11"/>
  <c r="S39" i="11"/>
  <c r="O39" i="11"/>
  <c r="K39" i="11"/>
  <c r="G39" i="11"/>
  <c r="AP39" i="11"/>
  <c r="AL39" i="11"/>
  <c r="AH39" i="11"/>
  <c r="AD39" i="11"/>
  <c r="Z39" i="11"/>
  <c r="V39" i="11"/>
  <c r="R39" i="11"/>
  <c r="N39" i="11"/>
  <c r="J39" i="11"/>
  <c r="AP129" i="11"/>
  <c r="AL129" i="11"/>
  <c r="AH129" i="11"/>
  <c r="AD129" i="11"/>
  <c r="Z129" i="11"/>
  <c r="V129" i="11"/>
  <c r="R129" i="11"/>
  <c r="N129" i="11"/>
  <c r="J129" i="11"/>
  <c r="F129" i="11"/>
  <c r="AO129" i="11"/>
  <c r="AK129" i="11"/>
  <c r="AG129" i="11"/>
  <c r="AC129" i="11"/>
  <c r="Y129" i="11"/>
  <c r="U129" i="11"/>
  <c r="Q129" i="11"/>
  <c r="M129" i="11"/>
  <c r="I129" i="11"/>
  <c r="AQ49" i="11"/>
  <c r="AM49" i="11"/>
  <c r="AI49" i="11"/>
  <c r="AE49" i="11"/>
  <c r="AA49" i="11"/>
  <c r="T49" i="11"/>
  <c r="L49" i="11"/>
  <c r="AP49" i="11"/>
  <c r="AL49" i="11"/>
  <c r="AH49" i="11"/>
  <c r="AD49" i="11"/>
  <c r="Z49" i="11"/>
  <c r="R49" i="11"/>
  <c r="J49" i="11"/>
  <c r="Y49" i="11"/>
  <c r="U49" i="11"/>
  <c r="Q49" i="11"/>
  <c r="M49" i="11"/>
  <c r="I49" i="11"/>
  <c r="R300" i="8"/>
  <c r="C300" i="8"/>
  <c r="S301" i="20"/>
  <c r="B310" i="19" l="1"/>
  <c r="B312" i="19"/>
  <c r="W301" i="20"/>
  <c r="J69" i="11" s="1"/>
  <c r="Z301" i="20"/>
  <c r="B309" i="19"/>
  <c r="R309" i="19" s="1"/>
  <c r="B305" i="19"/>
  <c r="B308" i="19"/>
  <c r="C308" i="19" s="1"/>
  <c r="R301" i="19"/>
  <c r="C301" i="19"/>
  <c r="C309" i="19"/>
  <c r="R305" i="19"/>
  <c r="C305" i="19"/>
  <c r="C302" i="19"/>
  <c r="R302" i="19"/>
  <c r="C312" i="19"/>
  <c r="R312" i="19"/>
  <c r="R308" i="19"/>
  <c r="C304" i="19"/>
  <c r="R304" i="19"/>
  <c r="C300" i="19"/>
  <c r="R300" i="19"/>
  <c r="C311" i="19"/>
  <c r="R311" i="19"/>
  <c r="R307" i="19"/>
  <c r="C307" i="19"/>
  <c r="R303" i="19"/>
  <c r="C303" i="19"/>
  <c r="C310" i="19"/>
  <c r="R310" i="19"/>
  <c r="C306" i="19"/>
  <c r="R306" i="19"/>
  <c r="X306" i="8"/>
  <c r="AF306" i="8"/>
  <c r="V306" i="8"/>
  <c r="W306" i="8"/>
  <c r="AE306" i="8"/>
  <c r="AH306" i="8"/>
  <c r="AC306" i="8"/>
  <c r="T306" i="8"/>
  <c r="AB306" i="8"/>
  <c r="U306" i="8"/>
  <c r="AD306" i="8"/>
  <c r="AA306" i="8"/>
  <c r="Y306" i="8"/>
  <c r="Z306" i="8"/>
  <c r="AG306" i="8"/>
  <c r="K168" i="2"/>
  <c r="K164" i="2"/>
  <c r="K132" i="2"/>
  <c r="B303" i="2" s="1"/>
  <c r="K159" i="2"/>
  <c r="B300" i="2"/>
  <c r="B301" i="2"/>
  <c r="K143" i="2"/>
  <c r="K140" i="2"/>
  <c r="F69" i="11"/>
  <c r="AE69" i="11"/>
  <c r="Q69" i="11"/>
  <c r="S302" i="20"/>
  <c r="S303" i="20"/>
  <c r="B302" i="10"/>
  <c r="C302" i="10" s="1"/>
  <c r="B301" i="10"/>
  <c r="C301" i="10" s="1"/>
  <c r="B300" i="10"/>
  <c r="B301" i="9"/>
  <c r="B302" i="9"/>
  <c r="B303" i="9"/>
  <c r="B304" i="9"/>
  <c r="B300" i="9"/>
  <c r="B301" i="4"/>
  <c r="B302" i="4"/>
  <c r="C302" i="4" s="1"/>
  <c r="B300" i="4"/>
  <c r="X69" i="11" l="1"/>
  <c r="AL69" i="11"/>
  <c r="AG69" i="11"/>
  <c r="AN69" i="11"/>
  <c r="H69" i="11"/>
  <c r="O69" i="11"/>
  <c r="V69" i="11"/>
  <c r="AO69" i="11"/>
  <c r="Y69" i="11"/>
  <c r="I69" i="11"/>
  <c r="AF69" i="11"/>
  <c r="P69" i="11"/>
  <c r="AM69" i="11"/>
  <c r="W69" i="11"/>
  <c r="G69" i="11"/>
  <c r="AD69" i="11"/>
  <c r="N69" i="11"/>
  <c r="D69" i="11"/>
  <c r="AK69" i="11"/>
  <c r="AC69" i="11"/>
  <c r="U69" i="11"/>
  <c r="M69" i="11"/>
  <c r="E69" i="11"/>
  <c r="AJ69" i="11"/>
  <c r="AB69" i="11"/>
  <c r="T69" i="11"/>
  <c r="L69" i="11"/>
  <c r="AQ69" i="11"/>
  <c r="AI69" i="11"/>
  <c r="AA69" i="11"/>
  <c r="S69" i="11"/>
  <c r="K69" i="11"/>
  <c r="AP69" i="11"/>
  <c r="AH69" i="11"/>
  <c r="Z69" i="11"/>
  <c r="R69" i="11"/>
  <c r="V303" i="20"/>
  <c r="I59" i="11" s="1"/>
  <c r="AE303" i="20"/>
  <c r="Z302" i="20"/>
  <c r="I99" i="11" s="1"/>
  <c r="AF302" i="20"/>
  <c r="K149" i="2"/>
  <c r="V306" i="19"/>
  <c r="AD306" i="19"/>
  <c r="AA306" i="19"/>
  <c r="AC306" i="19"/>
  <c r="X306" i="19"/>
  <c r="AF306" i="19"/>
  <c r="AE306" i="19"/>
  <c r="AH306" i="19"/>
  <c r="T306" i="19"/>
  <c r="W306" i="19"/>
  <c r="AG306" i="19"/>
  <c r="Y306" i="19"/>
  <c r="U306" i="19"/>
  <c r="AB306" i="19"/>
  <c r="Z306" i="19"/>
  <c r="V310" i="19"/>
  <c r="AD310" i="19"/>
  <c r="Z310" i="19"/>
  <c r="AA310" i="19"/>
  <c r="X310" i="19"/>
  <c r="AF310" i="19"/>
  <c r="AC310" i="19"/>
  <c r="AE310" i="19"/>
  <c r="Y310" i="19"/>
  <c r="AH310" i="19"/>
  <c r="AG310" i="19"/>
  <c r="T310" i="19"/>
  <c r="AB310" i="19"/>
  <c r="U310" i="19"/>
  <c r="W310" i="19"/>
  <c r="AA311" i="19"/>
  <c r="AG311" i="19"/>
  <c r="Z311" i="19"/>
  <c r="X311" i="19"/>
  <c r="AD311" i="19"/>
  <c r="T311" i="19"/>
  <c r="V311" i="19"/>
  <c r="AE311" i="19"/>
  <c r="W311" i="19"/>
  <c r="AC311" i="19"/>
  <c r="U311" i="19"/>
  <c r="AF311" i="19"/>
  <c r="AH311" i="19"/>
  <c r="AB311" i="19"/>
  <c r="Y311" i="19"/>
  <c r="AH300" i="19"/>
  <c r="AB300" i="19"/>
  <c r="AA300" i="19"/>
  <c r="T300" i="19"/>
  <c r="AE300" i="19"/>
  <c r="AF300" i="19"/>
  <c r="Z300" i="19"/>
  <c r="AG300" i="19"/>
  <c r="Y300" i="19"/>
  <c r="W300" i="19"/>
  <c r="X300" i="19"/>
  <c r="U300" i="19"/>
  <c r="AC300" i="19"/>
  <c r="V300" i="19"/>
  <c r="AD300" i="19"/>
  <c r="W304" i="19"/>
  <c r="AE304" i="19"/>
  <c r="AD304" i="19"/>
  <c r="AF304" i="19"/>
  <c r="Z304" i="19"/>
  <c r="AG304" i="19"/>
  <c r="AH304" i="19"/>
  <c r="AA304" i="19"/>
  <c r="X304" i="19"/>
  <c r="AC304" i="19"/>
  <c r="AB304" i="19"/>
  <c r="U304" i="19"/>
  <c r="V304" i="19"/>
  <c r="T304" i="19"/>
  <c r="Y304" i="19"/>
  <c r="AA308" i="19"/>
  <c r="V308" i="19"/>
  <c r="T308" i="19"/>
  <c r="U308" i="19"/>
  <c r="AC308" i="19"/>
  <c r="Y308" i="19"/>
  <c r="X308" i="19"/>
  <c r="W308" i="19"/>
  <c r="AE308" i="19"/>
  <c r="AD308" i="19"/>
  <c r="AB308" i="19"/>
  <c r="Z308" i="19"/>
  <c r="AG308" i="19"/>
  <c r="AH308" i="19"/>
  <c r="AF308" i="19"/>
  <c r="Z312" i="19"/>
  <c r="AG312" i="19"/>
  <c r="AF312" i="19"/>
  <c r="AH312" i="19"/>
  <c r="AA312" i="19"/>
  <c r="T312" i="19"/>
  <c r="V312" i="19"/>
  <c r="U312" i="19"/>
  <c r="AC312" i="19"/>
  <c r="X312" i="19"/>
  <c r="Y312" i="19"/>
  <c r="W312" i="19"/>
  <c r="AE312" i="19"/>
  <c r="AB312" i="19"/>
  <c r="AD312" i="19"/>
  <c r="AF302" i="19"/>
  <c r="AD302" i="19"/>
  <c r="T302" i="19"/>
  <c r="AA302" i="19"/>
  <c r="W302" i="19"/>
  <c r="Y302" i="19"/>
  <c r="Z302" i="19"/>
  <c r="AG302" i="19"/>
  <c r="AB302" i="19"/>
  <c r="AE302" i="19"/>
  <c r="AH302" i="19"/>
  <c r="U302" i="19"/>
  <c r="AC302" i="19"/>
  <c r="X302" i="19"/>
  <c r="V302" i="19"/>
  <c r="V303" i="19"/>
  <c r="AD303" i="19"/>
  <c r="Z303" i="19"/>
  <c r="AA303" i="19"/>
  <c r="X303" i="19"/>
  <c r="AF303" i="19"/>
  <c r="AC303" i="19"/>
  <c r="AE303" i="19"/>
  <c r="Y303" i="19"/>
  <c r="AH303" i="19"/>
  <c r="AG303" i="19"/>
  <c r="T303" i="19"/>
  <c r="AB303" i="19"/>
  <c r="U303" i="19"/>
  <c r="W303" i="19"/>
  <c r="AC307" i="19"/>
  <c r="Z307" i="19"/>
  <c r="T307" i="19"/>
  <c r="Y307" i="19"/>
  <c r="U307" i="19"/>
  <c r="AH307" i="19"/>
  <c r="AA307" i="19"/>
  <c r="AE307" i="19"/>
  <c r="AG307" i="19"/>
  <c r="W307" i="19"/>
  <c r="AB307" i="19"/>
  <c r="V307" i="19"/>
  <c r="X307" i="19"/>
  <c r="AD307" i="19"/>
  <c r="AF307" i="19"/>
  <c r="V305" i="19"/>
  <c r="AD305" i="19"/>
  <c r="AA305" i="19"/>
  <c r="AC305" i="19"/>
  <c r="X305" i="19"/>
  <c r="AF305" i="19"/>
  <c r="AE305" i="19"/>
  <c r="AG305" i="19"/>
  <c r="Y305" i="19"/>
  <c r="AH305" i="19"/>
  <c r="T305" i="19"/>
  <c r="U305" i="19"/>
  <c r="AB305" i="19"/>
  <c r="W305" i="19"/>
  <c r="Z305" i="19"/>
  <c r="AE309" i="19"/>
  <c r="W309" i="19"/>
  <c r="AC309" i="19"/>
  <c r="U309" i="19"/>
  <c r="AH309" i="19"/>
  <c r="AB309" i="19"/>
  <c r="AD309" i="19"/>
  <c r="T309" i="19"/>
  <c r="AA309" i="19"/>
  <c r="AG309" i="19"/>
  <c r="Z309" i="19"/>
  <c r="Y309" i="19"/>
  <c r="AF309" i="19"/>
  <c r="V309" i="19"/>
  <c r="X309" i="19"/>
  <c r="AF301" i="19"/>
  <c r="AH301" i="19"/>
  <c r="Y301" i="19"/>
  <c r="W301" i="19"/>
  <c r="AE301" i="19"/>
  <c r="V301" i="19"/>
  <c r="AA301" i="19"/>
  <c r="AD301" i="19"/>
  <c r="Z301" i="19"/>
  <c r="AG301" i="19"/>
  <c r="AB301" i="19"/>
  <c r="T301" i="19"/>
  <c r="U301" i="19"/>
  <c r="AC301" i="19"/>
  <c r="X301" i="19"/>
  <c r="K146" i="2"/>
  <c r="B310" i="2" s="1"/>
  <c r="B302" i="2"/>
  <c r="K171" i="2"/>
  <c r="B304" i="2"/>
  <c r="B314" i="2"/>
  <c r="B305" i="2"/>
  <c r="E59" i="11"/>
  <c r="U59" i="11"/>
  <c r="AK59" i="11"/>
  <c r="AD59" i="11"/>
  <c r="T59" i="11"/>
  <c r="G59" i="11"/>
  <c r="W59" i="11"/>
  <c r="AM59" i="11"/>
  <c r="AH59" i="11"/>
  <c r="X59" i="11"/>
  <c r="E99" i="11"/>
  <c r="U99" i="11"/>
  <c r="H99" i="11"/>
  <c r="AL99" i="11"/>
  <c r="Z99" i="11"/>
  <c r="G99" i="11"/>
  <c r="W99" i="11"/>
  <c r="L99" i="11"/>
  <c r="AN99" i="11"/>
  <c r="AD99" i="11"/>
  <c r="R301" i="9"/>
  <c r="C301" i="9"/>
  <c r="R300" i="9"/>
  <c r="C300" i="9"/>
  <c r="R304" i="9"/>
  <c r="C304" i="9"/>
  <c r="R302" i="9"/>
  <c r="C302" i="9"/>
  <c r="R300" i="10"/>
  <c r="C300" i="10"/>
  <c r="R300" i="4"/>
  <c r="C300" i="4"/>
  <c r="R301" i="4"/>
  <c r="C301" i="4"/>
  <c r="R303" i="9"/>
  <c r="C303" i="9"/>
  <c r="B307" i="7"/>
  <c r="C307" i="7" s="1"/>
  <c r="B306" i="7"/>
  <c r="C306" i="7" s="1"/>
  <c r="B303" i="7"/>
  <c r="C303" i="7" s="1"/>
  <c r="B302" i="7"/>
  <c r="C302" i="7" s="1"/>
  <c r="B304" i="7"/>
  <c r="C304" i="7" s="1"/>
  <c r="B301" i="7"/>
  <c r="C301" i="7" s="1"/>
  <c r="B305" i="7"/>
  <c r="C305" i="7" s="1"/>
  <c r="B300" i="7"/>
  <c r="B316" i="2" l="1"/>
  <c r="B313" i="2"/>
  <c r="AO99" i="11"/>
  <c r="N99" i="11"/>
  <c r="AB99" i="11"/>
  <c r="AE99" i="11"/>
  <c r="O99" i="11"/>
  <c r="AM99" i="11"/>
  <c r="J99" i="11"/>
  <c r="X99" i="11"/>
  <c r="AC99" i="11"/>
  <c r="M99" i="11"/>
  <c r="AN59" i="11"/>
  <c r="H59" i="11"/>
  <c r="R59" i="11"/>
  <c r="AE59" i="11"/>
  <c r="O59" i="11"/>
  <c r="AJ59" i="11"/>
  <c r="AQ59" i="11"/>
  <c r="N59" i="11"/>
  <c r="AC59" i="11"/>
  <c r="M59" i="11"/>
  <c r="D99" i="11"/>
  <c r="AK99" i="11"/>
  <c r="V99" i="11"/>
  <c r="F99" i="11"/>
  <c r="AJ99" i="11"/>
  <c r="T99" i="11"/>
  <c r="AI99" i="11"/>
  <c r="AA99" i="11"/>
  <c r="S99" i="11"/>
  <c r="K99" i="11"/>
  <c r="AQ99" i="11"/>
  <c r="AH99" i="11"/>
  <c r="R99" i="11"/>
  <c r="AP99" i="11"/>
  <c r="AF99" i="11"/>
  <c r="P99" i="11"/>
  <c r="AG99" i="11"/>
  <c r="Y99" i="11"/>
  <c r="Q99" i="11"/>
  <c r="D59" i="11"/>
  <c r="AF59" i="11"/>
  <c r="P59" i="11"/>
  <c r="AO59" i="11"/>
  <c r="Z59" i="11"/>
  <c r="J59" i="11"/>
  <c r="AI59" i="11"/>
  <c r="AA59" i="11"/>
  <c r="S59" i="11"/>
  <c r="K59" i="11"/>
  <c r="AP59" i="11"/>
  <c r="AB59" i="11"/>
  <c r="L59" i="11"/>
  <c r="AL59" i="11"/>
  <c r="V59" i="11"/>
  <c r="F59" i="11"/>
  <c r="AG59" i="11"/>
  <c r="Y59" i="11"/>
  <c r="Q59" i="11"/>
  <c r="E159" i="11"/>
  <c r="D159" i="11"/>
  <c r="AJ159" i="11"/>
  <c r="AB159" i="11"/>
  <c r="T159" i="11"/>
  <c r="L159" i="11"/>
  <c r="AQ159" i="11"/>
  <c r="AI159" i="11"/>
  <c r="AA159" i="11"/>
  <c r="S159" i="11"/>
  <c r="K159" i="11"/>
  <c r="AP159" i="11"/>
  <c r="AH159" i="11"/>
  <c r="Z159" i="11"/>
  <c r="R159" i="11"/>
  <c r="J159" i="11"/>
  <c r="AO159" i="11"/>
  <c r="AG159" i="11"/>
  <c r="Y159" i="11"/>
  <c r="Q159" i="11"/>
  <c r="I159" i="11"/>
  <c r="AN159" i="11"/>
  <c r="AF159" i="11"/>
  <c r="X159" i="11"/>
  <c r="P159" i="11"/>
  <c r="H159" i="11"/>
  <c r="AM159" i="11"/>
  <c r="AE159" i="11"/>
  <c r="W159" i="11"/>
  <c r="O159" i="11"/>
  <c r="G159" i="11"/>
  <c r="AL159" i="11"/>
  <c r="AD159" i="11"/>
  <c r="V159" i="11"/>
  <c r="N159" i="11"/>
  <c r="F159" i="11"/>
  <c r="AK159" i="11"/>
  <c r="AC159" i="11"/>
  <c r="U159" i="11"/>
  <c r="M159" i="11"/>
  <c r="F149" i="11"/>
  <c r="D149" i="11"/>
  <c r="AK149" i="11"/>
  <c r="AC149" i="11"/>
  <c r="U149" i="11"/>
  <c r="M149" i="11"/>
  <c r="E149" i="11"/>
  <c r="AJ149" i="11"/>
  <c r="AB149" i="11"/>
  <c r="T149" i="11"/>
  <c r="L149" i="11"/>
  <c r="AM149" i="11"/>
  <c r="AE149" i="11"/>
  <c r="W149" i="11"/>
  <c r="O149" i="11"/>
  <c r="G149" i="11"/>
  <c r="AL149" i="11"/>
  <c r="AD149" i="11"/>
  <c r="V149" i="11"/>
  <c r="N149" i="11"/>
  <c r="AO149" i="11"/>
  <c r="AG149" i="11"/>
  <c r="Y149" i="11"/>
  <c r="Q149" i="11"/>
  <c r="I149" i="11"/>
  <c r="AN149" i="11"/>
  <c r="AF149" i="11"/>
  <c r="X149" i="11"/>
  <c r="P149" i="11"/>
  <c r="H149" i="11"/>
  <c r="AQ149" i="11"/>
  <c r="AI149" i="11"/>
  <c r="AA149" i="11"/>
  <c r="S149" i="11"/>
  <c r="K149" i="11"/>
  <c r="AP149" i="11"/>
  <c r="AH149" i="11"/>
  <c r="Z149" i="11"/>
  <c r="R149" i="11"/>
  <c r="J149" i="11"/>
  <c r="B311" i="2"/>
  <c r="B308" i="2"/>
  <c r="B306" i="2"/>
  <c r="AC134" i="11"/>
  <c r="D134" i="11"/>
  <c r="W134" i="11"/>
  <c r="P134" i="11"/>
  <c r="AF134" i="11"/>
  <c r="O134" i="11"/>
  <c r="E134" i="11"/>
  <c r="AK134" i="11"/>
  <c r="F134" i="11"/>
  <c r="AM134" i="11"/>
  <c r="AB134" i="11"/>
  <c r="L134" i="11"/>
  <c r="G134" i="11"/>
  <c r="T134" i="11"/>
  <c r="M134" i="11"/>
  <c r="AJ134" i="11"/>
  <c r="H134" i="11"/>
  <c r="X134" i="11"/>
  <c r="AN134" i="11"/>
  <c r="AE134" i="11"/>
  <c r="U134" i="11"/>
  <c r="AO134" i="11"/>
  <c r="Y134" i="11"/>
  <c r="I134" i="11"/>
  <c r="AI134" i="11"/>
  <c r="S134" i="11"/>
  <c r="AP134" i="11"/>
  <c r="AH134" i="11"/>
  <c r="Z134" i="11"/>
  <c r="R134" i="11"/>
  <c r="J134" i="11"/>
  <c r="AG134" i="11"/>
  <c r="Q134" i="11"/>
  <c r="AQ134" i="11"/>
  <c r="AA134" i="11"/>
  <c r="K134" i="11"/>
  <c r="AL134" i="11"/>
  <c r="AD134" i="11"/>
  <c r="V134" i="11"/>
  <c r="N134" i="11"/>
  <c r="AJ124" i="11"/>
  <c r="K124" i="11"/>
  <c r="AQ124" i="11"/>
  <c r="AA124" i="11"/>
  <c r="T124" i="11"/>
  <c r="D124" i="11"/>
  <c r="L124" i="11"/>
  <c r="G124" i="11"/>
  <c r="W124" i="11"/>
  <c r="AM124" i="11"/>
  <c r="P124" i="11"/>
  <c r="AF124" i="11"/>
  <c r="E124" i="11"/>
  <c r="S124" i="11"/>
  <c r="AB124" i="11"/>
  <c r="AI124" i="11"/>
  <c r="O124" i="11"/>
  <c r="AE124" i="11"/>
  <c r="H124" i="11"/>
  <c r="X124" i="11"/>
  <c r="AN124" i="11"/>
  <c r="AL124" i="11"/>
  <c r="AD124" i="11"/>
  <c r="V124" i="11"/>
  <c r="N124" i="11"/>
  <c r="F124" i="11"/>
  <c r="AK124" i="11"/>
  <c r="AC124" i="11"/>
  <c r="U124" i="11"/>
  <c r="M124" i="11"/>
  <c r="AP124" i="11"/>
  <c r="AH124" i="11"/>
  <c r="Z124" i="11"/>
  <c r="R124" i="11"/>
  <c r="J124" i="11"/>
  <c r="AO124" i="11"/>
  <c r="AG124" i="11"/>
  <c r="Y124" i="11"/>
  <c r="Q124" i="11"/>
  <c r="I124" i="11"/>
  <c r="H74" i="11"/>
  <c r="AF74" i="11"/>
  <c r="I74" i="11"/>
  <c r="AJ74" i="11"/>
  <c r="T74" i="11"/>
  <c r="AO74" i="11"/>
  <c r="Z74" i="11"/>
  <c r="E74" i="11"/>
  <c r="AP74" i="11"/>
  <c r="AH74" i="11"/>
  <c r="V74" i="11"/>
  <c r="N74" i="11"/>
  <c r="F74" i="11"/>
  <c r="AC74" i="11"/>
  <c r="G74" i="11"/>
  <c r="O74" i="11"/>
  <c r="W74" i="11"/>
  <c r="AE74" i="11"/>
  <c r="AM74" i="11"/>
  <c r="AN74" i="11"/>
  <c r="Q74" i="11"/>
  <c r="X74" i="11"/>
  <c r="AG74" i="11"/>
  <c r="P74" i="11"/>
  <c r="D74" i="11"/>
  <c r="AB74" i="11"/>
  <c r="L74" i="11"/>
  <c r="Y74" i="11"/>
  <c r="M74" i="11"/>
  <c r="AL74" i="11"/>
  <c r="AD74" i="11"/>
  <c r="R74" i="11"/>
  <c r="J74" i="11"/>
  <c r="AK74" i="11"/>
  <c r="U74" i="11"/>
  <c r="K74" i="11"/>
  <c r="S74" i="11"/>
  <c r="AA74" i="11"/>
  <c r="AI74" i="11"/>
  <c r="AQ74" i="11"/>
  <c r="Z84" i="11"/>
  <c r="AQ84" i="11"/>
  <c r="R84" i="11"/>
  <c r="AI84" i="11"/>
  <c r="AH84" i="11"/>
  <c r="D84" i="11"/>
  <c r="S84" i="11"/>
  <c r="J84" i="11"/>
  <c r="AA84" i="11"/>
  <c r="AP84" i="11"/>
  <c r="K84" i="11"/>
  <c r="AM84" i="11"/>
  <c r="W84" i="11"/>
  <c r="G84" i="11"/>
  <c r="AD84" i="11"/>
  <c r="N84" i="11"/>
  <c r="AK84" i="11"/>
  <c r="AC84" i="11"/>
  <c r="U84" i="11"/>
  <c r="M84" i="11"/>
  <c r="E84" i="11"/>
  <c r="AJ84" i="11"/>
  <c r="AB84" i="11"/>
  <c r="T84" i="11"/>
  <c r="L84" i="11"/>
  <c r="H84" i="11"/>
  <c r="AE84" i="11"/>
  <c r="O84" i="11"/>
  <c r="AL84" i="11"/>
  <c r="V84" i="11"/>
  <c r="F84" i="11"/>
  <c r="AO84" i="11"/>
  <c r="AG84" i="11"/>
  <c r="Y84" i="11"/>
  <c r="Q84" i="11"/>
  <c r="I84" i="11"/>
  <c r="AN84" i="11"/>
  <c r="AF84" i="11"/>
  <c r="X84" i="11"/>
  <c r="P84" i="11"/>
  <c r="R94" i="11"/>
  <c r="AG94" i="11"/>
  <c r="Z94" i="11"/>
  <c r="K94" i="11"/>
  <c r="AO94" i="11"/>
  <c r="AH94" i="11"/>
  <c r="J94" i="11"/>
  <c r="S94" i="11"/>
  <c r="AI94" i="11"/>
  <c r="AQ94" i="11"/>
  <c r="L94" i="11"/>
  <c r="T94" i="11"/>
  <c r="AB94" i="11"/>
  <c r="AJ94" i="11"/>
  <c r="D94" i="11"/>
  <c r="AL94" i="11"/>
  <c r="V94" i="11"/>
  <c r="F94" i="11"/>
  <c r="Y94" i="11"/>
  <c r="G94" i="11"/>
  <c r="AA94" i="11"/>
  <c r="I94" i="11"/>
  <c r="U94" i="11"/>
  <c r="M94" i="11"/>
  <c r="AP94" i="11"/>
  <c r="AC94" i="11"/>
  <c r="AM94" i="11"/>
  <c r="H94" i="11"/>
  <c r="P94" i="11"/>
  <c r="X94" i="11"/>
  <c r="AF94" i="11"/>
  <c r="AN94" i="11"/>
  <c r="AD94" i="11"/>
  <c r="N94" i="11"/>
  <c r="AK94" i="11"/>
  <c r="O94" i="11"/>
  <c r="AE94" i="11"/>
  <c r="W94" i="11"/>
  <c r="E94" i="11"/>
  <c r="Q94" i="11"/>
  <c r="AK144" i="11"/>
  <c r="E144" i="11"/>
  <c r="AB144" i="11"/>
  <c r="U144" i="11"/>
  <c r="T144" i="11"/>
  <c r="AC144" i="11"/>
  <c r="P144" i="11"/>
  <c r="AF144" i="11"/>
  <c r="I144" i="11"/>
  <c r="Y144" i="11"/>
  <c r="AO144" i="11"/>
  <c r="F144" i="11"/>
  <c r="L144" i="11"/>
  <c r="M144" i="11"/>
  <c r="D144" i="11"/>
  <c r="AJ144" i="11"/>
  <c r="H144" i="11"/>
  <c r="X144" i="11"/>
  <c r="AN144" i="11"/>
  <c r="Q144" i="11"/>
  <c r="AG144" i="11"/>
  <c r="AM144" i="11"/>
  <c r="J144" i="11"/>
  <c r="AI144" i="11"/>
  <c r="AA144" i="11"/>
  <c r="S144" i="11"/>
  <c r="K144" i="11"/>
  <c r="AP144" i="11"/>
  <c r="AH144" i="11"/>
  <c r="Z144" i="11"/>
  <c r="R144" i="11"/>
  <c r="AQ144" i="11"/>
  <c r="AE144" i="11"/>
  <c r="W144" i="11"/>
  <c r="O144" i="11"/>
  <c r="G144" i="11"/>
  <c r="AL144" i="11"/>
  <c r="AD144" i="11"/>
  <c r="V144" i="11"/>
  <c r="N144" i="11"/>
  <c r="T104" i="11"/>
  <c r="K104" i="11"/>
  <c r="AQ104" i="11"/>
  <c r="S104" i="11"/>
  <c r="D104" i="11"/>
  <c r="L104" i="11"/>
  <c r="G104" i="11"/>
  <c r="W104" i="11"/>
  <c r="AM104" i="11"/>
  <c r="P104" i="11"/>
  <c r="AF104" i="11"/>
  <c r="AA104" i="11"/>
  <c r="AJ104" i="11"/>
  <c r="AB104" i="11"/>
  <c r="AI104" i="11"/>
  <c r="O104" i="11"/>
  <c r="AE104" i="11"/>
  <c r="H104" i="11"/>
  <c r="X104" i="11"/>
  <c r="AN104" i="11"/>
  <c r="E104" i="11"/>
  <c r="AP104" i="11"/>
  <c r="AH104" i="11"/>
  <c r="Z104" i="11"/>
  <c r="R104" i="11"/>
  <c r="J104" i="11"/>
  <c r="AO104" i="11"/>
  <c r="AG104" i="11"/>
  <c r="Y104" i="11"/>
  <c r="Q104" i="11"/>
  <c r="I104" i="11"/>
  <c r="AL104" i="11"/>
  <c r="AD104" i="11"/>
  <c r="V104" i="11"/>
  <c r="N104" i="11"/>
  <c r="F104" i="11"/>
  <c r="AK104" i="11"/>
  <c r="AC104" i="11"/>
  <c r="U104" i="11"/>
  <c r="M104" i="11"/>
  <c r="AO174" i="11"/>
  <c r="I174" i="11"/>
  <c r="Q174" i="11"/>
  <c r="AF174" i="11"/>
  <c r="F174" i="11"/>
  <c r="AG174" i="11"/>
  <c r="K174" i="11"/>
  <c r="V174" i="11"/>
  <c r="Y174" i="11"/>
  <c r="AL174" i="11"/>
  <c r="P174" i="11"/>
  <c r="O174" i="11"/>
  <c r="W174" i="11"/>
  <c r="AE174" i="11"/>
  <c r="AM174" i="11"/>
  <c r="L174" i="11"/>
  <c r="AB174" i="11"/>
  <c r="D174" i="11"/>
  <c r="R174" i="11"/>
  <c r="AH174" i="11"/>
  <c r="AD174" i="11"/>
  <c r="AN174" i="11"/>
  <c r="H174" i="11"/>
  <c r="AC174" i="11"/>
  <c r="M174" i="11"/>
  <c r="G174" i="11"/>
  <c r="S174" i="11"/>
  <c r="AA174" i="11"/>
  <c r="AI174" i="11"/>
  <c r="AQ174" i="11"/>
  <c r="T174" i="11"/>
  <c r="AJ174" i="11"/>
  <c r="J174" i="11"/>
  <c r="Z174" i="11"/>
  <c r="AP174" i="11"/>
  <c r="N174" i="11"/>
  <c r="X174" i="11"/>
  <c r="AK174" i="11"/>
  <c r="U174" i="11"/>
  <c r="E174" i="11"/>
  <c r="E54" i="11"/>
  <c r="AN54" i="11"/>
  <c r="AF54" i="11"/>
  <c r="X54" i="11"/>
  <c r="P54" i="11"/>
  <c r="H54" i="11"/>
  <c r="AM54" i="11"/>
  <c r="AE54" i="11"/>
  <c r="W54" i="11"/>
  <c r="O54" i="11"/>
  <c r="G54" i="11"/>
  <c r="AL54" i="11"/>
  <c r="AD54" i="11"/>
  <c r="V54" i="11"/>
  <c r="N54" i="11"/>
  <c r="F54" i="11"/>
  <c r="AK54" i="11"/>
  <c r="AC54" i="11"/>
  <c r="U54" i="11"/>
  <c r="M54" i="11"/>
  <c r="D54" i="11"/>
  <c r="AJ54" i="11"/>
  <c r="AB54" i="11"/>
  <c r="T54" i="11"/>
  <c r="L54" i="11"/>
  <c r="AQ54" i="11"/>
  <c r="AI54" i="11"/>
  <c r="AA54" i="11"/>
  <c r="S54" i="11"/>
  <c r="K54" i="11"/>
  <c r="AP54" i="11"/>
  <c r="AH54" i="11"/>
  <c r="Z54" i="11"/>
  <c r="R54" i="11"/>
  <c r="J54" i="11"/>
  <c r="AO54" i="11"/>
  <c r="AG54" i="11"/>
  <c r="Y54" i="11"/>
  <c r="Q54" i="11"/>
  <c r="I54" i="11"/>
  <c r="T44" i="11"/>
  <c r="H44" i="11"/>
  <c r="D44" i="11"/>
  <c r="AM44" i="11"/>
  <c r="X44" i="11"/>
  <c r="AN44" i="11"/>
  <c r="AG44" i="11"/>
  <c r="K44" i="11"/>
  <c r="S44" i="11"/>
  <c r="AA44" i="11"/>
  <c r="AI44" i="11"/>
  <c r="Y44" i="11"/>
  <c r="AJ44" i="11"/>
  <c r="AB44" i="11"/>
  <c r="P44" i="11"/>
  <c r="AF44" i="11"/>
  <c r="AQ44" i="11"/>
  <c r="Q44" i="11"/>
  <c r="I44" i="11"/>
  <c r="L44" i="11"/>
  <c r="O44" i="11"/>
  <c r="AE44" i="11"/>
  <c r="AP44" i="11"/>
  <c r="AH44" i="11"/>
  <c r="Z44" i="11"/>
  <c r="R44" i="11"/>
  <c r="J44" i="11"/>
  <c r="AO44" i="11"/>
  <c r="AC44" i="11"/>
  <c r="M44" i="11"/>
  <c r="G44" i="11"/>
  <c r="W44" i="11"/>
  <c r="AL44" i="11"/>
  <c r="AD44" i="11"/>
  <c r="V44" i="11"/>
  <c r="N44" i="11"/>
  <c r="F44" i="11"/>
  <c r="AK44" i="11"/>
  <c r="U44" i="11"/>
  <c r="E44" i="11"/>
  <c r="E64" i="11"/>
  <c r="D64" i="11"/>
  <c r="M64" i="11"/>
  <c r="H64" i="11"/>
  <c r="X64" i="11"/>
  <c r="AN64" i="11"/>
  <c r="Q64" i="11"/>
  <c r="AG64" i="11"/>
  <c r="L64" i="11"/>
  <c r="AK64" i="11"/>
  <c r="AB64" i="11"/>
  <c r="U64" i="11"/>
  <c r="T64" i="11"/>
  <c r="AC64" i="11"/>
  <c r="AJ64" i="11"/>
  <c r="P64" i="11"/>
  <c r="AF64" i="11"/>
  <c r="I64" i="11"/>
  <c r="Y64" i="11"/>
  <c r="AO64" i="11"/>
  <c r="F64" i="11"/>
  <c r="AM64" i="11"/>
  <c r="AE64" i="11"/>
  <c r="W64" i="11"/>
  <c r="O64" i="11"/>
  <c r="G64" i="11"/>
  <c r="AL64" i="11"/>
  <c r="AD64" i="11"/>
  <c r="V64" i="11"/>
  <c r="N64" i="11"/>
  <c r="AQ64" i="11"/>
  <c r="AI64" i="11"/>
  <c r="AA64" i="11"/>
  <c r="S64" i="11"/>
  <c r="K64" i="11"/>
  <c r="AP64" i="11"/>
  <c r="AH64" i="11"/>
  <c r="Z64" i="11"/>
  <c r="R64" i="11"/>
  <c r="J64" i="11"/>
  <c r="J164" i="11"/>
  <c r="AI164" i="11"/>
  <c r="Z164" i="11"/>
  <c r="S164" i="11"/>
  <c r="AA164" i="11"/>
  <c r="AH164" i="11"/>
  <c r="AP164" i="11"/>
  <c r="R164" i="11"/>
  <c r="K164" i="11"/>
  <c r="H164" i="11"/>
  <c r="P164" i="11"/>
  <c r="X164" i="11"/>
  <c r="AF164" i="11"/>
  <c r="AN164" i="11"/>
  <c r="I164" i="11"/>
  <c r="Q164" i="11"/>
  <c r="Y164" i="11"/>
  <c r="AG164" i="11"/>
  <c r="AO164" i="11"/>
  <c r="AM164" i="11"/>
  <c r="W164" i="11"/>
  <c r="G164" i="11"/>
  <c r="AD164" i="11"/>
  <c r="N164" i="11"/>
  <c r="AQ164" i="11"/>
  <c r="L164" i="11"/>
  <c r="T164" i="11"/>
  <c r="AB164" i="11"/>
  <c r="AJ164" i="11"/>
  <c r="E164" i="11"/>
  <c r="M164" i="11"/>
  <c r="U164" i="11"/>
  <c r="AC164" i="11"/>
  <c r="AK164" i="11"/>
  <c r="D164" i="11"/>
  <c r="AE164" i="11"/>
  <c r="O164" i="11"/>
  <c r="AL164" i="11"/>
  <c r="V164" i="11"/>
  <c r="F164" i="11"/>
  <c r="Y154" i="11"/>
  <c r="AP154" i="11"/>
  <c r="AO154" i="11"/>
  <c r="AG154" i="11"/>
  <c r="AD154" i="11"/>
  <c r="N154" i="11"/>
  <c r="AK154" i="11"/>
  <c r="U154" i="11"/>
  <c r="AN154" i="11"/>
  <c r="AF154" i="11"/>
  <c r="X154" i="11"/>
  <c r="P154" i="11"/>
  <c r="H154" i="11"/>
  <c r="AM154" i="11"/>
  <c r="AE154" i="11"/>
  <c r="W154" i="11"/>
  <c r="O154" i="11"/>
  <c r="R154" i="11"/>
  <c r="AH154" i="11"/>
  <c r="Q154" i="11"/>
  <c r="Z154" i="11"/>
  <c r="I154" i="11"/>
  <c r="J154" i="11"/>
  <c r="E154" i="11"/>
  <c r="AL154" i="11"/>
  <c r="V154" i="11"/>
  <c r="F154" i="11"/>
  <c r="AC154" i="11"/>
  <c r="M154" i="11"/>
  <c r="G154" i="11"/>
  <c r="D154" i="11"/>
  <c r="AJ154" i="11"/>
  <c r="AB154" i="11"/>
  <c r="T154" i="11"/>
  <c r="L154" i="11"/>
  <c r="AQ154" i="11"/>
  <c r="AI154" i="11"/>
  <c r="AA154" i="11"/>
  <c r="S154" i="11"/>
  <c r="K154" i="11"/>
  <c r="U34" i="11"/>
  <c r="R34" i="11"/>
  <c r="AQ34" i="11"/>
  <c r="K34" i="11"/>
  <c r="AI34" i="11"/>
  <c r="AC34" i="11"/>
  <c r="AM34" i="11"/>
  <c r="Z34" i="11"/>
  <c r="G34" i="11"/>
  <c r="J34" i="11"/>
  <c r="AD34" i="11"/>
  <c r="P34" i="11"/>
  <c r="AG34" i="11"/>
  <c r="AO34" i="11"/>
  <c r="AF34" i="11"/>
  <c r="AN34" i="11"/>
  <c r="S34" i="11"/>
  <c r="AA34" i="11"/>
  <c r="I34" i="11"/>
  <c r="E34" i="11"/>
  <c r="AH34" i="11"/>
  <c r="F34" i="11"/>
  <c r="AP34" i="11"/>
  <c r="O34" i="11"/>
  <c r="V34" i="11"/>
  <c r="AL34" i="11"/>
  <c r="Y34" i="11"/>
  <c r="AK34" i="11"/>
  <c r="D34" i="11"/>
  <c r="AJ34" i="11"/>
  <c r="L34" i="11"/>
  <c r="W34" i="11"/>
  <c r="AE34" i="11"/>
  <c r="AB34" i="11"/>
  <c r="T34" i="11"/>
  <c r="H34" i="11"/>
  <c r="M34" i="11"/>
  <c r="X34" i="11"/>
  <c r="N34" i="11"/>
  <c r="Q34" i="11"/>
  <c r="K114" i="11"/>
  <c r="AQ114" i="11"/>
  <c r="P114" i="11"/>
  <c r="AH114" i="11"/>
  <c r="AI114" i="11"/>
  <c r="AP114" i="11"/>
  <c r="H114" i="11"/>
  <c r="AM114" i="11"/>
  <c r="W114" i="11"/>
  <c r="G114" i="11"/>
  <c r="AD114" i="11"/>
  <c r="D114" i="11"/>
  <c r="AK114" i="11"/>
  <c r="AC114" i="11"/>
  <c r="U114" i="11"/>
  <c r="M114" i="11"/>
  <c r="E114" i="11"/>
  <c r="AJ114" i="11"/>
  <c r="AB114" i="11"/>
  <c r="T114" i="11"/>
  <c r="N114" i="11"/>
  <c r="AA114" i="11"/>
  <c r="Z114" i="11"/>
  <c r="S114" i="11"/>
  <c r="AE114" i="11"/>
  <c r="O114" i="11"/>
  <c r="AL114" i="11"/>
  <c r="V114" i="11"/>
  <c r="L114" i="11"/>
  <c r="AO114" i="11"/>
  <c r="AG114" i="11"/>
  <c r="Y114" i="11"/>
  <c r="Q114" i="11"/>
  <c r="I114" i="11"/>
  <c r="AN114" i="11"/>
  <c r="AF114" i="11"/>
  <c r="X114" i="11"/>
  <c r="F114" i="11"/>
  <c r="R114" i="11"/>
  <c r="J114" i="11"/>
  <c r="B307" i="2"/>
  <c r="B309" i="2"/>
  <c r="B315" i="2"/>
  <c r="B317" i="2"/>
  <c r="B312" i="2"/>
  <c r="C300" i="7"/>
  <c r="R300" i="7"/>
  <c r="S300" i="9"/>
  <c r="B303" i="3"/>
  <c r="C303" i="3" s="1"/>
  <c r="B302" i="3"/>
  <c r="C302" i="3" s="1"/>
  <c r="B301" i="3"/>
  <c r="B300" i="3"/>
  <c r="C300" i="3" l="1"/>
  <c r="R300" i="3"/>
  <c r="C301" i="3"/>
  <c r="R301" i="3"/>
  <c r="S301" i="9"/>
  <c r="S302" i="9" l="1"/>
  <c r="B300" i="1" l="1"/>
  <c r="B302" i="1"/>
  <c r="B301" i="1"/>
  <c r="B303" i="1"/>
  <c r="B309" i="1"/>
  <c r="B310" i="1"/>
  <c r="B313" i="1"/>
  <c r="B307" i="1"/>
  <c r="B308" i="1"/>
  <c r="B311" i="1"/>
  <c r="B312" i="1"/>
  <c r="S303" i="9"/>
  <c r="B307" i="3"/>
  <c r="C307" i="3" s="1"/>
  <c r="B305" i="3"/>
  <c r="C305" i="3" s="1"/>
  <c r="B308" i="3"/>
  <c r="C308" i="3" s="1"/>
  <c r="B306" i="3"/>
  <c r="C306" i="3" s="1"/>
  <c r="B304" i="3"/>
  <c r="C304" i="3" s="1"/>
  <c r="B306" i="1"/>
  <c r="C306" i="1" s="1"/>
  <c r="B305" i="1"/>
  <c r="C305" i="1" s="1"/>
  <c r="C302" i="1"/>
  <c r="B304" i="1"/>
  <c r="C304" i="1" s="1"/>
  <c r="C303" i="1"/>
  <c r="C300" i="1" l="1"/>
  <c r="R300" i="1"/>
  <c r="C301" i="1"/>
  <c r="R301" i="1"/>
  <c r="R312" i="1"/>
  <c r="C312" i="1"/>
  <c r="S312" i="1"/>
  <c r="R308" i="1"/>
  <c r="C308" i="1"/>
  <c r="S308" i="1"/>
  <c r="R310" i="1"/>
  <c r="S310" i="1"/>
  <c r="C310" i="1"/>
  <c r="C311" i="1"/>
  <c r="R311" i="1"/>
  <c r="S311" i="1"/>
  <c r="C307" i="1"/>
  <c r="R307" i="1"/>
  <c r="S307" i="1"/>
  <c r="C313" i="1"/>
  <c r="R313" i="1"/>
  <c r="S313" i="1"/>
  <c r="C309" i="1"/>
  <c r="R309" i="1"/>
  <c r="S309" i="1"/>
  <c r="S304" i="9"/>
  <c r="U313" i="1" l="1"/>
  <c r="T313" i="1"/>
  <c r="X313" i="1"/>
  <c r="AB313" i="1"/>
  <c r="AF313" i="1"/>
  <c r="V313" i="1"/>
  <c r="Y313" i="1"/>
  <c r="AD313" i="1"/>
  <c r="AH313" i="1"/>
  <c r="AG313" i="1"/>
  <c r="AC313" i="1"/>
  <c r="Z313" i="1"/>
  <c r="AE313" i="1"/>
  <c r="AA313" i="1"/>
  <c r="W313" i="1"/>
  <c r="U311" i="1"/>
  <c r="V311" i="1"/>
  <c r="Y311" i="1"/>
  <c r="AD311" i="1"/>
  <c r="AH311" i="1"/>
  <c r="T311" i="1"/>
  <c r="X311" i="1"/>
  <c r="AB311" i="1"/>
  <c r="AF311" i="1"/>
  <c r="AG311" i="1"/>
  <c r="AC311" i="1"/>
  <c r="Z311" i="1"/>
  <c r="AE311" i="1"/>
  <c r="AA311" i="1"/>
  <c r="W311" i="1"/>
  <c r="T310" i="1"/>
  <c r="V310" i="1"/>
  <c r="X310" i="1"/>
  <c r="Y310" i="1"/>
  <c r="AB310" i="1"/>
  <c r="AD310" i="1"/>
  <c r="AF310" i="1"/>
  <c r="AH310" i="1"/>
  <c r="U310" i="1"/>
  <c r="W310" i="1"/>
  <c r="Z310" i="1"/>
  <c r="AA310" i="1"/>
  <c r="AC310" i="1"/>
  <c r="AE310" i="1"/>
  <c r="AG310" i="1"/>
  <c r="U308" i="1"/>
  <c r="V308" i="1"/>
  <c r="X308" i="1"/>
  <c r="Y308" i="1"/>
  <c r="AB308" i="1"/>
  <c r="AD308" i="1"/>
  <c r="AF308" i="1"/>
  <c r="AH308" i="1"/>
  <c r="T308" i="1"/>
  <c r="W308" i="1"/>
  <c r="Z308" i="1"/>
  <c r="AA308" i="1"/>
  <c r="AC308" i="1"/>
  <c r="AE308" i="1"/>
  <c r="AG308" i="1"/>
  <c r="U309" i="1"/>
  <c r="W309" i="1"/>
  <c r="Z309" i="1"/>
  <c r="AA309" i="1"/>
  <c r="AC309" i="1"/>
  <c r="AE309" i="1"/>
  <c r="AG309" i="1"/>
  <c r="T309" i="1"/>
  <c r="V309" i="1"/>
  <c r="X309" i="1"/>
  <c r="Y309" i="1"/>
  <c r="AB309" i="1"/>
  <c r="AD309" i="1"/>
  <c r="AF309" i="1"/>
  <c r="AH309" i="1"/>
  <c r="T307" i="1"/>
  <c r="V307" i="1"/>
  <c r="X307" i="1"/>
  <c r="Y307" i="1"/>
  <c r="AB307" i="1"/>
  <c r="AD307" i="1"/>
  <c r="AF307" i="1"/>
  <c r="AH307" i="1"/>
  <c r="U307" i="1"/>
  <c r="W307" i="1"/>
  <c r="Z307" i="1"/>
  <c r="AA307" i="1"/>
  <c r="AC307" i="1"/>
  <c r="AE307" i="1"/>
  <c r="AG307" i="1"/>
  <c r="U312" i="1"/>
  <c r="W312" i="1"/>
  <c r="Z312" i="1"/>
  <c r="AA312" i="1"/>
  <c r="AC312" i="1"/>
  <c r="AE312" i="1"/>
  <c r="AG312" i="1"/>
  <c r="T312" i="1"/>
  <c r="V312" i="1"/>
  <c r="X312" i="1"/>
  <c r="Y312" i="1"/>
  <c r="AB312" i="1"/>
  <c r="AD312" i="1"/>
  <c r="AF312" i="1"/>
  <c r="AH312" i="1"/>
  <c r="C301" i="2"/>
  <c r="C303" i="2"/>
  <c r="C302" i="2"/>
  <c r="C304" i="2"/>
  <c r="C305" i="2"/>
  <c r="D299" i="1"/>
  <c r="B299" i="1"/>
  <c r="A299" i="1"/>
  <c r="C313" i="2" l="1"/>
  <c r="C300" i="2"/>
  <c r="R300" i="2"/>
  <c r="R301" i="2"/>
  <c r="S316" i="2"/>
  <c r="S317" i="2"/>
  <c r="S314" i="2"/>
  <c r="S315" i="2"/>
  <c r="C312" i="2"/>
  <c r="C308" i="2"/>
  <c r="C311" i="2"/>
  <c r="C307" i="2"/>
  <c r="C310" i="2"/>
  <c r="C306" i="2"/>
  <c r="C309" i="2"/>
  <c r="S302" i="10"/>
  <c r="R302" i="10"/>
  <c r="AG302" i="10" s="1"/>
  <c r="S301" i="10"/>
  <c r="R301" i="10"/>
  <c r="AH301" i="10" s="1"/>
  <c r="S300" i="10"/>
  <c r="AG300" i="10"/>
  <c r="AH304" i="9"/>
  <c r="AE303" i="9"/>
  <c r="AH302" i="9"/>
  <c r="AH301" i="9"/>
  <c r="AH300" i="9"/>
  <c r="S305" i="8"/>
  <c r="R305" i="8"/>
  <c r="S304" i="8"/>
  <c r="R304" i="8"/>
  <c r="AH304" i="8" s="1"/>
  <c r="S303" i="8"/>
  <c r="R303" i="8"/>
  <c r="AH303" i="8" s="1"/>
  <c r="S302" i="8"/>
  <c r="R302" i="8"/>
  <c r="AH302" i="8" s="1"/>
  <c r="S301" i="8"/>
  <c r="R301" i="8"/>
  <c r="AH301" i="8" s="1"/>
  <c r="S300" i="8"/>
  <c r="AH300" i="8"/>
  <c r="S307" i="7"/>
  <c r="R307" i="7"/>
  <c r="AH307" i="7" s="1"/>
  <c r="S306" i="7"/>
  <c r="R306" i="7"/>
  <c r="AH306" i="7" s="1"/>
  <c r="S305" i="7"/>
  <c r="R305" i="7"/>
  <c r="AC305" i="7" s="1"/>
  <c r="S304" i="7"/>
  <c r="R304" i="7"/>
  <c r="AH304" i="7" s="1"/>
  <c r="S303" i="7"/>
  <c r="R303" i="7"/>
  <c r="AH303" i="7" s="1"/>
  <c r="S302" i="7"/>
  <c r="R302" i="7"/>
  <c r="AH302" i="7" s="1"/>
  <c r="S301" i="7"/>
  <c r="R301" i="7"/>
  <c r="AH301" i="7" s="1"/>
  <c r="S300" i="7"/>
  <c r="AH300" i="7"/>
  <c r="S302" i="4"/>
  <c r="R302" i="4"/>
  <c r="AH302" i="4" s="1"/>
  <c r="S301" i="4"/>
  <c r="AH301" i="4"/>
  <c r="S300" i="4"/>
  <c r="AE300" i="4"/>
  <c r="S308" i="3"/>
  <c r="R308" i="3"/>
  <c r="AH308" i="3" s="1"/>
  <c r="S307" i="3"/>
  <c r="R307" i="3"/>
  <c r="AG307" i="3" s="1"/>
  <c r="S306" i="3"/>
  <c r="R306" i="3"/>
  <c r="AH306" i="3" s="1"/>
  <c r="S305" i="3"/>
  <c r="R305" i="3"/>
  <c r="S304" i="3"/>
  <c r="R304" i="3"/>
  <c r="AG304" i="3" s="1"/>
  <c r="S303" i="3"/>
  <c r="R303" i="3"/>
  <c r="S302" i="3"/>
  <c r="R302" i="3"/>
  <c r="AG302" i="3" s="1"/>
  <c r="S301" i="3"/>
  <c r="AG301" i="3"/>
  <c r="S300" i="3"/>
  <c r="AG300" i="3"/>
  <c r="S306" i="1"/>
  <c r="R306" i="1"/>
  <c r="AH306" i="1" s="1"/>
  <c r="S305" i="1"/>
  <c r="R305" i="1"/>
  <c r="AG305" i="1" s="1"/>
  <c r="S304" i="1"/>
  <c r="R304" i="1"/>
  <c r="AH304" i="1" s="1"/>
  <c r="S303" i="1"/>
  <c r="R303" i="1"/>
  <c r="AG303" i="1" s="1"/>
  <c r="S302" i="1"/>
  <c r="R302" i="1"/>
  <c r="AH302" i="1" s="1"/>
  <c r="S301" i="1"/>
  <c r="AG301" i="1"/>
  <c r="S300" i="1"/>
  <c r="AH300" i="1"/>
  <c r="AH305" i="8" l="1"/>
  <c r="E177" i="11"/>
  <c r="G177" i="11"/>
  <c r="I177" i="11"/>
  <c r="K177" i="11"/>
  <c r="M177" i="11"/>
  <c r="O177" i="11"/>
  <c r="Q177" i="11"/>
  <c r="S177" i="11"/>
  <c r="U177" i="11"/>
  <c r="W177" i="11"/>
  <c r="Y177" i="11"/>
  <c r="AA177" i="11"/>
  <c r="AC177" i="11"/>
  <c r="AE177" i="11"/>
  <c r="AG177" i="11"/>
  <c r="AI177" i="11"/>
  <c r="AK177" i="11"/>
  <c r="AM177" i="11"/>
  <c r="AO177" i="11"/>
  <c r="AQ177" i="11"/>
  <c r="F177" i="11"/>
  <c r="J177" i="11"/>
  <c r="N177" i="11"/>
  <c r="R177" i="11"/>
  <c r="V177" i="11"/>
  <c r="Z177" i="11"/>
  <c r="AD177" i="11"/>
  <c r="AH177" i="11"/>
  <c r="AL177" i="11"/>
  <c r="AP177" i="11"/>
  <c r="D177" i="11"/>
  <c r="H177" i="11"/>
  <c r="L177" i="11"/>
  <c r="P177" i="11"/>
  <c r="T177" i="11"/>
  <c r="X177" i="11"/>
  <c r="AB177" i="11"/>
  <c r="AF177" i="11"/>
  <c r="AJ177" i="11"/>
  <c r="AN177" i="11"/>
  <c r="R316" i="2"/>
  <c r="C316" i="2"/>
  <c r="R314" i="2"/>
  <c r="C314" i="2"/>
  <c r="R315" i="2"/>
  <c r="C315" i="2"/>
  <c r="R317" i="2"/>
  <c r="C317" i="2"/>
  <c r="R313" i="2"/>
  <c r="AG305" i="3"/>
  <c r="AA301" i="9"/>
  <c r="W301" i="9"/>
  <c r="AE301" i="9"/>
  <c r="AA303" i="8"/>
  <c r="W303" i="8"/>
  <c r="AE303" i="8"/>
  <c r="AA303" i="7"/>
  <c r="W307" i="7"/>
  <c r="AE307" i="7"/>
  <c r="W303" i="7"/>
  <c r="AE303" i="7"/>
  <c r="AA307" i="7"/>
  <c r="W302" i="4"/>
  <c r="AE302" i="4"/>
  <c r="AA302" i="4"/>
  <c r="AA308" i="3"/>
  <c r="AA304" i="3"/>
  <c r="W308" i="3"/>
  <c r="AE308" i="3"/>
  <c r="W304" i="3"/>
  <c r="AE304" i="3"/>
  <c r="AA302" i="1"/>
  <c r="W302" i="1"/>
  <c r="AE302" i="1"/>
  <c r="AA306" i="1"/>
  <c r="W306" i="1"/>
  <c r="AE306" i="1"/>
  <c r="U303" i="9"/>
  <c r="Z303" i="9"/>
  <c r="AC303" i="9"/>
  <c r="AG303" i="9"/>
  <c r="U301" i="9"/>
  <c r="Z301" i="9"/>
  <c r="AC301" i="9"/>
  <c r="AG301" i="9"/>
  <c r="W303" i="9"/>
  <c r="AA303" i="9"/>
  <c r="W301" i="8"/>
  <c r="AA301" i="8"/>
  <c r="AE301" i="8"/>
  <c r="U303" i="8"/>
  <c r="Z303" i="8"/>
  <c r="AC303" i="8"/>
  <c r="AG303" i="8"/>
  <c r="W305" i="8"/>
  <c r="AA305" i="8"/>
  <c r="AE305" i="8"/>
  <c r="U301" i="8"/>
  <c r="Z301" i="8"/>
  <c r="AC301" i="8"/>
  <c r="AG301" i="8"/>
  <c r="U305" i="8"/>
  <c r="Z305" i="8"/>
  <c r="AC305" i="8"/>
  <c r="AG305" i="8"/>
  <c r="U301" i="7"/>
  <c r="Z301" i="7"/>
  <c r="AC301" i="7"/>
  <c r="U303" i="7"/>
  <c r="Z303" i="7"/>
  <c r="AC303" i="7"/>
  <c r="AG303" i="7"/>
  <c r="Z305" i="7"/>
  <c r="AE301" i="7"/>
  <c r="W301" i="7"/>
  <c r="AA301" i="7"/>
  <c r="AG301" i="7"/>
  <c r="AH305" i="7"/>
  <c r="F176" i="11" s="1"/>
  <c r="AE305" i="7"/>
  <c r="AA305" i="7"/>
  <c r="U305" i="7"/>
  <c r="W305" i="7"/>
  <c r="AG305" i="7"/>
  <c r="U307" i="7"/>
  <c r="Z307" i="7"/>
  <c r="AC307" i="7"/>
  <c r="AG307" i="7"/>
  <c r="U300" i="4"/>
  <c r="Z300" i="4"/>
  <c r="AC300" i="4"/>
  <c r="AG300" i="4"/>
  <c r="W300" i="4"/>
  <c r="AA300" i="4"/>
  <c r="U302" i="4"/>
  <c r="Z302" i="4"/>
  <c r="AC302" i="4"/>
  <c r="AG302" i="4"/>
  <c r="W300" i="3"/>
  <c r="AA300" i="3"/>
  <c r="AE300" i="3"/>
  <c r="Z302" i="3"/>
  <c r="U300" i="3"/>
  <c r="Z300" i="3"/>
  <c r="AC300" i="3"/>
  <c r="AH302" i="3"/>
  <c r="AE302" i="3"/>
  <c r="AA302" i="3"/>
  <c r="W302" i="3"/>
  <c r="U302" i="3"/>
  <c r="AC302" i="3"/>
  <c r="U306" i="3"/>
  <c r="Z306" i="3"/>
  <c r="AC306" i="3"/>
  <c r="AG306" i="3"/>
  <c r="U304" i="3"/>
  <c r="Z304" i="3"/>
  <c r="AC304" i="3"/>
  <c r="W306" i="3"/>
  <c r="AA306" i="3"/>
  <c r="AE306" i="3"/>
  <c r="U308" i="3"/>
  <c r="Z308" i="3"/>
  <c r="AC308" i="3"/>
  <c r="AG308" i="3"/>
  <c r="AC300" i="1"/>
  <c r="U304" i="1"/>
  <c r="Z304" i="1"/>
  <c r="AC304" i="1"/>
  <c r="AG304" i="1"/>
  <c r="U300" i="1"/>
  <c r="Z300" i="1"/>
  <c r="AG300" i="1"/>
  <c r="W300" i="1"/>
  <c r="AA300" i="1"/>
  <c r="AE300" i="1"/>
  <c r="U302" i="1"/>
  <c r="Z302" i="1"/>
  <c r="AC302" i="1"/>
  <c r="AG302" i="1"/>
  <c r="W304" i="1"/>
  <c r="AA304" i="1"/>
  <c r="AE304" i="1"/>
  <c r="U306" i="1"/>
  <c r="Z306" i="1"/>
  <c r="AC306" i="1"/>
  <c r="AG306" i="1"/>
  <c r="AH300" i="4"/>
  <c r="AH303" i="9"/>
  <c r="F178" i="11" s="1"/>
  <c r="T300" i="10"/>
  <c r="V300" i="10"/>
  <c r="X300" i="10"/>
  <c r="Y300" i="10"/>
  <c r="AB300" i="10"/>
  <c r="AD300" i="10"/>
  <c r="AF300" i="10"/>
  <c r="AH300" i="10"/>
  <c r="U301" i="10"/>
  <c r="W301" i="10"/>
  <c r="Z301" i="10"/>
  <c r="AA301" i="10"/>
  <c r="AC301" i="10"/>
  <c r="AE301" i="10"/>
  <c r="AG301" i="10"/>
  <c r="T302" i="10"/>
  <c r="V302" i="10"/>
  <c r="X302" i="10"/>
  <c r="Y302" i="10"/>
  <c r="AB302" i="10"/>
  <c r="AD302" i="10"/>
  <c r="AF302" i="10"/>
  <c r="AH302" i="10"/>
  <c r="U300" i="10"/>
  <c r="W300" i="10"/>
  <c r="Z300" i="10"/>
  <c r="AA300" i="10"/>
  <c r="AC300" i="10"/>
  <c r="AE300" i="10"/>
  <c r="T301" i="10"/>
  <c r="V301" i="10"/>
  <c r="X301" i="10"/>
  <c r="Y301" i="10"/>
  <c r="AB301" i="10"/>
  <c r="AD301" i="10"/>
  <c r="AF301" i="10"/>
  <c r="U302" i="10"/>
  <c r="W302" i="10"/>
  <c r="Z302" i="10"/>
  <c r="AA302" i="10"/>
  <c r="AC302" i="10"/>
  <c r="AE302" i="10"/>
  <c r="U300" i="9"/>
  <c r="W300" i="9"/>
  <c r="Z300" i="9"/>
  <c r="AA300" i="9"/>
  <c r="AC300" i="9"/>
  <c r="AE300" i="9"/>
  <c r="AG300" i="9"/>
  <c r="T301" i="9"/>
  <c r="V301" i="9"/>
  <c r="X301" i="9"/>
  <c r="Y301" i="9"/>
  <c r="AB301" i="9"/>
  <c r="AD301" i="9"/>
  <c r="AF301" i="9"/>
  <c r="U302" i="9"/>
  <c r="W302" i="9"/>
  <c r="Z302" i="9"/>
  <c r="AA302" i="9"/>
  <c r="AC302" i="9"/>
  <c r="AE302" i="9"/>
  <c r="AG302" i="9"/>
  <c r="T303" i="9"/>
  <c r="V303" i="9"/>
  <c r="X303" i="9"/>
  <c r="Y303" i="9"/>
  <c r="AB303" i="9"/>
  <c r="AD303" i="9"/>
  <c r="AF303" i="9"/>
  <c r="U304" i="9"/>
  <c r="W304" i="9"/>
  <c r="Z304" i="9"/>
  <c r="AA304" i="9"/>
  <c r="AC304" i="9"/>
  <c r="AE304" i="9"/>
  <c r="AG304" i="9"/>
  <c r="T300" i="9"/>
  <c r="V300" i="9"/>
  <c r="X300" i="9"/>
  <c r="Y300" i="9"/>
  <c r="AB300" i="9"/>
  <c r="AD300" i="9"/>
  <c r="AF300" i="9"/>
  <c r="T302" i="9"/>
  <c r="V302" i="9"/>
  <c r="X302" i="9"/>
  <c r="Y302" i="9"/>
  <c r="AB302" i="9"/>
  <c r="AD302" i="9"/>
  <c r="AF302" i="9"/>
  <c r="T304" i="9"/>
  <c r="V304" i="9"/>
  <c r="X304" i="9"/>
  <c r="Y304" i="9"/>
  <c r="AB304" i="9"/>
  <c r="AD304" i="9"/>
  <c r="AF304" i="9"/>
  <c r="U300" i="8"/>
  <c r="W300" i="8"/>
  <c r="Z300" i="8"/>
  <c r="AA300" i="8"/>
  <c r="AC300" i="8"/>
  <c r="AE300" i="8"/>
  <c r="AG300" i="8"/>
  <c r="T301" i="8"/>
  <c r="V301" i="8"/>
  <c r="X301" i="8"/>
  <c r="Y301" i="8"/>
  <c r="AB301" i="8"/>
  <c r="AD301" i="8"/>
  <c r="AF301" i="8"/>
  <c r="U302" i="8"/>
  <c r="W302" i="8"/>
  <c r="Z302" i="8"/>
  <c r="AA302" i="8"/>
  <c r="AC302" i="8"/>
  <c r="AE302" i="8"/>
  <c r="AG302" i="8"/>
  <c r="T303" i="8"/>
  <c r="V303" i="8"/>
  <c r="X303" i="8"/>
  <c r="Y303" i="8"/>
  <c r="AB303" i="8"/>
  <c r="AD303" i="8"/>
  <c r="AF303" i="8"/>
  <c r="U304" i="8"/>
  <c r="W304" i="8"/>
  <c r="Z304" i="8"/>
  <c r="AA304" i="8"/>
  <c r="AC304" i="8"/>
  <c r="AE304" i="8"/>
  <c r="AG304" i="8"/>
  <c r="T305" i="8"/>
  <c r="V305" i="8"/>
  <c r="X305" i="8"/>
  <c r="Y305" i="8"/>
  <c r="AB305" i="8"/>
  <c r="AD305" i="8"/>
  <c r="AF305" i="8"/>
  <c r="T300" i="8"/>
  <c r="V300" i="8"/>
  <c r="X300" i="8"/>
  <c r="Y300" i="8"/>
  <c r="AB300" i="8"/>
  <c r="AD300" i="8"/>
  <c r="AF300" i="8"/>
  <c r="T302" i="8"/>
  <c r="V302" i="8"/>
  <c r="X302" i="8"/>
  <c r="Y302" i="8"/>
  <c r="AB302" i="8"/>
  <c r="AD302" i="8"/>
  <c r="AF302" i="8"/>
  <c r="T304" i="8"/>
  <c r="V304" i="8"/>
  <c r="X304" i="8"/>
  <c r="Y304" i="8"/>
  <c r="AB304" i="8"/>
  <c r="AD304" i="8"/>
  <c r="AF304" i="8"/>
  <c r="U300" i="7"/>
  <c r="W300" i="7"/>
  <c r="Z300" i="7"/>
  <c r="AA300" i="7"/>
  <c r="AC300" i="7"/>
  <c r="AE300" i="7"/>
  <c r="AG300" i="7"/>
  <c r="T301" i="7"/>
  <c r="V301" i="7"/>
  <c r="X301" i="7"/>
  <c r="Y301" i="7"/>
  <c r="AB301" i="7"/>
  <c r="AD301" i="7"/>
  <c r="AF301" i="7"/>
  <c r="U302" i="7"/>
  <c r="W302" i="7"/>
  <c r="Z302" i="7"/>
  <c r="AA302" i="7"/>
  <c r="AC302" i="7"/>
  <c r="AE302" i="7"/>
  <c r="AG302" i="7"/>
  <c r="T303" i="7"/>
  <c r="V303" i="7"/>
  <c r="X303" i="7"/>
  <c r="Y303" i="7"/>
  <c r="AB303" i="7"/>
  <c r="AD303" i="7"/>
  <c r="AF303" i="7"/>
  <c r="U304" i="7"/>
  <c r="W304" i="7"/>
  <c r="Z304" i="7"/>
  <c r="AA304" i="7"/>
  <c r="AC304" i="7"/>
  <c r="AE304" i="7"/>
  <c r="AG304" i="7"/>
  <c r="T305" i="7"/>
  <c r="V305" i="7"/>
  <c r="X305" i="7"/>
  <c r="Y305" i="7"/>
  <c r="AB305" i="7"/>
  <c r="AD305" i="7"/>
  <c r="AF305" i="7"/>
  <c r="U306" i="7"/>
  <c r="W306" i="7"/>
  <c r="Z306" i="7"/>
  <c r="AA306" i="7"/>
  <c r="AC306" i="7"/>
  <c r="AE306" i="7"/>
  <c r="AG306" i="7"/>
  <c r="T307" i="7"/>
  <c r="V307" i="7"/>
  <c r="X307" i="7"/>
  <c r="Y307" i="7"/>
  <c r="AB307" i="7"/>
  <c r="AD307" i="7"/>
  <c r="AF307" i="7"/>
  <c r="T300" i="7"/>
  <c r="V300" i="7"/>
  <c r="X300" i="7"/>
  <c r="Y300" i="7"/>
  <c r="AB300" i="7"/>
  <c r="AD300" i="7"/>
  <c r="AF300" i="7"/>
  <c r="T302" i="7"/>
  <c r="V302" i="7"/>
  <c r="X302" i="7"/>
  <c r="Y302" i="7"/>
  <c r="AB302" i="7"/>
  <c r="AD302" i="7"/>
  <c r="AF302" i="7"/>
  <c r="T304" i="7"/>
  <c r="V304" i="7"/>
  <c r="X304" i="7"/>
  <c r="Y304" i="7"/>
  <c r="AB304" i="7"/>
  <c r="AD304" i="7"/>
  <c r="AF304" i="7"/>
  <c r="T306" i="7"/>
  <c r="V306" i="7"/>
  <c r="X306" i="7"/>
  <c r="Y306" i="7"/>
  <c r="AB306" i="7"/>
  <c r="AD306" i="7"/>
  <c r="AF306" i="7"/>
  <c r="T301" i="4"/>
  <c r="Y301" i="4"/>
  <c r="T300" i="4"/>
  <c r="V300" i="4"/>
  <c r="X300" i="4"/>
  <c r="Y300" i="4"/>
  <c r="AB300" i="4"/>
  <c r="AD300" i="4"/>
  <c r="AF300" i="4"/>
  <c r="U301" i="4"/>
  <c r="W301" i="4"/>
  <c r="Z301" i="4"/>
  <c r="AA301" i="4"/>
  <c r="AC301" i="4"/>
  <c r="AE301" i="4"/>
  <c r="E145" i="11" s="1"/>
  <c r="AG301" i="4"/>
  <c r="T302" i="4"/>
  <c r="V302" i="4"/>
  <c r="X302" i="4"/>
  <c r="Y302" i="4"/>
  <c r="AB302" i="4"/>
  <c r="AD302" i="4"/>
  <c r="AF302" i="4"/>
  <c r="V301" i="4"/>
  <c r="X301" i="4"/>
  <c r="AB301" i="4"/>
  <c r="AD301" i="4"/>
  <c r="AF301" i="4"/>
  <c r="AH300" i="3"/>
  <c r="AG303" i="3"/>
  <c r="AH304" i="3"/>
  <c r="T301" i="3"/>
  <c r="V301" i="3"/>
  <c r="X301" i="3"/>
  <c r="Y301" i="3"/>
  <c r="AB301" i="3"/>
  <c r="AD301" i="3"/>
  <c r="AF301" i="3"/>
  <c r="AH301" i="3"/>
  <c r="T303" i="3"/>
  <c r="V303" i="3"/>
  <c r="X303" i="3"/>
  <c r="Y303" i="3"/>
  <c r="AB303" i="3"/>
  <c r="AD303" i="3"/>
  <c r="AF303" i="3"/>
  <c r="AH303" i="3"/>
  <c r="T305" i="3"/>
  <c r="V305" i="3"/>
  <c r="X305" i="3"/>
  <c r="Y305" i="3"/>
  <c r="AB305" i="3"/>
  <c r="AD305" i="3"/>
  <c r="AF305" i="3"/>
  <c r="AH305" i="3"/>
  <c r="T307" i="3"/>
  <c r="V307" i="3"/>
  <c r="X307" i="3"/>
  <c r="Y307" i="3"/>
  <c r="AB307" i="3"/>
  <c r="AD307" i="3"/>
  <c r="AF307" i="3"/>
  <c r="AH307" i="3"/>
  <c r="T300" i="3"/>
  <c r="V300" i="3"/>
  <c r="X300" i="3"/>
  <c r="Y300" i="3"/>
  <c r="AB300" i="3"/>
  <c r="AD300" i="3"/>
  <c r="AF300" i="3"/>
  <c r="U301" i="3"/>
  <c r="W301" i="3"/>
  <c r="Z301" i="3"/>
  <c r="AA301" i="3"/>
  <c r="AC301" i="3"/>
  <c r="AE301" i="3"/>
  <c r="T302" i="3"/>
  <c r="V302" i="3"/>
  <c r="X302" i="3"/>
  <c r="Y302" i="3"/>
  <c r="AB302" i="3"/>
  <c r="AD302" i="3"/>
  <c r="AF302" i="3"/>
  <c r="U303" i="3"/>
  <c r="W303" i="3"/>
  <c r="Z303" i="3"/>
  <c r="AA303" i="3"/>
  <c r="AC303" i="3"/>
  <c r="AE303" i="3"/>
  <c r="T304" i="3"/>
  <c r="V304" i="3"/>
  <c r="X304" i="3"/>
  <c r="Y304" i="3"/>
  <c r="AB304" i="3"/>
  <c r="AD304" i="3"/>
  <c r="AF304" i="3"/>
  <c r="U305" i="3"/>
  <c r="W305" i="3"/>
  <c r="Z305" i="3"/>
  <c r="AA305" i="3"/>
  <c r="AC305" i="3"/>
  <c r="AE305" i="3"/>
  <c r="T306" i="3"/>
  <c r="V306" i="3"/>
  <c r="X306" i="3"/>
  <c r="Y306" i="3"/>
  <c r="AB306" i="3"/>
  <c r="AD306" i="3"/>
  <c r="AF306" i="3"/>
  <c r="U307" i="3"/>
  <c r="W307" i="3"/>
  <c r="Z307" i="3"/>
  <c r="AA307" i="3"/>
  <c r="AC307" i="3"/>
  <c r="AE307" i="3"/>
  <c r="T308" i="3"/>
  <c r="V308" i="3"/>
  <c r="X308" i="3"/>
  <c r="Y308" i="3"/>
  <c r="AB308" i="3"/>
  <c r="AD308" i="3"/>
  <c r="AF308" i="3"/>
  <c r="T301" i="1"/>
  <c r="V301" i="1"/>
  <c r="X301" i="1"/>
  <c r="Y301" i="1"/>
  <c r="AB301" i="1"/>
  <c r="AD301" i="1"/>
  <c r="AF301" i="1"/>
  <c r="AH301" i="1"/>
  <c r="T303" i="1"/>
  <c r="V303" i="1"/>
  <c r="X303" i="1"/>
  <c r="Y303" i="1"/>
  <c r="AB303" i="1"/>
  <c r="AD303" i="1"/>
  <c r="AF303" i="1"/>
  <c r="AH303" i="1"/>
  <c r="T305" i="1"/>
  <c r="V305" i="1"/>
  <c r="X305" i="1"/>
  <c r="Y305" i="1"/>
  <c r="AB305" i="1"/>
  <c r="AD305" i="1"/>
  <c r="AF305" i="1"/>
  <c r="AH305" i="1"/>
  <c r="T300" i="1"/>
  <c r="V300" i="1"/>
  <c r="X300" i="1"/>
  <c r="Y300" i="1"/>
  <c r="AB300" i="1"/>
  <c r="AD300" i="1"/>
  <c r="AF300" i="1"/>
  <c r="U301" i="1"/>
  <c r="W301" i="1"/>
  <c r="Z301" i="1"/>
  <c r="AA301" i="1"/>
  <c r="AC301" i="1"/>
  <c r="AE301" i="1"/>
  <c r="T302" i="1"/>
  <c r="V302" i="1"/>
  <c r="X302" i="1"/>
  <c r="Y302" i="1"/>
  <c r="AB302" i="1"/>
  <c r="AD302" i="1"/>
  <c r="AF302" i="1"/>
  <c r="U303" i="1"/>
  <c r="W303" i="1"/>
  <c r="Z303" i="1"/>
  <c r="AA303" i="1"/>
  <c r="AC303" i="1"/>
  <c r="AE303" i="1"/>
  <c r="T304" i="1"/>
  <c r="V304" i="1"/>
  <c r="X304" i="1"/>
  <c r="Y304" i="1"/>
  <c r="AB304" i="1"/>
  <c r="AD304" i="1"/>
  <c r="AF304" i="1"/>
  <c r="U305" i="1"/>
  <c r="W305" i="1"/>
  <c r="Z305" i="1"/>
  <c r="AA305" i="1"/>
  <c r="AC305" i="1"/>
  <c r="AE305" i="1"/>
  <c r="T306" i="1"/>
  <c r="V306" i="1"/>
  <c r="X306" i="1"/>
  <c r="Y306" i="1"/>
  <c r="AB306" i="1"/>
  <c r="AD306" i="1"/>
  <c r="AF306" i="1"/>
  <c r="E163" i="11" l="1"/>
  <c r="E172" i="11"/>
  <c r="E170" i="11"/>
  <c r="F82" i="11"/>
  <c r="H82" i="11"/>
  <c r="J82" i="11"/>
  <c r="L82" i="11"/>
  <c r="N82" i="11"/>
  <c r="P82" i="11"/>
  <c r="R82" i="11"/>
  <c r="T82" i="11"/>
  <c r="V82" i="11"/>
  <c r="X82" i="11"/>
  <c r="Z82" i="11"/>
  <c r="AB82" i="11"/>
  <c r="AD82" i="11"/>
  <c r="AF82" i="11"/>
  <c r="AH82" i="11"/>
  <c r="AJ82" i="11"/>
  <c r="AL82" i="11"/>
  <c r="AN82" i="11"/>
  <c r="AP82" i="11"/>
  <c r="E82" i="11"/>
  <c r="G82" i="11"/>
  <c r="I82" i="11"/>
  <c r="K82" i="11"/>
  <c r="M82" i="11"/>
  <c r="O82" i="11"/>
  <c r="Q82" i="11"/>
  <c r="S82" i="11"/>
  <c r="U82" i="11"/>
  <c r="W82" i="11"/>
  <c r="Y82" i="11"/>
  <c r="AA82" i="11"/>
  <c r="AC82" i="11"/>
  <c r="AE82" i="11"/>
  <c r="AG82" i="11"/>
  <c r="AI82" i="11"/>
  <c r="AK82" i="11"/>
  <c r="AM82" i="11"/>
  <c r="AO82" i="11"/>
  <c r="AQ82" i="11"/>
  <c r="D82" i="11"/>
  <c r="E133" i="11"/>
  <c r="G133" i="11"/>
  <c r="I133" i="11"/>
  <c r="K133" i="11"/>
  <c r="M133" i="11"/>
  <c r="O133" i="11"/>
  <c r="Q133" i="11"/>
  <c r="S133" i="11"/>
  <c r="U133" i="11"/>
  <c r="W133" i="11"/>
  <c r="Y133" i="11"/>
  <c r="AA133" i="11"/>
  <c r="AC133" i="11"/>
  <c r="AE133" i="11"/>
  <c r="AG133" i="11"/>
  <c r="AI133" i="11"/>
  <c r="AK133" i="11"/>
  <c r="AM133" i="11"/>
  <c r="AO133" i="11"/>
  <c r="AQ133" i="11"/>
  <c r="F133" i="11"/>
  <c r="J133" i="11"/>
  <c r="N133" i="11"/>
  <c r="R133" i="11"/>
  <c r="V133" i="11"/>
  <c r="Z133" i="11"/>
  <c r="AD133" i="11"/>
  <c r="AH133" i="11"/>
  <c r="AL133" i="11"/>
  <c r="AP133" i="11"/>
  <c r="H133" i="11"/>
  <c r="L133" i="11"/>
  <c r="P133" i="11"/>
  <c r="T133" i="11"/>
  <c r="X133" i="11"/>
  <c r="AB133" i="11"/>
  <c r="AF133" i="11"/>
  <c r="AJ133" i="11"/>
  <c r="AN133" i="11"/>
  <c r="D133" i="11"/>
  <c r="F53" i="11"/>
  <c r="H53" i="11"/>
  <c r="J53" i="11"/>
  <c r="L53" i="11"/>
  <c r="N53" i="11"/>
  <c r="P53" i="11"/>
  <c r="R53" i="11"/>
  <c r="T53" i="11"/>
  <c r="V53" i="11"/>
  <c r="X53" i="11"/>
  <c r="Z53" i="11"/>
  <c r="AB53" i="11"/>
  <c r="AD53" i="11"/>
  <c r="AF53" i="11"/>
  <c r="AH53" i="11"/>
  <c r="AJ53" i="11"/>
  <c r="AL53" i="11"/>
  <c r="AN53" i="11"/>
  <c r="AP53" i="11"/>
  <c r="E53" i="11"/>
  <c r="G53" i="11"/>
  <c r="I53" i="11"/>
  <c r="K53" i="11"/>
  <c r="M53" i="11"/>
  <c r="O53" i="11"/>
  <c r="Q53" i="11"/>
  <c r="S53" i="11"/>
  <c r="U53" i="11"/>
  <c r="W53" i="11"/>
  <c r="Y53" i="11"/>
  <c r="AA53" i="11"/>
  <c r="AC53" i="11"/>
  <c r="AE53" i="11"/>
  <c r="AG53" i="11"/>
  <c r="AI53" i="11"/>
  <c r="AK53" i="11"/>
  <c r="AM53" i="11"/>
  <c r="AO53" i="11"/>
  <c r="AQ53" i="11"/>
  <c r="D53" i="11"/>
  <c r="F173" i="11"/>
  <c r="H173" i="11"/>
  <c r="J173" i="11"/>
  <c r="L173" i="11"/>
  <c r="N173" i="11"/>
  <c r="P173" i="11"/>
  <c r="R173" i="11"/>
  <c r="T173" i="11"/>
  <c r="V173" i="11"/>
  <c r="X173" i="11"/>
  <c r="Z173" i="11"/>
  <c r="AB173" i="11"/>
  <c r="AD173" i="11"/>
  <c r="AF173" i="11"/>
  <c r="AH173" i="11"/>
  <c r="AJ173" i="11"/>
  <c r="AL173" i="11"/>
  <c r="AN173" i="11"/>
  <c r="AP173" i="11"/>
  <c r="E173" i="11"/>
  <c r="G173" i="11"/>
  <c r="I173" i="11"/>
  <c r="K173" i="11"/>
  <c r="O173" i="11"/>
  <c r="S173" i="11"/>
  <c r="W173" i="11"/>
  <c r="AA173" i="11"/>
  <c r="AE173" i="11"/>
  <c r="AI173" i="11"/>
  <c r="AM173" i="11"/>
  <c r="AQ173" i="11"/>
  <c r="M173" i="11"/>
  <c r="Q173" i="11"/>
  <c r="U173" i="11"/>
  <c r="Y173" i="11"/>
  <c r="AC173" i="11"/>
  <c r="AG173" i="11"/>
  <c r="AK173" i="11"/>
  <c r="AO173" i="11"/>
  <c r="D173" i="11"/>
  <c r="F156" i="11"/>
  <c r="H156" i="11"/>
  <c r="J156" i="11"/>
  <c r="L156" i="11"/>
  <c r="N156" i="11"/>
  <c r="P156" i="11"/>
  <c r="R156" i="11"/>
  <c r="T156" i="11"/>
  <c r="V156" i="11"/>
  <c r="X156" i="11"/>
  <c r="Z156" i="11"/>
  <c r="AB156" i="11"/>
  <c r="AD156" i="11"/>
  <c r="AF156" i="11"/>
  <c r="AH156" i="11"/>
  <c r="AJ156" i="11"/>
  <c r="AL156" i="11"/>
  <c r="AN156" i="11"/>
  <c r="AP156" i="11"/>
  <c r="E156" i="11"/>
  <c r="G156" i="11"/>
  <c r="I156" i="11"/>
  <c r="K156" i="11"/>
  <c r="M156" i="11"/>
  <c r="O156" i="11"/>
  <c r="Q156" i="11"/>
  <c r="S156" i="11"/>
  <c r="U156" i="11"/>
  <c r="W156" i="11"/>
  <c r="Y156" i="11"/>
  <c r="AA156" i="11"/>
  <c r="AC156" i="11"/>
  <c r="AE156" i="11"/>
  <c r="AG156" i="11"/>
  <c r="AI156" i="11"/>
  <c r="AK156" i="11"/>
  <c r="AM156" i="11"/>
  <c r="AO156" i="11"/>
  <c r="AQ156" i="11"/>
  <c r="D156" i="11"/>
  <c r="E116" i="11"/>
  <c r="G116" i="11"/>
  <c r="I116" i="11"/>
  <c r="K116" i="11"/>
  <c r="M116" i="11"/>
  <c r="O116" i="11"/>
  <c r="Q116" i="11"/>
  <c r="S116" i="11"/>
  <c r="U116" i="11"/>
  <c r="W116" i="11"/>
  <c r="Y116" i="11"/>
  <c r="AA116" i="11"/>
  <c r="AC116" i="11"/>
  <c r="AE116" i="11"/>
  <c r="AG116" i="11"/>
  <c r="AI116" i="11"/>
  <c r="AK116" i="11"/>
  <c r="AM116" i="11"/>
  <c r="AO116" i="11"/>
  <c r="AQ116" i="11"/>
  <c r="F116" i="11"/>
  <c r="H116" i="11"/>
  <c r="J116" i="11"/>
  <c r="L116" i="11"/>
  <c r="N116" i="11"/>
  <c r="P116" i="11"/>
  <c r="R116" i="11"/>
  <c r="T116" i="11"/>
  <c r="V116" i="11"/>
  <c r="X116" i="11"/>
  <c r="Z116" i="11"/>
  <c r="AB116" i="11"/>
  <c r="AD116" i="11"/>
  <c r="AF116" i="11"/>
  <c r="AH116" i="11"/>
  <c r="AJ116" i="11"/>
  <c r="AL116" i="11"/>
  <c r="AN116" i="11"/>
  <c r="AP116" i="11"/>
  <c r="D116" i="11"/>
  <c r="F76" i="11"/>
  <c r="H76" i="11"/>
  <c r="J76" i="11"/>
  <c r="L76" i="11"/>
  <c r="N76" i="11"/>
  <c r="P76" i="11"/>
  <c r="R76" i="11"/>
  <c r="T76" i="11"/>
  <c r="V76" i="11"/>
  <c r="X76" i="11"/>
  <c r="Z76" i="11"/>
  <c r="AB76" i="11"/>
  <c r="AD76" i="11"/>
  <c r="AF76" i="11"/>
  <c r="AH76" i="11"/>
  <c r="AJ76" i="11"/>
  <c r="AL76" i="11"/>
  <c r="AN76" i="11"/>
  <c r="AP76" i="11"/>
  <c r="E76" i="11"/>
  <c r="G76" i="11"/>
  <c r="I76" i="11"/>
  <c r="K76" i="11"/>
  <c r="M76" i="11"/>
  <c r="O76" i="11"/>
  <c r="Q76" i="11"/>
  <c r="S76" i="11"/>
  <c r="U76" i="11"/>
  <c r="W76" i="11"/>
  <c r="AA76" i="11"/>
  <c r="AE76" i="11"/>
  <c r="AI76" i="11"/>
  <c r="AM76" i="11"/>
  <c r="AQ76" i="11"/>
  <c r="Y76" i="11"/>
  <c r="AC76" i="11"/>
  <c r="AG76" i="11"/>
  <c r="AK76" i="11"/>
  <c r="AO76" i="11"/>
  <c r="D76" i="11"/>
  <c r="E36" i="11"/>
  <c r="G36" i="11"/>
  <c r="I36" i="11"/>
  <c r="K36" i="11"/>
  <c r="M36" i="11"/>
  <c r="O36" i="11"/>
  <c r="Q36" i="11"/>
  <c r="S36" i="11"/>
  <c r="U36" i="11"/>
  <c r="W36" i="11"/>
  <c r="Y36" i="11"/>
  <c r="AA36" i="11"/>
  <c r="AC36" i="11"/>
  <c r="AE36" i="11"/>
  <c r="AG36" i="11"/>
  <c r="AI36" i="11"/>
  <c r="AK36" i="11"/>
  <c r="AM36" i="11"/>
  <c r="AO36" i="11"/>
  <c r="AQ36" i="11"/>
  <c r="F36" i="11"/>
  <c r="H36" i="11"/>
  <c r="J36" i="11"/>
  <c r="L36" i="11"/>
  <c r="N36" i="11"/>
  <c r="P36" i="11"/>
  <c r="R36" i="11"/>
  <c r="T36" i="11"/>
  <c r="V36" i="11"/>
  <c r="X36" i="11"/>
  <c r="Z36" i="11"/>
  <c r="AB36" i="11"/>
  <c r="AD36" i="11"/>
  <c r="AF36" i="11"/>
  <c r="AH36" i="11"/>
  <c r="AJ36" i="11"/>
  <c r="AL36" i="11"/>
  <c r="AN36" i="11"/>
  <c r="AP36" i="11"/>
  <c r="D36" i="11"/>
  <c r="E166" i="11"/>
  <c r="G166" i="11"/>
  <c r="I166" i="11"/>
  <c r="K166" i="11"/>
  <c r="M166" i="11"/>
  <c r="O166" i="11"/>
  <c r="Q166" i="11"/>
  <c r="S166" i="11"/>
  <c r="U166" i="11"/>
  <c r="W166" i="11"/>
  <c r="Y166" i="11"/>
  <c r="AA166" i="11"/>
  <c r="AC166" i="11"/>
  <c r="AE166" i="11"/>
  <c r="AG166" i="11"/>
  <c r="AI166" i="11"/>
  <c r="AK166" i="11"/>
  <c r="AM166" i="11"/>
  <c r="AO166" i="11"/>
  <c r="AQ166" i="11"/>
  <c r="F166" i="11"/>
  <c r="H166" i="11"/>
  <c r="J166" i="11"/>
  <c r="L166" i="11"/>
  <c r="N166" i="11"/>
  <c r="P166" i="11"/>
  <c r="R166" i="11"/>
  <c r="T166" i="11"/>
  <c r="V166" i="11"/>
  <c r="X166" i="11"/>
  <c r="Z166" i="11"/>
  <c r="AB166" i="11"/>
  <c r="AD166" i="11"/>
  <c r="AF166" i="11"/>
  <c r="AH166" i="11"/>
  <c r="AJ166" i="11"/>
  <c r="AL166" i="11"/>
  <c r="AN166" i="11"/>
  <c r="AP166" i="11"/>
  <c r="D166" i="11"/>
  <c r="F126" i="11"/>
  <c r="H126" i="11"/>
  <c r="J126" i="11"/>
  <c r="L126" i="11"/>
  <c r="N126" i="11"/>
  <c r="P126" i="11"/>
  <c r="R126" i="11"/>
  <c r="T126" i="11"/>
  <c r="V126" i="11"/>
  <c r="X126" i="11"/>
  <c r="Z126" i="11"/>
  <c r="AB126" i="11"/>
  <c r="AD126" i="11"/>
  <c r="AF126" i="11"/>
  <c r="AH126" i="11"/>
  <c r="AJ126" i="11"/>
  <c r="AL126" i="11"/>
  <c r="AN126" i="11"/>
  <c r="AP126" i="11"/>
  <c r="E126" i="11"/>
  <c r="G126" i="11"/>
  <c r="I126" i="11"/>
  <c r="K126" i="11"/>
  <c r="M126" i="11"/>
  <c r="O126" i="11"/>
  <c r="Q126" i="11"/>
  <c r="S126" i="11"/>
  <c r="U126" i="11"/>
  <c r="W126" i="11"/>
  <c r="Y126" i="11"/>
  <c r="AA126" i="11"/>
  <c r="AC126" i="11"/>
  <c r="AE126" i="11"/>
  <c r="AG126" i="11"/>
  <c r="AI126" i="11"/>
  <c r="AK126" i="11"/>
  <c r="AM126" i="11"/>
  <c r="AO126" i="11"/>
  <c r="AQ126" i="11"/>
  <c r="D126" i="11"/>
  <c r="F96" i="11"/>
  <c r="H96" i="11"/>
  <c r="J96" i="11"/>
  <c r="L96" i="11"/>
  <c r="N96" i="11"/>
  <c r="P96" i="11"/>
  <c r="R96" i="11"/>
  <c r="T96" i="11"/>
  <c r="V96" i="11"/>
  <c r="X96" i="11"/>
  <c r="Z96" i="11"/>
  <c r="AB96" i="11"/>
  <c r="AD96" i="11"/>
  <c r="AF96" i="11"/>
  <c r="AH96" i="11"/>
  <c r="AJ96" i="11"/>
  <c r="AL96" i="11"/>
  <c r="AN96" i="11"/>
  <c r="AP96" i="11"/>
  <c r="E96" i="11"/>
  <c r="G96" i="11"/>
  <c r="I96" i="11"/>
  <c r="K96" i="11"/>
  <c r="M96" i="11"/>
  <c r="O96" i="11"/>
  <c r="Q96" i="11"/>
  <c r="S96" i="11"/>
  <c r="U96" i="11"/>
  <c r="W96" i="11"/>
  <c r="Y96" i="11"/>
  <c r="AA96" i="11"/>
  <c r="AC96" i="11"/>
  <c r="AE96" i="11"/>
  <c r="AG96" i="11"/>
  <c r="AI96" i="11"/>
  <c r="AK96" i="11"/>
  <c r="AM96" i="11"/>
  <c r="AO96" i="11"/>
  <c r="AQ96" i="11"/>
  <c r="D96" i="11"/>
  <c r="F46" i="11"/>
  <c r="H46" i="11"/>
  <c r="J46" i="11"/>
  <c r="L46" i="11"/>
  <c r="N46" i="11"/>
  <c r="P46" i="11"/>
  <c r="R46" i="11"/>
  <c r="T46" i="11"/>
  <c r="V46" i="11"/>
  <c r="X46" i="11"/>
  <c r="Z46" i="11"/>
  <c r="AB46" i="11"/>
  <c r="AD46" i="11"/>
  <c r="AF46" i="11"/>
  <c r="AH46" i="11"/>
  <c r="AJ46" i="11"/>
  <c r="AL46" i="11"/>
  <c r="AN46" i="11"/>
  <c r="AP46" i="11"/>
  <c r="E46" i="11"/>
  <c r="G46" i="11"/>
  <c r="I46" i="11"/>
  <c r="K46" i="11"/>
  <c r="M46" i="11"/>
  <c r="O46" i="11"/>
  <c r="Q46" i="11"/>
  <c r="S46" i="11"/>
  <c r="U46" i="11"/>
  <c r="W46" i="11"/>
  <c r="Y46" i="11"/>
  <c r="AA46" i="11"/>
  <c r="AC46" i="11"/>
  <c r="AE46" i="11"/>
  <c r="AG46" i="11"/>
  <c r="AI46" i="11"/>
  <c r="AK46" i="11"/>
  <c r="AM46" i="11"/>
  <c r="AO46" i="11"/>
  <c r="AQ46" i="11"/>
  <c r="D46" i="11"/>
  <c r="F137" i="11"/>
  <c r="H137" i="11"/>
  <c r="J137" i="11"/>
  <c r="L137" i="11"/>
  <c r="N137" i="11"/>
  <c r="P137" i="11"/>
  <c r="R137" i="11"/>
  <c r="T137" i="11"/>
  <c r="E137" i="11"/>
  <c r="I137" i="11"/>
  <c r="M137" i="11"/>
  <c r="Q137" i="11"/>
  <c r="U137" i="11"/>
  <c r="W137" i="11"/>
  <c r="Y137" i="11"/>
  <c r="AA137" i="11"/>
  <c r="AC137" i="11"/>
  <c r="AE137" i="11"/>
  <c r="AG137" i="11"/>
  <c r="AI137" i="11"/>
  <c r="AK137" i="11"/>
  <c r="AM137" i="11"/>
  <c r="AO137" i="11"/>
  <c r="AQ137" i="11"/>
  <c r="G137" i="11"/>
  <c r="K137" i="11"/>
  <c r="O137" i="11"/>
  <c r="S137" i="11"/>
  <c r="V137" i="11"/>
  <c r="X137" i="11"/>
  <c r="Z137" i="11"/>
  <c r="AB137" i="11"/>
  <c r="AD137" i="11"/>
  <c r="AF137" i="11"/>
  <c r="AH137" i="11"/>
  <c r="AJ137" i="11"/>
  <c r="AL137" i="11"/>
  <c r="AN137" i="11"/>
  <c r="AP137" i="11"/>
  <c r="D137" i="11"/>
  <c r="F87" i="11"/>
  <c r="H87" i="11"/>
  <c r="J87" i="11"/>
  <c r="L87" i="11"/>
  <c r="N87" i="11"/>
  <c r="P87" i="11"/>
  <c r="R87" i="11"/>
  <c r="T87" i="11"/>
  <c r="V87" i="11"/>
  <c r="X87" i="11"/>
  <c r="Z87" i="11"/>
  <c r="AB87" i="11"/>
  <c r="AD87" i="11"/>
  <c r="AF87" i="11"/>
  <c r="AH87" i="11"/>
  <c r="AJ87" i="11"/>
  <c r="AL87" i="11"/>
  <c r="AN87" i="11"/>
  <c r="AP87" i="11"/>
  <c r="E87" i="11"/>
  <c r="G87" i="11"/>
  <c r="I87" i="11"/>
  <c r="K87" i="11"/>
  <c r="M87" i="11"/>
  <c r="O87" i="11"/>
  <c r="Q87" i="11"/>
  <c r="S87" i="11"/>
  <c r="U87" i="11"/>
  <c r="W87" i="11"/>
  <c r="Y87" i="11"/>
  <c r="AA87" i="11"/>
  <c r="AC87" i="11"/>
  <c r="AE87" i="11"/>
  <c r="AG87" i="11"/>
  <c r="AI87" i="11"/>
  <c r="AK87" i="11"/>
  <c r="AM87" i="11"/>
  <c r="AO87" i="11"/>
  <c r="AQ87" i="11"/>
  <c r="D87" i="11"/>
  <c r="E57" i="11"/>
  <c r="G57" i="11"/>
  <c r="I57" i="11"/>
  <c r="K57" i="11"/>
  <c r="M57" i="11"/>
  <c r="O57" i="11"/>
  <c r="Q57" i="11"/>
  <c r="S57" i="11"/>
  <c r="U57" i="11"/>
  <c r="W57" i="11"/>
  <c r="Y57" i="11"/>
  <c r="AA57" i="11"/>
  <c r="AC57" i="11"/>
  <c r="AE57" i="11"/>
  <c r="AG57" i="11"/>
  <c r="AI57" i="11"/>
  <c r="AK57" i="11"/>
  <c r="AM57" i="11"/>
  <c r="AO57" i="11"/>
  <c r="AQ57" i="11"/>
  <c r="F57" i="11"/>
  <c r="H57" i="11"/>
  <c r="J57" i="11"/>
  <c r="L57" i="11"/>
  <c r="N57" i="11"/>
  <c r="P57" i="11"/>
  <c r="R57" i="11"/>
  <c r="T57" i="11"/>
  <c r="V57" i="11"/>
  <c r="X57" i="11"/>
  <c r="Z57" i="11"/>
  <c r="AB57" i="11"/>
  <c r="AD57" i="11"/>
  <c r="AF57" i="11"/>
  <c r="AH57" i="11"/>
  <c r="AJ57" i="11"/>
  <c r="AL57" i="11"/>
  <c r="AN57" i="11"/>
  <c r="AP57" i="11"/>
  <c r="D57" i="11"/>
  <c r="F147" i="11"/>
  <c r="H147" i="11"/>
  <c r="J147" i="11"/>
  <c r="L147" i="11"/>
  <c r="N147" i="11"/>
  <c r="P147" i="11"/>
  <c r="R147" i="11"/>
  <c r="T147" i="11"/>
  <c r="V147" i="11"/>
  <c r="X147" i="11"/>
  <c r="Z147" i="11"/>
  <c r="AB147" i="11"/>
  <c r="AD147" i="11"/>
  <c r="AF147" i="11"/>
  <c r="AH147" i="11"/>
  <c r="AJ147" i="11"/>
  <c r="AL147" i="11"/>
  <c r="AN147" i="11"/>
  <c r="AP147" i="11"/>
  <c r="E147" i="11"/>
  <c r="G147" i="11"/>
  <c r="I147" i="11"/>
  <c r="K147" i="11"/>
  <c r="M147" i="11"/>
  <c r="O147" i="11"/>
  <c r="Q147" i="11"/>
  <c r="S147" i="11"/>
  <c r="U147" i="11"/>
  <c r="W147" i="11"/>
  <c r="Y147" i="11"/>
  <c r="AA147" i="11"/>
  <c r="AC147" i="11"/>
  <c r="AE147" i="11"/>
  <c r="AG147" i="11"/>
  <c r="AI147" i="11"/>
  <c r="AK147" i="11"/>
  <c r="AM147" i="11"/>
  <c r="AO147" i="11"/>
  <c r="AQ147" i="11"/>
  <c r="D147" i="11"/>
  <c r="E107" i="11"/>
  <c r="G107" i="11"/>
  <c r="I107" i="11"/>
  <c r="K107" i="11"/>
  <c r="M107" i="11"/>
  <c r="O107" i="11"/>
  <c r="Q107" i="11"/>
  <c r="S107" i="11"/>
  <c r="U107" i="11"/>
  <c r="W107" i="11"/>
  <c r="Y107" i="11"/>
  <c r="AA107" i="11"/>
  <c r="AC107" i="11"/>
  <c r="AE107" i="11"/>
  <c r="AG107" i="11"/>
  <c r="AI107" i="11"/>
  <c r="AK107" i="11"/>
  <c r="AM107" i="11"/>
  <c r="AO107" i="11"/>
  <c r="AQ107" i="11"/>
  <c r="F107" i="11"/>
  <c r="H107" i="11"/>
  <c r="J107" i="11"/>
  <c r="L107" i="11"/>
  <c r="N107" i="11"/>
  <c r="P107" i="11"/>
  <c r="R107" i="11"/>
  <c r="T107" i="11"/>
  <c r="V107" i="11"/>
  <c r="X107" i="11"/>
  <c r="Z107" i="11"/>
  <c r="AB107" i="11"/>
  <c r="AD107" i="11"/>
  <c r="AF107" i="11"/>
  <c r="AH107" i="11"/>
  <c r="AJ107" i="11"/>
  <c r="AL107" i="11"/>
  <c r="AN107" i="11"/>
  <c r="AP107" i="11"/>
  <c r="D107" i="11"/>
  <c r="F67" i="11"/>
  <c r="H67" i="11"/>
  <c r="J67" i="11"/>
  <c r="L67" i="11"/>
  <c r="N67" i="11"/>
  <c r="P67" i="11"/>
  <c r="R67" i="11"/>
  <c r="T67" i="11"/>
  <c r="V67" i="11"/>
  <c r="X67" i="11"/>
  <c r="Z67" i="11"/>
  <c r="AB67" i="11"/>
  <c r="AD67" i="11"/>
  <c r="AF67" i="11"/>
  <c r="AH67" i="11"/>
  <c r="AJ67" i="11"/>
  <c r="AL67" i="11"/>
  <c r="AN67" i="11"/>
  <c r="AP67" i="11"/>
  <c r="E67" i="11"/>
  <c r="G67" i="11"/>
  <c r="I67" i="11"/>
  <c r="K67" i="11"/>
  <c r="M67" i="11"/>
  <c r="O67" i="11"/>
  <c r="Q67" i="11"/>
  <c r="S67" i="11"/>
  <c r="U67" i="11"/>
  <c r="W67" i="11"/>
  <c r="Y67" i="11"/>
  <c r="AA67" i="11"/>
  <c r="AC67" i="11"/>
  <c r="AE67" i="11"/>
  <c r="AG67" i="11"/>
  <c r="AI67" i="11"/>
  <c r="AK67" i="11"/>
  <c r="AM67" i="11"/>
  <c r="AO67" i="11"/>
  <c r="AQ67" i="11"/>
  <c r="D67" i="11"/>
  <c r="F158" i="11"/>
  <c r="H158" i="11"/>
  <c r="J158" i="11"/>
  <c r="L158" i="11"/>
  <c r="N158" i="11"/>
  <c r="P158" i="11"/>
  <c r="R158" i="11"/>
  <c r="T158" i="11"/>
  <c r="V158" i="11"/>
  <c r="X158" i="11"/>
  <c r="Z158" i="11"/>
  <c r="AB158" i="11"/>
  <c r="AD158" i="11"/>
  <c r="AF158" i="11"/>
  <c r="AH158" i="11"/>
  <c r="AJ158" i="11"/>
  <c r="AL158" i="11"/>
  <c r="AN158" i="11"/>
  <c r="AP158" i="11"/>
  <c r="E158" i="11"/>
  <c r="G158" i="11"/>
  <c r="I158" i="11"/>
  <c r="K158" i="11"/>
  <c r="M158" i="11"/>
  <c r="O158" i="11"/>
  <c r="Q158" i="11"/>
  <c r="S158" i="11"/>
  <c r="U158" i="11"/>
  <c r="W158" i="11"/>
  <c r="Y158" i="11"/>
  <c r="AA158" i="11"/>
  <c r="AC158" i="11"/>
  <c r="AE158" i="11"/>
  <c r="AG158" i="11"/>
  <c r="AI158" i="11"/>
  <c r="AK158" i="11"/>
  <c r="AM158" i="11"/>
  <c r="AO158" i="11"/>
  <c r="AQ158" i="11"/>
  <c r="D158" i="11"/>
  <c r="E118" i="11"/>
  <c r="G118" i="11"/>
  <c r="I118" i="11"/>
  <c r="K118" i="11"/>
  <c r="M118" i="11"/>
  <c r="O118" i="11"/>
  <c r="Q118" i="11"/>
  <c r="S118" i="11"/>
  <c r="U118" i="11"/>
  <c r="W118" i="11"/>
  <c r="Y118" i="11"/>
  <c r="AA118" i="11"/>
  <c r="AC118" i="11"/>
  <c r="AE118" i="11"/>
  <c r="AG118" i="11"/>
  <c r="AI118" i="11"/>
  <c r="AK118" i="11"/>
  <c r="AM118" i="11"/>
  <c r="AO118" i="11"/>
  <c r="AQ118" i="11"/>
  <c r="F118" i="11"/>
  <c r="H118" i="11"/>
  <c r="J118" i="11"/>
  <c r="L118" i="11"/>
  <c r="N118" i="11"/>
  <c r="P118" i="11"/>
  <c r="R118" i="11"/>
  <c r="T118" i="11"/>
  <c r="V118" i="11"/>
  <c r="X118" i="11"/>
  <c r="Z118" i="11"/>
  <c r="AB118" i="11"/>
  <c r="AD118" i="11"/>
  <c r="AF118" i="11"/>
  <c r="AH118" i="11"/>
  <c r="AJ118" i="11"/>
  <c r="AL118" i="11"/>
  <c r="AN118" i="11"/>
  <c r="AP118" i="11"/>
  <c r="D118" i="11"/>
  <c r="F78" i="11"/>
  <c r="H78" i="11"/>
  <c r="J78" i="11"/>
  <c r="L78" i="11"/>
  <c r="N78" i="11"/>
  <c r="P78" i="11"/>
  <c r="R78" i="11"/>
  <c r="T78" i="11"/>
  <c r="V78" i="11"/>
  <c r="X78" i="11"/>
  <c r="Z78" i="11"/>
  <c r="AB78" i="11"/>
  <c r="AD78" i="11"/>
  <c r="AF78" i="11"/>
  <c r="AH78" i="11"/>
  <c r="E78" i="11"/>
  <c r="I78" i="11"/>
  <c r="M78" i="11"/>
  <c r="Q78" i="11"/>
  <c r="U78" i="11"/>
  <c r="Y78" i="11"/>
  <c r="AC78" i="11"/>
  <c r="AG78" i="11"/>
  <c r="AJ78" i="11"/>
  <c r="AL78" i="11"/>
  <c r="AN78" i="11"/>
  <c r="AP78" i="11"/>
  <c r="G78" i="11"/>
  <c r="K78" i="11"/>
  <c r="O78" i="11"/>
  <c r="S78" i="11"/>
  <c r="W78" i="11"/>
  <c r="AA78" i="11"/>
  <c r="AE78" i="11"/>
  <c r="AI78" i="11"/>
  <c r="AK78" i="11"/>
  <c r="AM78" i="11"/>
  <c r="AO78" i="11"/>
  <c r="AQ78" i="11"/>
  <c r="D78" i="11"/>
  <c r="E38" i="11"/>
  <c r="G38" i="11"/>
  <c r="I38" i="11"/>
  <c r="K38" i="11"/>
  <c r="M38" i="11"/>
  <c r="O38" i="11"/>
  <c r="Q38" i="11"/>
  <c r="S38" i="11"/>
  <c r="U38" i="11"/>
  <c r="W38" i="11"/>
  <c r="Y38" i="11"/>
  <c r="AA38" i="11"/>
  <c r="AC38" i="11"/>
  <c r="AE38" i="11"/>
  <c r="AG38" i="11"/>
  <c r="AI38" i="11"/>
  <c r="AK38" i="11"/>
  <c r="AM38" i="11"/>
  <c r="AO38" i="11"/>
  <c r="AQ38" i="11"/>
  <c r="F38" i="11"/>
  <c r="H38" i="11"/>
  <c r="J38" i="11"/>
  <c r="L38" i="11"/>
  <c r="N38" i="11"/>
  <c r="P38" i="11"/>
  <c r="R38" i="11"/>
  <c r="T38" i="11"/>
  <c r="V38" i="11"/>
  <c r="X38" i="11"/>
  <c r="Z38" i="11"/>
  <c r="AB38" i="11"/>
  <c r="AD38" i="11"/>
  <c r="AF38" i="11"/>
  <c r="AH38" i="11"/>
  <c r="AJ38" i="11"/>
  <c r="AL38" i="11"/>
  <c r="AN38" i="11"/>
  <c r="AP38" i="11"/>
  <c r="D38" i="11"/>
  <c r="E168" i="11"/>
  <c r="G168" i="11"/>
  <c r="I168" i="11"/>
  <c r="K168" i="11"/>
  <c r="M168" i="11"/>
  <c r="O168" i="11"/>
  <c r="Q168" i="11"/>
  <c r="S168" i="11"/>
  <c r="U168" i="11"/>
  <c r="W168" i="11"/>
  <c r="Y168" i="11"/>
  <c r="AA168" i="11"/>
  <c r="AC168" i="11"/>
  <c r="AE168" i="11"/>
  <c r="AG168" i="11"/>
  <c r="AI168" i="11"/>
  <c r="AK168" i="11"/>
  <c r="AM168" i="11"/>
  <c r="AO168" i="11"/>
  <c r="AQ168" i="11"/>
  <c r="F168" i="11"/>
  <c r="H168" i="11"/>
  <c r="J168" i="11"/>
  <c r="L168" i="11"/>
  <c r="N168" i="11"/>
  <c r="P168" i="11"/>
  <c r="R168" i="11"/>
  <c r="T168" i="11"/>
  <c r="V168" i="11"/>
  <c r="X168" i="11"/>
  <c r="Z168" i="11"/>
  <c r="AB168" i="11"/>
  <c r="AD168" i="11"/>
  <c r="AF168" i="11"/>
  <c r="AH168" i="11"/>
  <c r="AJ168" i="11"/>
  <c r="AL168" i="11"/>
  <c r="AN168" i="11"/>
  <c r="AP168" i="11"/>
  <c r="D168" i="11"/>
  <c r="F128" i="11"/>
  <c r="H128" i="11"/>
  <c r="J128" i="11"/>
  <c r="L128" i="11"/>
  <c r="N128" i="11"/>
  <c r="P128" i="11"/>
  <c r="R128" i="11"/>
  <c r="T128" i="11"/>
  <c r="V128" i="11"/>
  <c r="X128" i="11"/>
  <c r="Z128" i="11"/>
  <c r="AB128" i="11"/>
  <c r="AD128" i="11"/>
  <c r="AF128" i="11"/>
  <c r="AH128" i="11"/>
  <c r="AJ128" i="11"/>
  <c r="AL128" i="11"/>
  <c r="AN128" i="11"/>
  <c r="AP128" i="11"/>
  <c r="E128" i="11"/>
  <c r="G128" i="11"/>
  <c r="I128" i="11"/>
  <c r="K128" i="11"/>
  <c r="M128" i="11"/>
  <c r="O128" i="11"/>
  <c r="Q128" i="11"/>
  <c r="S128" i="11"/>
  <c r="U128" i="11"/>
  <c r="W128" i="11"/>
  <c r="Y128" i="11"/>
  <c r="AA128" i="11"/>
  <c r="AC128" i="11"/>
  <c r="AE128" i="11"/>
  <c r="AG128" i="11"/>
  <c r="AI128" i="11"/>
  <c r="AK128" i="11"/>
  <c r="AM128" i="11"/>
  <c r="AO128" i="11"/>
  <c r="AQ128" i="11"/>
  <c r="D128" i="11"/>
  <c r="F98" i="11"/>
  <c r="H98" i="11"/>
  <c r="J98" i="11"/>
  <c r="L98" i="11"/>
  <c r="N98" i="11"/>
  <c r="P98" i="11"/>
  <c r="R98" i="11"/>
  <c r="T98" i="11"/>
  <c r="V98" i="11"/>
  <c r="X98" i="11"/>
  <c r="Z98" i="11"/>
  <c r="AB98" i="11"/>
  <c r="AD98" i="11"/>
  <c r="AF98" i="11"/>
  <c r="AH98" i="11"/>
  <c r="AJ98" i="11"/>
  <c r="AL98" i="11"/>
  <c r="AN98" i="11"/>
  <c r="AP98" i="11"/>
  <c r="G98" i="11"/>
  <c r="K98" i="11"/>
  <c r="O98" i="11"/>
  <c r="S98" i="11"/>
  <c r="W98" i="11"/>
  <c r="AA98" i="11"/>
  <c r="AE98" i="11"/>
  <c r="AI98" i="11"/>
  <c r="AM98" i="11"/>
  <c r="AQ98" i="11"/>
  <c r="E98" i="11"/>
  <c r="I98" i="11"/>
  <c r="M98" i="11"/>
  <c r="Q98" i="11"/>
  <c r="U98" i="11"/>
  <c r="Y98" i="11"/>
  <c r="AC98" i="11"/>
  <c r="AG98" i="11"/>
  <c r="AK98" i="11"/>
  <c r="AO98" i="11"/>
  <c r="D98" i="11"/>
  <c r="F48" i="11"/>
  <c r="H48" i="11"/>
  <c r="J48" i="11"/>
  <c r="L48" i="11"/>
  <c r="N48" i="11"/>
  <c r="P48" i="11"/>
  <c r="R48" i="11"/>
  <c r="T48" i="11"/>
  <c r="V48" i="11"/>
  <c r="X48" i="11"/>
  <c r="Z48" i="11"/>
  <c r="AB48" i="11"/>
  <c r="AD48" i="11"/>
  <c r="AF48" i="11"/>
  <c r="AH48" i="11"/>
  <c r="AJ48" i="11"/>
  <c r="AL48" i="11"/>
  <c r="AN48" i="11"/>
  <c r="AP48" i="11"/>
  <c r="E48" i="11"/>
  <c r="G48" i="11"/>
  <c r="I48" i="11"/>
  <c r="K48" i="11"/>
  <c r="M48" i="11"/>
  <c r="O48" i="11"/>
  <c r="Q48" i="11"/>
  <c r="S48" i="11"/>
  <c r="U48" i="11"/>
  <c r="Y48" i="11"/>
  <c r="AC48" i="11"/>
  <c r="AG48" i="11"/>
  <c r="AK48" i="11"/>
  <c r="AO48" i="11"/>
  <c r="W48" i="11"/>
  <c r="AA48" i="11"/>
  <c r="AE48" i="11"/>
  <c r="AI48" i="11"/>
  <c r="AM48" i="11"/>
  <c r="AQ48" i="11"/>
  <c r="D48" i="11"/>
  <c r="F130" i="11"/>
  <c r="H130" i="11"/>
  <c r="J130" i="11"/>
  <c r="L130" i="11"/>
  <c r="N130" i="11"/>
  <c r="P130" i="11"/>
  <c r="R130" i="11"/>
  <c r="T130" i="11"/>
  <c r="V130" i="11"/>
  <c r="X130" i="11"/>
  <c r="Z130" i="11"/>
  <c r="AB130" i="11"/>
  <c r="AD130" i="11"/>
  <c r="AF130" i="11"/>
  <c r="AH130" i="11"/>
  <c r="AJ130" i="11"/>
  <c r="AL130" i="11"/>
  <c r="AN130" i="11"/>
  <c r="AP130" i="11"/>
  <c r="E130" i="11"/>
  <c r="G130" i="11"/>
  <c r="I130" i="11"/>
  <c r="K130" i="11"/>
  <c r="M130" i="11"/>
  <c r="O130" i="11"/>
  <c r="Q130" i="11"/>
  <c r="S130" i="11"/>
  <c r="U130" i="11"/>
  <c r="W130" i="11"/>
  <c r="Y130" i="11"/>
  <c r="AA130" i="11"/>
  <c r="AC130" i="11"/>
  <c r="AE130" i="11"/>
  <c r="AG130" i="11"/>
  <c r="AI130" i="11"/>
  <c r="AK130" i="11"/>
  <c r="AM130" i="11"/>
  <c r="AO130" i="11"/>
  <c r="AQ130" i="11"/>
  <c r="D130" i="11"/>
  <c r="E100" i="11"/>
  <c r="G100" i="11"/>
  <c r="I100" i="11"/>
  <c r="K100" i="11"/>
  <c r="M100" i="11"/>
  <c r="O100" i="11"/>
  <c r="Q100" i="11"/>
  <c r="S100" i="11"/>
  <c r="U100" i="11"/>
  <c r="W100" i="11"/>
  <c r="Y100" i="11"/>
  <c r="AA100" i="11"/>
  <c r="AC100" i="11"/>
  <c r="AE100" i="11"/>
  <c r="AG100" i="11"/>
  <c r="AI100" i="11"/>
  <c r="AK100" i="11"/>
  <c r="AM100" i="11"/>
  <c r="AO100" i="11"/>
  <c r="AQ100" i="11"/>
  <c r="F100" i="11"/>
  <c r="H100" i="11"/>
  <c r="J100" i="11"/>
  <c r="L100" i="11"/>
  <c r="N100" i="11"/>
  <c r="P100" i="11"/>
  <c r="R100" i="11"/>
  <c r="T100" i="11"/>
  <c r="V100" i="11"/>
  <c r="X100" i="11"/>
  <c r="Z100" i="11"/>
  <c r="AB100" i="11"/>
  <c r="AD100" i="11"/>
  <c r="AF100" i="11"/>
  <c r="AH100" i="11"/>
  <c r="AJ100" i="11"/>
  <c r="AL100" i="11"/>
  <c r="AN100" i="11"/>
  <c r="AP100" i="11"/>
  <c r="D100" i="11"/>
  <c r="E50" i="11"/>
  <c r="G50" i="11"/>
  <c r="I50" i="11"/>
  <c r="K50" i="11"/>
  <c r="M50" i="11"/>
  <c r="O50" i="11"/>
  <c r="Q50" i="11"/>
  <c r="S50" i="11"/>
  <c r="U50" i="11"/>
  <c r="W50" i="11"/>
  <c r="Y50" i="11"/>
  <c r="AA50" i="11"/>
  <c r="AC50" i="11"/>
  <c r="AE50" i="11"/>
  <c r="AG50" i="11"/>
  <c r="AI50" i="11"/>
  <c r="AK50" i="11"/>
  <c r="AM50" i="11"/>
  <c r="AO50" i="11"/>
  <c r="AQ50" i="11"/>
  <c r="F50" i="11"/>
  <c r="H50" i="11"/>
  <c r="J50" i="11"/>
  <c r="L50" i="11"/>
  <c r="N50" i="11"/>
  <c r="P50" i="11"/>
  <c r="R50" i="11"/>
  <c r="T50" i="11"/>
  <c r="V50" i="11"/>
  <c r="X50" i="11"/>
  <c r="Z50" i="11"/>
  <c r="AB50" i="11"/>
  <c r="AD50" i="11"/>
  <c r="AF50" i="11"/>
  <c r="AH50" i="11"/>
  <c r="AJ50" i="11"/>
  <c r="AL50" i="11"/>
  <c r="AN50" i="11"/>
  <c r="AP50" i="11"/>
  <c r="D50" i="11"/>
  <c r="F160" i="11"/>
  <c r="H160" i="11"/>
  <c r="J160" i="11"/>
  <c r="L160" i="11"/>
  <c r="N160" i="11"/>
  <c r="P160" i="11"/>
  <c r="R160" i="11"/>
  <c r="T160" i="11"/>
  <c r="V160" i="11"/>
  <c r="X160" i="11"/>
  <c r="Z160" i="11"/>
  <c r="AB160" i="11"/>
  <c r="AD160" i="11"/>
  <c r="AF160" i="11"/>
  <c r="AH160" i="11"/>
  <c r="AJ160" i="11"/>
  <c r="AL160" i="11"/>
  <c r="AN160" i="11"/>
  <c r="AP160" i="11"/>
  <c r="E160" i="11"/>
  <c r="G160" i="11"/>
  <c r="I160" i="11"/>
  <c r="K160" i="11"/>
  <c r="M160" i="11"/>
  <c r="O160" i="11"/>
  <c r="Q160" i="11"/>
  <c r="S160" i="11"/>
  <c r="U160" i="11"/>
  <c r="W160" i="11"/>
  <c r="Y160" i="11"/>
  <c r="AA160" i="11"/>
  <c r="AC160" i="11"/>
  <c r="AE160" i="11"/>
  <c r="AG160" i="11"/>
  <c r="AI160" i="11"/>
  <c r="AK160" i="11"/>
  <c r="AM160" i="11"/>
  <c r="AO160" i="11"/>
  <c r="AQ160" i="11"/>
  <c r="D160" i="11"/>
  <c r="E120" i="11"/>
  <c r="G120" i="11"/>
  <c r="I120" i="11"/>
  <c r="K120" i="11"/>
  <c r="M120" i="11"/>
  <c r="O120" i="11"/>
  <c r="Q120" i="11"/>
  <c r="S120" i="11"/>
  <c r="U120" i="11"/>
  <c r="W120" i="11"/>
  <c r="Y120" i="11"/>
  <c r="AA120" i="11"/>
  <c r="AC120" i="11"/>
  <c r="AE120" i="11"/>
  <c r="AG120" i="11"/>
  <c r="AI120" i="11"/>
  <c r="AK120" i="11"/>
  <c r="AM120" i="11"/>
  <c r="AO120" i="11"/>
  <c r="AQ120" i="11"/>
  <c r="F120" i="11"/>
  <c r="H120" i="11"/>
  <c r="J120" i="11"/>
  <c r="L120" i="11"/>
  <c r="N120" i="11"/>
  <c r="P120" i="11"/>
  <c r="R120" i="11"/>
  <c r="T120" i="11"/>
  <c r="V120" i="11"/>
  <c r="X120" i="11"/>
  <c r="Z120" i="11"/>
  <c r="AB120" i="11"/>
  <c r="AD120" i="11"/>
  <c r="AF120" i="11"/>
  <c r="AH120" i="11"/>
  <c r="AJ120" i="11"/>
  <c r="AL120" i="11"/>
  <c r="AN120" i="11"/>
  <c r="AP120" i="11"/>
  <c r="D120" i="11"/>
  <c r="F80" i="11"/>
  <c r="H80" i="11"/>
  <c r="J80" i="11"/>
  <c r="L80" i="11"/>
  <c r="N80" i="11"/>
  <c r="P80" i="11"/>
  <c r="R80" i="11"/>
  <c r="T80" i="11"/>
  <c r="V80" i="11"/>
  <c r="X80" i="11"/>
  <c r="Z80" i="11"/>
  <c r="AB80" i="11"/>
  <c r="AD80" i="11"/>
  <c r="AF80" i="11"/>
  <c r="AH80" i="11"/>
  <c r="AJ80" i="11"/>
  <c r="AL80" i="11"/>
  <c r="AN80" i="11"/>
  <c r="AP80" i="11"/>
  <c r="E80" i="11"/>
  <c r="G80" i="11"/>
  <c r="I80" i="11"/>
  <c r="K80" i="11"/>
  <c r="M80" i="11"/>
  <c r="O80" i="11"/>
  <c r="Q80" i="11"/>
  <c r="S80" i="11"/>
  <c r="U80" i="11"/>
  <c r="W80" i="11"/>
  <c r="Y80" i="11"/>
  <c r="AA80" i="11"/>
  <c r="AC80" i="11"/>
  <c r="AE80" i="11"/>
  <c r="AG80" i="11"/>
  <c r="AI80" i="11"/>
  <c r="AK80" i="11"/>
  <c r="AM80" i="11"/>
  <c r="AO80" i="11"/>
  <c r="AQ80" i="11"/>
  <c r="D80" i="11"/>
  <c r="E40" i="11"/>
  <c r="G40" i="11"/>
  <c r="F40" i="11"/>
  <c r="I40" i="11"/>
  <c r="K40" i="11"/>
  <c r="M40" i="11"/>
  <c r="O40" i="11"/>
  <c r="Q40" i="11"/>
  <c r="S40" i="11"/>
  <c r="U40" i="11"/>
  <c r="W40" i="11"/>
  <c r="Y40" i="11"/>
  <c r="AA40" i="11"/>
  <c r="AC40" i="11"/>
  <c r="AE40" i="11"/>
  <c r="AG40" i="11"/>
  <c r="AI40" i="11"/>
  <c r="AK40" i="11"/>
  <c r="AM40" i="11"/>
  <c r="AO40" i="11"/>
  <c r="AQ40" i="11"/>
  <c r="H40" i="11"/>
  <c r="J40" i="11"/>
  <c r="L40" i="11"/>
  <c r="N40" i="11"/>
  <c r="P40" i="11"/>
  <c r="R40" i="11"/>
  <c r="T40" i="11"/>
  <c r="V40" i="11"/>
  <c r="X40" i="11"/>
  <c r="Z40" i="11"/>
  <c r="AB40" i="11"/>
  <c r="AD40" i="11"/>
  <c r="AF40" i="11"/>
  <c r="AH40" i="11"/>
  <c r="AJ40" i="11"/>
  <c r="AL40" i="11"/>
  <c r="AN40" i="11"/>
  <c r="AP40" i="11"/>
  <c r="D40" i="11"/>
  <c r="F142" i="11"/>
  <c r="H142" i="11"/>
  <c r="J142" i="11"/>
  <c r="L142" i="11"/>
  <c r="N142" i="11"/>
  <c r="P142" i="11"/>
  <c r="R142" i="11"/>
  <c r="T142" i="11"/>
  <c r="V142" i="11"/>
  <c r="X142" i="11"/>
  <c r="Z142" i="11"/>
  <c r="AB142" i="11"/>
  <c r="AD142" i="11"/>
  <c r="AF142" i="11"/>
  <c r="AH142" i="11"/>
  <c r="AJ142" i="11"/>
  <c r="AL142" i="11"/>
  <c r="AN142" i="11"/>
  <c r="AP142" i="11"/>
  <c r="E142" i="11"/>
  <c r="G142" i="11"/>
  <c r="I142" i="11"/>
  <c r="K142" i="11"/>
  <c r="M142" i="11"/>
  <c r="O142" i="11"/>
  <c r="Q142" i="11"/>
  <c r="S142" i="11"/>
  <c r="U142" i="11"/>
  <c r="W142" i="11"/>
  <c r="Y142" i="11"/>
  <c r="AA142" i="11"/>
  <c r="AC142" i="11"/>
  <c r="AE142" i="11"/>
  <c r="AG142" i="11"/>
  <c r="AI142" i="11"/>
  <c r="AK142" i="11"/>
  <c r="AM142" i="11"/>
  <c r="AO142" i="11"/>
  <c r="AQ142" i="11"/>
  <c r="D142" i="11"/>
  <c r="F62" i="11"/>
  <c r="H62" i="11"/>
  <c r="J62" i="11"/>
  <c r="L62" i="11"/>
  <c r="N62" i="11"/>
  <c r="P62" i="11"/>
  <c r="R62" i="11"/>
  <c r="T62" i="11"/>
  <c r="V62" i="11"/>
  <c r="X62" i="11"/>
  <c r="Z62" i="11"/>
  <c r="AB62" i="11"/>
  <c r="AD62" i="11"/>
  <c r="AF62" i="11"/>
  <c r="AH62" i="11"/>
  <c r="AJ62" i="11"/>
  <c r="AL62" i="11"/>
  <c r="AN62" i="11"/>
  <c r="AP62" i="11"/>
  <c r="E62" i="11"/>
  <c r="G62" i="11"/>
  <c r="I62" i="11"/>
  <c r="K62" i="11"/>
  <c r="M62" i="11"/>
  <c r="O62" i="11"/>
  <c r="Q62" i="11"/>
  <c r="S62" i="11"/>
  <c r="U62" i="11"/>
  <c r="W62" i="11"/>
  <c r="Y62" i="11"/>
  <c r="AA62" i="11"/>
  <c r="AC62" i="11"/>
  <c r="AE62" i="11"/>
  <c r="AG62" i="11"/>
  <c r="AI62" i="11"/>
  <c r="AK62" i="11"/>
  <c r="AM62" i="11"/>
  <c r="AO62" i="11"/>
  <c r="AQ62" i="11"/>
  <c r="D62" i="11"/>
  <c r="E92" i="11"/>
  <c r="G92" i="11"/>
  <c r="I92" i="11"/>
  <c r="K92" i="11"/>
  <c r="M92" i="11"/>
  <c r="O92" i="11"/>
  <c r="Q92" i="11"/>
  <c r="S92" i="11"/>
  <c r="U92" i="11"/>
  <c r="W92" i="11"/>
  <c r="Y92" i="11"/>
  <c r="AA92" i="11"/>
  <c r="AC92" i="11"/>
  <c r="AE92" i="11"/>
  <c r="AG92" i="11"/>
  <c r="AI92" i="11"/>
  <c r="AK92" i="11"/>
  <c r="AM92" i="11"/>
  <c r="AO92" i="11"/>
  <c r="AQ92" i="11"/>
  <c r="F92" i="11"/>
  <c r="H92" i="11"/>
  <c r="J92" i="11"/>
  <c r="L92" i="11"/>
  <c r="N92" i="11"/>
  <c r="P92" i="11"/>
  <c r="R92" i="11"/>
  <c r="T92" i="11"/>
  <c r="V92" i="11"/>
  <c r="X92" i="11"/>
  <c r="Z92" i="11"/>
  <c r="AB92" i="11"/>
  <c r="AD92" i="11"/>
  <c r="AF92" i="11"/>
  <c r="AH92" i="11"/>
  <c r="AJ92" i="11"/>
  <c r="AL92" i="11"/>
  <c r="AN92" i="11"/>
  <c r="AP92" i="11"/>
  <c r="D92" i="11"/>
  <c r="E122" i="11"/>
  <c r="G122" i="11"/>
  <c r="I122" i="11"/>
  <c r="K122" i="11"/>
  <c r="M122" i="11"/>
  <c r="O122" i="11"/>
  <c r="Q122" i="11"/>
  <c r="S122" i="11"/>
  <c r="U122" i="11"/>
  <c r="W122" i="11"/>
  <c r="Y122" i="11"/>
  <c r="AA122" i="11"/>
  <c r="AC122" i="11"/>
  <c r="AE122" i="11"/>
  <c r="AG122" i="11"/>
  <c r="AI122" i="11"/>
  <c r="AK122" i="11"/>
  <c r="AM122" i="11"/>
  <c r="AO122" i="11"/>
  <c r="AQ122" i="11"/>
  <c r="F122" i="11"/>
  <c r="H122" i="11"/>
  <c r="J122" i="11"/>
  <c r="L122" i="11"/>
  <c r="N122" i="11"/>
  <c r="P122" i="11"/>
  <c r="R122" i="11"/>
  <c r="T122" i="11"/>
  <c r="V122" i="11"/>
  <c r="X122" i="11"/>
  <c r="Z122" i="11"/>
  <c r="AB122" i="11"/>
  <c r="AD122" i="11"/>
  <c r="AF122" i="11"/>
  <c r="AH122" i="11"/>
  <c r="AJ122" i="11"/>
  <c r="AL122" i="11"/>
  <c r="AN122" i="11"/>
  <c r="AP122" i="11"/>
  <c r="D122" i="11"/>
  <c r="F123" i="11"/>
  <c r="H123" i="11"/>
  <c r="J123" i="11"/>
  <c r="L123" i="11"/>
  <c r="N123" i="11"/>
  <c r="P123" i="11"/>
  <c r="R123" i="11"/>
  <c r="T123" i="11"/>
  <c r="V123" i="11"/>
  <c r="X123" i="11"/>
  <c r="Z123" i="11"/>
  <c r="AB123" i="11"/>
  <c r="AD123" i="11"/>
  <c r="AF123" i="11"/>
  <c r="AH123" i="11"/>
  <c r="AJ123" i="11"/>
  <c r="AL123" i="11"/>
  <c r="AN123" i="11"/>
  <c r="AP123" i="11"/>
  <c r="E123" i="11"/>
  <c r="G123" i="11"/>
  <c r="I123" i="11"/>
  <c r="K123" i="11"/>
  <c r="M123" i="11"/>
  <c r="O123" i="11"/>
  <c r="Q123" i="11"/>
  <c r="S123" i="11"/>
  <c r="U123" i="11"/>
  <c r="W123" i="11"/>
  <c r="Y123" i="11"/>
  <c r="AA123" i="11"/>
  <c r="AC123" i="11"/>
  <c r="AE123" i="11"/>
  <c r="AG123" i="11"/>
  <c r="AI123" i="11"/>
  <c r="AK123" i="11"/>
  <c r="AM123" i="11"/>
  <c r="AO123" i="11"/>
  <c r="AQ123" i="11"/>
  <c r="D123" i="11"/>
  <c r="F43" i="11"/>
  <c r="H43" i="11"/>
  <c r="J43" i="11"/>
  <c r="L43" i="11"/>
  <c r="N43" i="11"/>
  <c r="P43" i="11"/>
  <c r="R43" i="11"/>
  <c r="T43" i="11"/>
  <c r="V43" i="11"/>
  <c r="X43" i="11"/>
  <c r="Z43" i="11"/>
  <c r="AB43" i="11"/>
  <c r="AD43" i="11"/>
  <c r="AF43" i="11"/>
  <c r="AH43" i="11"/>
  <c r="AJ43" i="11"/>
  <c r="AL43" i="11"/>
  <c r="AN43" i="11"/>
  <c r="AP43" i="11"/>
  <c r="E43" i="11"/>
  <c r="G43" i="11"/>
  <c r="I43" i="11"/>
  <c r="K43" i="11"/>
  <c r="M43" i="11"/>
  <c r="O43" i="11"/>
  <c r="Q43" i="11"/>
  <c r="S43" i="11"/>
  <c r="U43" i="11"/>
  <c r="W43" i="11"/>
  <c r="Y43" i="11"/>
  <c r="AA43" i="11"/>
  <c r="AC43" i="11"/>
  <c r="AE43" i="11"/>
  <c r="AG43" i="11"/>
  <c r="AI43" i="11"/>
  <c r="AK43" i="11"/>
  <c r="AM43" i="11"/>
  <c r="AO43" i="11"/>
  <c r="AQ43" i="11"/>
  <c r="D43" i="11"/>
  <c r="E143" i="11"/>
  <c r="G143" i="11"/>
  <c r="I143" i="11"/>
  <c r="K143" i="11"/>
  <c r="M143" i="11"/>
  <c r="O143" i="11"/>
  <c r="Q143" i="11"/>
  <c r="S143" i="11"/>
  <c r="U143" i="11"/>
  <c r="W143" i="11"/>
  <c r="Y143" i="11"/>
  <c r="AA143" i="11"/>
  <c r="AC143" i="11"/>
  <c r="AE143" i="11"/>
  <c r="AG143" i="11"/>
  <c r="AI143" i="11"/>
  <c r="AK143" i="11"/>
  <c r="AM143" i="11"/>
  <c r="AO143" i="11"/>
  <c r="AQ143" i="11"/>
  <c r="F143" i="11"/>
  <c r="H143" i="11"/>
  <c r="J143" i="11"/>
  <c r="L143" i="11"/>
  <c r="N143" i="11"/>
  <c r="P143" i="11"/>
  <c r="R143" i="11"/>
  <c r="T143" i="11"/>
  <c r="V143" i="11"/>
  <c r="X143" i="11"/>
  <c r="Z143" i="11"/>
  <c r="AB143" i="11"/>
  <c r="AD143" i="11"/>
  <c r="AF143" i="11"/>
  <c r="AH143" i="11"/>
  <c r="AJ143" i="11"/>
  <c r="AL143" i="11"/>
  <c r="AN143" i="11"/>
  <c r="AP143" i="11"/>
  <c r="D143" i="11"/>
  <c r="E63" i="11"/>
  <c r="G63" i="11"/>
  <c r="I63" i="11"/>
  <c r="K63" i="11"/>
  <c r="M63" i="11"/>
  <c r="O63" i="11"/>
  <c r="Q63" i="11"/>
  <c r="S63" i="11"/>
  <c r="U63" i="11"/>
  <c r="W63" i="11"/>
  <c r="Y63" i="11"/>
  <c r="AA63" i="11"/>
  <c r="AC63" i="11"/>
  <c r="AE63" i="11"/>
  <c r="AG63" i="11"/>
  <c r="AI63" i="11"/>
  <c r="AK63" i="11"/>
  <c r="AM63" i="11"/>
  <c r="AO63" i="11"/>
  <c r="AQ63" i="11"/>
  <c r="F63" i="11"/>
  <c r="H63" i="11"/>
  <c r="J63" i="11"/>
  <c r="L63" i="11"/>
  <c r="N63" i="11"/>
  <c r="P63" i="11"/>
  <c r="R63" i="11"/>
  <c r="T63" i="11"/>
  <c r="V63" i="11"/>
  <c r="X63" i="11"/>
  <c r="Z63" i="11"/>
  <c r="AB63" i="11"/>
  <c r="AD63" i="11"/>
  <c r="AF63" i="11"/>
  <c r="AH63" i="11"/>
  <c r="AJ63" i="11"/>
  <c r="AL63" i="11"/>
  <c r="AN63" i="11"/>
  <c r="AP63" i="11"/>
  <c r="D63" i="11"/>
  <c r="D170" i="11"/>
  <c r="AN170" i="11"/>
  <c r="AJ170" i="11"/>
  <c r="AF170" i="11"/>
  <c r="AB170" i="11"/>
  <c r="X170" i="11"/>
  <c r="T170" i="11"/>
  <c r="P170" i="11"/>
  <c r="L170" i="11"/>
  <c r="H170" i="11"/>
  <c r="AQ170" i="11"/>
  <c r="AM170" i="11"/>
  <c r="AI170" i="11"/>
  <c r="AE170" i="11"/>
  <c r="AA170" i="11"/>
  <c r="W170" i="11"/>
  <c r="S170" i="11"/>
  <c r="O170" i="11"/>
  <c r="K170" i="11"/>
  <c r="G170" i="11"/>
  <c r="D178" i="11"/>
  <c r="AN178" i="11"/>
  <c r="AJ178" i="11"/>
  <c r="AF178" i="11"/>
  <c r="AB178" i="11"/>
  <c r="X178" i="11"/>
  <c r="Q178" i="11"/>
  <c r="I178" i="11"/>
  <c r="AQ178" i="11"/>
  <c r="AM178" i="11"/>
  <c r="AI178" i="11"/>
  <c r="AE178" i="11"/>
  <c r="AA178" i="11"/>
  <c r="W178" i="11"/>
  <c r="O178" i="11"/>
  <c r="G178" i="11"/>
  <c r="T178" i="11"/>
  <c r="P178" i="11"/>
  <c r="L178" i="11"/>
  <c r="H178" i="11"/>
  <c r="D163" i="11"/>
  <c r="AN163" i="11"/>
  <c r="AJ163" i="11"/>
  <c r="AF163" i="11"/>
  <c r="AB163" i="11"/>
  <c r="X163" i="11"/>
  <c r="T163" i="11"/>
  <c r="P163" i="11"/>
  <c r="L163" i="11"/>
  <c r="H163" i="11"/>
  <c r="AQ163" i="11"/>
  <c r="AM163" i="11"/>
  <c r="AI163" i="11"/>
  <c r="AE163" i="11"/>
  <c r="AA163" i="11"/>
  <c r="W163" i="11"/>
  <c r="S163" i="11"/>
  <c r="O163" i="11"/>
  <c r="K163" i="11"/>
  <c r="G163" i="11"/>
  <c r="D172" i="11"/>
  <c r="AN172" i="11"/>
  <c r="AJ172" i="11"/>
  <c r="AF172" i="11"/>
  <c r="AB172" i="11"/>
  <c r="X172" i="11"/>
  <c r="T172" i="11"/>
  <c r="P172" i="11"/>
  <c r="L172" i="11"/>
  <c r="H172" i="11"/>
  <c r="AQ172" i="11"/>
  <c r="AM172" i="11"/>
  <c r="AI172" i="11"/>
  <c r="AE172" i="11"/>
  <c r="AA172" i="11"/>
  <c r="W172" i="11"/>
  <c r="S172" i="11"/>
  <c r="O172" i="11"/>
  <c r="K172" i="11"/>
  <c r="G172" i="11"/>
  <c r="D176" i="11"/>
  <c r="AM176" i="11"/>
  <c r="AE176" i="11"/>
  <c r="W176" i="11"/>
  <c r="O176" i="11"/>
  <c r="G176" i="11"/>
  <c r="AK176" i="11"/>
  <c r="AC176" i="11"/>
  <c r="U176" i="11"/>
  <c r="M176" i="11"/>
  <c r="E176" i="11"/>
  <c r="AN176" i="11"/>
  <c r="AJ176" i="11"/>
  <c r="AF176" i="11"/>
  <c r="AB176" i="11"/>
  <c r="X176" i="11"/>
  <c r="T176" i="11"/>
  <c r="P176" i="11"/>
  <c r="L176" i="11"/>
  <c r="H176" i="11"/>
  <c r="F132" i="11"/>
  <c r="H132" i="11"/>
  <c r="J132" i="11"/>
  <c r="L132" i="11"/>
  <c r="N132" i="11"/>
  <c r="P132" i="11"/>
  <c r="R132" i="11"/>
  <c r="T132" i="11"/>
  <c r="V132" i="11"/>
  <c r="X132" i="11"/>
  <c r="Z132" i="11"/>
  <c r="AB132" i="11"/>
  <c r="AD132" i="11"/>
  <c r="AF132" i="11"/>
  <c r="AH132" i="11"/>
  <c r="AJ132" i="11"/>
  <c r="AL132" i="11"/>
  <c r="AN132" i="11"/>
  <c r="AP132" i="11"/>
  <c r="E132" i="11"/>
  <c r="I132" i="11"/>
  <c r="M132" i="11"/>
  <c r="Q132" i="11"/>
  <c r="U132" i="11"/>
  <c r="Y132" i="11"/>
  <c r="AC132" i="11"/>
  <c r="AG132" i="11"/>
  <c r="AK132" i="11"/>
  <c r="AO132" i="11"/>
  <c r="G132" i="11"/>
  <c r="K132" i="11"/>
  <c r="O132" i="11"/>
  <c r="S132" i="11"/>
  <c r="W132" i="11"/>
  <c r="AA132" i="11"/>
  <c r="AE132" i="11"/>
  <c r="AI132" i="11"/>
  <c r="AM132" i="11"/>
  <c r="AQ132" i="11"/>
  <c r="D132" i="11"/>
  <c r="E52" i="11"/>
  <c r="G52" i="11"/>
  <c r="I52" i="11"/>
  <c r="K52" i="11"/>
  <c r="M52" i="11"/>
  <c r="O52" i="11"/>
  <c r="Q52" i="11"/>
  <c r="S52" i="11"/>
  <c r="U52" i="11"/>
  <c r="W52" i="11"/>
  <c r="Y52" i="11"/>
  <c r="AA52" i="11"/>
  <c r="AC52" i="11"/>
  <c r="AE52" i="11"/>
  <c r="AG52" i="11"/>
  <c r="AI52" i="11"/>
  <c r="AK52" i="11"/>
  <c r="AM52" i="11"/>
  <c r="AO52" i="11"/>
  <c r="AQ52" i="11"/>
  <c r="F52" i="11"/>
  <c r="H52" i="11"/>
  <c r="J52" i="11"/>
  <c r="L52" i="11"/>
  <c r="N52" i="11"/>
  <c r="P52" i="11"/>
  <c r="R52" i="11"/>
  <c r="T52" i="11"/>
  <c r="V52" i="11"/>
  <c r="X52" i="11"/>
  <c r="Z52" i="11"/>
  <c r="AB52" i="11"/>
  <c r="AD52" i="11"/>
  <c r="AF52" i="11"/>
  <c r="AH52" i="11"/>
  <c r="AJ52" i="11"/>
  <c r="AL52" i="11"/>
  <c r="AN52" i="11"/>
  <c r="AP52" i="11"/>
  <c r="D52" i="11"/>
  <c r="E83" i="11"/>
  <c r="G83" i="11"/>
  <c r="I83" i="11"/>
  <c r="K83" i="11"/>
  <c r="M83" i="11"/>
  <c r="O83" i="11"/>
  <c r="Q83" i="11"/>
  <c r="S83" i="11"/>
  <c r="U83" i="11"/>
  <c r="W83" i="11"/>
  <c r="Y83" i="11"/>
  <c r="AA83" i="11"/>
  <c r="AC83" i="11"/>
  <c r="AE83" i="11"/>
  <c r="AG83" i="11"/>
  <c r="AI83" i="11"/>
  <c r="AK83" i="11"/>
  <c r="AM83" i="11"/>
  <c r="AO83" i="11"/>
  <c r="AQ83" i="11"/>
  <c r="F83" i="11"/>
  <c r="H83" i="11"/>
  <c r="J83" i="11"/>
  <c r="L83" i="11"/>
  <c r="N83" i="11"/>
  <c r="P83" i="11"/>
  <c r="R83" i="11"/>
  <c r="T83" i="11"/>
  <c r="V83" i="11"/>
  <c r="X83" i="11"/>
  <c r="Z83" i="11"/>
  <c r="AB83" i="11"/>
  <c r="AD83" i="11"/>
  <c r="AF83" i="11"/>
  <c r="AH83" i="11"/>
  <c r="AJ83" i="11"/>
  <c r="AL83" i="11"/>
  <c r="AN83" i="11"/>
  <c r="AP83" i="11"/>
  <c r="D83" i="11"/>
  <c r="E152" i="11"/>
  <c r="G152" i="11"/>
  <c r="I152" i="11"/>
  <c r="K152" i="11"/>
  <c r="M152" i="11"/>
  <c r="O152" i="11"/>
  <c r="Q152" i="11"/>
  <c r="S152" i="11"/>
  <c r="U152" i="11"/>
  <c r="W152" i="11"/>
  <c r="Y152" i="11"/>
  <c r="AA152" i="11"/>
  <c r="AC152" i="11"/>
  <c r="AE152" i="11"/>
  <c r="AG152" i="11"/>
  <c r="AI152" i="11"/>
  <c r="AK152" i="11"/>
  <c r="AM152" i="11"/>
  <c r="AO152" i="11"/>
  <c r="AQ152" i="11"/>
  <c r="F152" i="11"/>
  <c r="H152" i="11"/>
  <c r="J152" i="11"/>
  <c r="L152" i="11"/>
  <c r="N152" i="11"/>
  <c r="P152" i="11"/>
  <c r="R152" i="11"/>
  <c r="T152" i="11"/>
  <c r="V152" i="11"/>
  <c r="X152" i="11"/>
  <c r="Z152" i="11"/>
  <c r="AB152" i="11"/>
  <c r="AD152" i="11"/>
  <c r="AF152" i="11"/>
  <c r="AH152" i="11"/>
  <c r="AJ152" i="11"/>
  <c r="AL152" i="11"/>
  <c r="AN152" i="11"/>
  <c r="AP152" i="11"/>
  <c r="D152" i="11"/>
  <c r="F112" i="11"/>
  <c r="H112" i="11"/>
  <c r="J112" i="11"/>
  <c r="L112" i="11"/>
  <c r="N112" i="11"/>
  <c r="P112" i="11"/>
  <c r="R112" i="11"/>
  <c r="T112" i="11"/>
  <c r="V112" i="11"/>
  <c r="X112" i="11"/>
  <c r="Z112" i="11"/>
  <c r="AB112" i="11"/>
  <c r="AD112" i="11"/>
  <c r="AF112" i="11"/>
  <c r="AH112" i="11"/>
  <c r="AJ112" i="11"/>
  <c r="AL112" i="11"/>
  <c r="AN112" i="11"/>
  <c r="AP112" i="11"/>
  <c r="E112" i="11"/>
  <c r="G112" i="11"/>
  <c r="I112" i="11"/>
  <c r="K112" i="11"/>
  <c r="M112" i="11"/>
  <c r="O112" i="11"/>
  <c r="Q112" i="11"/>
  <c r="S112" i="11"/>
  <c r="U112" i="11"/>
  <c r="W112" i="11"/>
  <c r="Y112" i="11"/>
  <c r="AA112" i="11"/>
  <c r="AC112" i="11"/>
  <c r="AE112" i="11"/>
  <c r="AG112" i="11"/>
  <c r="AI112" i="11"/>
  <c r="AK112" i="11"/>
  <c r="AM112" i="11"/>
  <c r="AO112" i="11"/>
  <c r="AQ112" i="11"/>
  <c r="D112" i="11"/>
  <c r="E72" i="11"/>
  <c r="G72" i="11"/>
  <c r="I72" i="11"/>
  <c r="K72" i="11"/>
  <c r="M72" i="11"/>
  <c r="O72" i="11"/>
  <c r="Q72" i="11"/>
  <c r="S72" i="11"/>
  <c r="U72" i="11"/>
  <c r="W72" i="11"/>
  <c r="Y72" i="11"/>
  <c r="AA72" i="11"/>
  <c r="AC72" i="11"/>
  <c r="AE72" i="11"/>
  <c r="AG72" i="11"/>
  <c r="AI72" i="11"/>
  <c r="AK72" i="11"/>
  <c r="AM72" i="11"/>
  <c r="AO72" i="11"/>
  <c r="AQ72" i="11"/>
  <c r="F72" i="11"/>
  <c r="H72" i="11"/>
  <c r="J72" i="11"/>
  <c r="L72" i="11"/>
  <c r="N72" i="11"/>
  <c r="P72" i="11"/>
  <c r="R72" i="11"/>
  <c r="T72" i="11"/>
  <c r="V72" i="11"/>
  <c r="X72" i="11"/>
  <c r="Z72" i="11"/>
  <c r="AB72" i="11"/>
  <c r="AD72" i="11"/>
  <c r="AF72" i="11"/>
  <c r="AH72" i="11"/>
  <c r="AJ72" i="11"/>
  <c r="AL72" i="11"/>
  <c r="AN72" i="11"/>
  <c r="AP72" i="11"/>
  <c r="D72" i="11"/>
  <c r="E32" i="11"/>
  <c r="G32" i="11"/>
  <c r="I32" i="11"/>
  <c r="K32" i="11"/>
  <c r="M32" i="11"/>
  <c r="O32" i="11"/>
  <c r="Q32" i="11"/>
  <c r="S32" i="11"/>
  <c r="U32" i="11"/>
  <c r="W32" i="11"/>
  <c r="Y32" i="11"/>
  <c r="AA32" i="11"/>
  <c r="AC32" i="11"/>
  <c r="AE32" i="11"/>
  <c r="AG32" i="11"/>
  <c r="AI32" i="11"/>
  <c r="AK32" i="11"/>
  <c r="AM32" i="11"/>
  <c r="AO32" i="11"/>
  <c r="AQ32" i="11"/>
  <c r="F32" i="11"/>
  <c r="H32" i="11"/>
  <c r="J32" i="11"/>
  <c r="L32" i="11"/>
  <c r="N32" i="11"/>
  <c r="P32" i="11"/>
  <c r="R32" i="11"/>
  <c r="T32" i="11"/>
  <c r="V32" i="11"/>
  <c r="X32" i="11"/>
  <c r="Z32" i="11"/>
  <c r="AB32" i="11"/>
  <c r="AD32" i="11"/>
  <c r="AF32" i="11"/>
  <c r="AH32" i="11"/>
  <c r="AJ32" i="11"/>
  <c r="AL32" i="11"/>
  <c r="AN32" i="11"/>
  <c r="AP32" i="11"/>
  <c r="D32" i="11"/>
  <c r="F153" i="11"/>
  <c r="H153" i="11"/>
  <c r="J153" i="11"/>
  <c r="L153" i="11"/>
  <c r="N153" i="11"/>
  <c r="P153" i="11"/>
  <c r="R153" i="11"/>
  <c r="T153" i="11"/>
  <c r="V153" i="11"/>
  <c r="X153" i="11"/>
  <c r="Z153" i="11"/>
  <c r="AB153" i="11"/>
  <c r="AD153" i="11"/>
  <c r="AF153" i="11"/>
  <c r="AH153" i="11"/>
  <c r="AJ153" i="11"/>
  <c r="AL153" i="11"/>
  <c r="AN153" i="11"/>
  <c r="AP153" i="11"/>
  <c r="E153" i="11"/>
  <c r="G153" i="11"/>
  <c r="I153" i="11"/>
  <c r="K153" i="11"/>
  <c r="M153" i="11"/>
  <c r="O153" i="11"/>
  <c r="Q153" i="11"/>
  <c r="S153" i="11"/>
  <c r="U153" i="11"/>
  <c r="W153" i="11"/>
  <c r="Y153" i="11"/>
  <c r="AA153" i="11"/>
  <c r="AC153" i="11"/>
  <c r="AE153" i="11"/>
  <c r="AG153" i="11"/>
  <c r="AI153" i="11"/>
  <c r="AK153" i="11"/>
  <c r="AM153" i="11"/>
  <c r="AO153" i="11"/>
  <c r="AQ153" i="11"/>
  <c r="D153" i="11"/>
  <c r="E113" i="11"/>
  <c r="G113" i="11"/>
  <c r="I113" i="11"/>
  <c r="K113" i="11"/>
  <c r="M113" i="11"/>
  <c r="O113" i="11"/>
  <c r="Q113" i="11"/>
  <c r="S113" i="11"/>
  <c r="U113" i="11"/>
  <c r="W113" i="11"/>
  <c r="Y113" i="11"/>
  <c r="AA113" i="11"/>
  <c r="AC113" i="11"/>
  <c r="AE113" i="11"/>
  <c r="AG113" i="11"/>
  <c r="AI113" i="11"/>
  <c r="AK113" i="11"/>
  <c r="AM113" i="11"/>
  <c r="AO113" i="11"/>
  <c r="AQ113" i="11"/>
  <c r="F113" i="11"/>
  <c r="H113" i="11"/>
  <c r="J113" i="11"/>
  <c r="L113" i="11"/>
  <c r="N113" i="11"/>
  <c r="P113" i="11"/>
  <c r="R113" i="11"/>
  <c r="T113" i="11"/>
  <c r="V113" i="11"/>
  <c r="X113" i="11"/>
  <c r="Z113" i="11"/>
  <c r="AB113" i="11"/>
  <c r="AD113" i="11"/>
  <c r="AF113" i="11"/>
  <c r="AH113" i="11"/>
  <c r="AJ113" i="11"/>
  <c r="AL113" i="11"/>
  <c r="AN113" i="11"/>
  <c r="AP113" i="11"/>
  <c r="D113" i="11"/>
  <c r="F73" i="11"/>
  <c r="H73" i="11"/>
  <c r="J73" i="11"/>
  <c r="L73" i="11"/>
  <c r="N73" i="11"/>
  <c r="P73" i="11"/>
  <c r="R73" i="11"/>
  <c r="T73" i="11"/>
  <c r="V73" i="11"/>
  <c r="X73" i="11"/>
  <c r="Z73" i="11"/>
  <c r="AB73" i="11"/>
  <c r="AD73" i="11"/>
  <c r="AF73" i="11"/>
  <c r="AH73" i="11"/>
  <c r="AJ73" i="11"/>
  <c r="AL73" i="11"/>
  <c r="AN73" i="11"/>
  <c r="AP73" i="11"/>
  <c r="E73" i="11"/>
  <c r="G73" i="11"/>
  <c r="I73" i="11"/>
  <c r="K73" i="11"/>
  <c r="M73" i="11"/>
  <c r="O73" i="11"/>
  <c r="Q73" i="11"/>
  <c r="S73" i="11"/>
  <c r="U73" i="11"/>
  <c r="W73" i="11"/>
  <c r="Y73" i="11"/>
  <c r="AA73" i="11"/>
  <c r="AC73" i="11"/>
  <c r="AE73" i="11"/>
  <c r="AG73" i="11"/>
  <c r="AI73" i="11"/>
  <c r="AK73" i="11"/>
  <c r="AM73" i="11"/>
  <c r="AO73" i="11"/>
  <c r="AQ73" i="11"/>
  <c r="D73" i="11"/>
  <c r="F33" i="11"/>
  <c r="H33" i="11"/>
  <c r="J33" i="11"/>
  <c r="L33" i="11"/>
  <c r="N33" i="11"/>
  <c r="P33" i="11"/>
  <c r="R33" i="11"/>
  <c r="T33" i="11"/>
  <c r="V33" i="11"/>
  <c r="X33" i="11"/>
  <c r="Z33" i="11"/>
  <c r="AB33" i="11"/>
  <c r="AD33" i="11"/>
  <c r="AF33" i="11"/>
  <c r="AH33" i="11"/>
  <c r="AJ33" i="11"/>
  <c r="AL33" i="11"/>
  <c r="AN33" i="11"/>
  <c r="AP33" i="11"/>
  <c r="E33" i="11"/>
  <c r="G33" i="11"/>
  <c r="I33" i="11"/>
  <c r="K33" i="11"/>
  <c r="M33" i="11"/>
  <c r="O33" i="11"/>
  <c r="Q33" i="11"/>
  <c r="S33" i="11"/>
  <c r="U33" i="11"/>
  <c r="W33" i="11"/>
  <c r="Y33" i="11"/>
  <c r="AA33" i="11"/>
  <c r="AC33" i="11"/>
  <c r="AE33" i="11"/>
  <c r="AG33" i="11"/>
  <c r="AI33" i="11"/>
  <c r="AK33" i="11"/>
  <c r="AM33" i="11"/>
  <c r="AO33" i="11"/>
  <c r="AQ33" i="11"/>
  <c r="D33" i="11"/>
  <c r="E136" i="11"/>
  <c r="G136" i="11"/>
  <c r="I136" i="11"/>
  <c r="K136" i="11"/>
  <c r="M136" i="11"/>
  <c r="O136" i="11"/>
  <c r="Q136" i="11"/>
  <c r="S136" i="11"/>
  <c r="U136" i="11"/>
  <c r="W136" i="11"/>
  <c r="Y136" i="11"/>
  <c r="AA136" i="11"/>
  <c r="AC136" i="11"/>
  <c r="AE136" i="11"/>
  <c r="AG136" i="11"/>
  <c r="AI136" i="11"/>
  <c r="AK136" i="11"/>
  <c r="AM136" i="11"/>
  <c r="AO136" i="11"/>
  <c r="AQ136" i="11"/>
  <c r="H136" i="11"/>
  <c r="L136" i="11"/>
  <c r="P136" i="11"/>
  <c r="T136" i="11"/>
  <c r="X136" i="11"/>
  <c r="AB136" i="11"/>
  <c r="AF136" i="11"/>
  <c r="AJ136" i="11"/>
  <c r="AN136" i="11"/>
  <c r="F136" i="11"/>
  <c r="J136" i="11"/>
  <c r="N136" i="11"/>
  <c r="R136" i="11"/>
  <c r="V136" i="11"/>
  <c r="Z136" i="11"/>
  <c r="AD136" i="11"/>
  <c r="AH136" i="11"/>
  <c r="AL136" i="11"/>
  <c r="AP136" i="11"/>
  <c r="D136" i="11"/>
  <c r="E86" i="11"/>
  <c r="G86" i="11"/>
  <c r="I86" i="11"/>
  <c r="K86" i="11"/>
  <c r="M86" i="11"/>
  <c r="O86" i="11"/>
  <c r="Q86" i="11"/>
  <c r="S86" i="11"/>
  <c r="U86" i="11"/>
  <c r="W86" i="11"/>
  <c r="Y86" i="11"/>
  <c r="AA86" i="11"/>
  <c r="AC86" i="11"/>
  <c r="AE86" i="11"/>
  <c r="AG86" i="11"/>
  <c r="AI86" i="11"/>
  <c r="AK86" i="11"/>
  <c r="AM86" i="11"/>
  <c r="AO86" i="11"/>
  <c r="AQ86" i="11"/>
  <c r="F86" i="11"/>
  <c r="H86" i="11"/>
  <c r="J86" i="11"/>
  <c r="L86" i="11"/>
  <c r="N86" i="11"/>
  <c r="P86" i="11"/>
  <c r="R86" i="11"/>
  <c r="T86" i="11"/>
  <c r="V86" i="11"/>
  <c r="X86" i="11"/>
  <c r="Z86" i="11"/>
  <c r="AB86" i="11"/>
  <c r="AD86" i="11"/>
  <c r="AF86" i="11"/>
  <c r="AH86" i="11"/>
  <c r="AJ86" i="11"/>
  <c r="AL86" i="11"/>
  <c r="AN86" i="11"/>
  <c r="AP86" i="11"/>
  <c r="D86" i="11"/>
  <c r="F56" i="11"/>
  <c r="H56" i="11"/>
  <c r="J56" i="11"/>
  <c r="L56" i="11"/>
  <c r="N56" i="11"/>
  <c r="P56" i="11"/>
  <c r="R56" i="11"/>
  <c r="T56" i="11"/>
  <c r="V56" i="11"/>
  <c r="X56" i="11"/>
  <c r="Z56" i="11"/>
  <c r="AB56" i="11"/>
  <c r="AD56" i="11"/>
  <c r="AF56" i="11"/>
  <c r="AH56" i="11"/>
  <c r="AJ56" i="11"/>
  <c r="AL56" i="11"/>
  <c r="AN56" i="11"/>
  <c r="AP56" i="11"/>
  <c r="E56" i="11"/>
  <c r="G56" i="11"/>
  <c r="I56" i="11"/>
  <c r="K56" i="11"/>
  <c r="M56" i="11"/>
  <c r="O56" i="11"/>
  <c r="Q56" i="11"/>
  <c r="S56" i="11"/>
  <c r="U56" i="11"/>
  <c r="W56" i="11"/>
  <c r="Y56" i="11"/>
  <c r="AA56" i="11"/>
  <c r="AC56" i="11"/>
  <c r="AE56" i="11"/>
  <c r="AG56" i="11"/>
  <c r="AI56" i="11"/>
  <c r="AK56" i="11"/>
  <c r="AM56" i="11"/>
  <c r="AO56" i="11"/>
  <c r="AQ56" i="11"/>
  <c r="D56" i="11"/>
  <c r="E146" i="11"/>
  <c r="G146" i="11"/>
  <c r="I146" i="11"/>
  <c r="K146" i="11"/>
  <c r="M146" i="11"/>
  <c r="O146" i="11"/>
  <c r="Q146" i="11"/>
  <c r="S146" i="11"/>
  <c r="U146" i="11"/>
  <c r="W146" i="11"/>
  <c r="Y146" i="11"/>
  <c r="AA146" i="11"/>
  <c r="AC146" i="11"/>
  <c r="AE146" i="11"/>
  <c r="AG146" i="11"/>
  <c r="AI146" i="11"/>
  <c r="AK146" i="11"/>
  <c r="AM146" i="11"/>
  <c r="AO146" i="11"/>
  <c r="AQ146" i="11"/>
  <c r="F146" i="11"/>
  <c r="H146" i="11"/>
  <c r="J146" i="11"/>
  <c r="L146" i="11"/>
  <c r="N146" i="11"/>
  <c r="P146" i="11"/>
  <c r="R146" i="11"/>
  <c r="T146" i="11"/>
  <c r="V146" i="11"/>
  <c r="X146" i="11"/>
  <c r="Z146" i="11"/>
  <c r="AB146" i="11"/>
  <c r="AD146" i="11"/>
  <c r="AF146" i="11"/>
  <c r="AH146" i="11"/>
  <c r="AJ146" i="11"/>
  <c r="AL146" i="11"/>
  <c r="AN146" i="11"/>
  <c r="AP146" i="11"/>
  <c r="D146" i="11"/>
  <c r="F106" i="11"/>
  <c r="H106" i="11"/>
  <c r="J106" i="11"/>
  <c r="L106" i="11"/>
  <c r="N106" i="11"/>
  <c r="P106" i="11"/>
  <c r="R106" i="11"/>
  <c r="T106" i="11"/>
  <c r="V106" i="11"/>
  <c r="X106" i="11"/>
  <c r="Z106" i="11"/>
  <c r="AB106" i="11"/>
  <c r="AD106" i="11"/>
  <c r="AF106" i="11"/>
  <c r="AH106" i="11"/>
  <c r="AJ106" i="11"/>
  <c r="AL106" i="11"/>
  <c r="AN106" i="11"/>
  <c r="AP106" i="11"/>
  <c r="E106" i="11"/>
  <c r="G106" i="11"/>
  <c r="I106" i="11"/>
  <c r="K106" i="11"/>
  <c r="M106" i="11"/>
  <c r="O106" i="11"/>
  <c r="Q106" i="11"/>
  <c r="S106" i="11"/>
  <c r="U106" i="11"/>
  <c r="W106" i="11"/>
  <c r="Y106" i="11"/>
  <c r="AA106" i="11"/>
  <c r="AC106" i="11"/>
  <c r="AE106" i="11"/>
  <c r="AG106" i="11"/>
  <c r="AI106" i="11"/>
  <c r="AK106" i="11"/>
  <c r="AM106" i="11"/>
  <c r="AO106" i="11"/>
  <c r="AQ106" i="11"/>
  <c r="D106" i="11"/>
  <c r="E66" i="11"/>
  <c r="G66" i="11"/>
  <c r="I66" i="11"/>
  <c r="K66" i="11"/>
  <c r="M66" i="11"/>
  <c r="O66" i="11"/>
  <c r="Q66" i="11"/>
  <c r="S66" i="11"/>
  <c r="U66" i="11"/>
  <c r="W66" i="11"/>
  <c r="Y66" i="11"/>
  <c r="AA66" i="11"/>
  <c r="AC66" i="11"/>
  <c r="AE66" i="11"/>
  <c r="AG66" i="11"/>
  <c r="AI66" i="11"/>
  <c r="AK66" i="11"/>
  <c r="AM66" i="11"/>
  <c r="AO66" i="11"/>
  <c r="AQ66" i="11"/>
  <c r="F66" i="11"/>
  <c r="H66" i="11"/>
  <c r="J66" i="11"/>
  <c r="L66" i="11"/>
  <c r="N66" i="11"/>
  <c r="P66" i="11"/>
  <c r="R66" i="11"/>
  <c r="T66" i="11"/>
  <c r="V66" i="11"/>
  <c r="X66" i="11"/>
  <c r="Z66" i="11"/>
  <c r="AB66" i="11"/>
  <c r="AD66" i="11"/>
  <c r="AF66" i="11"/>
  <c r="AH66" i="11"/>
  <c r="AJ66" i="11"/>
  <c r="AL66" i="11"/>
  <c r="AN66" i="11"/>
  <c r="AP66" i="11"/>
  <c r="D66" i="11"/>
  <c r="E157" i="11"/>
  <c r="G157" i="11"/>
  <c r="I157" i="11"/>
  <c r="K157" i="11"/>
  <c r="M157" i="11"/>
  <c r="O157" i="11"/>
  <c r="Q157" i="11"/>
  <c r="S157" i="11"/>
  <c r="U157" i="11"/>
  <c r="W157" i="11"/>
  <c r="Y157" i="11"/>
  <c r="AA157" i="11"/>
  <c r="AC157" i="11"/>
  <c r="AE157" i="11"/>
  <c r="AG157" i="11"/>
  <c r="AI157" i="11"/>
  <c r="AK157" i="11"/>
  <c r="AM157" i="11"/>
  <c r="AO157" i="11"/>
  <c r="AQ157" i="11"/>
  <c r="F157" i="11"/>
  <c r="H157" i="11"/>
  <c r="J157" i="11"/>
  <c r="L157" i="11"/>
  <c r="N157" i="11"/>
  <c r="P157" i="11"/>
  <c r="R157" i="11"/>
  <c r="T157" i="11"/>
  <c r="V157" i="11"/>
  <c r="X157" i="11"/>
  <c r="Z157" i="11"/>
  <c r="AB157" i="11"/>
  <c r="AD157" i="11"/>
  <c r="AF157" i="11"/>
  <c r="AH157" i="11"/>
  <c r="AJ157" i="11"/>
  <c r="AL157" i="11"/>
  <c r="AN157" i="11"/>
  <c r="AP157" i="11"/>
  <c r="D157" i="11"/>
  <c r="F117" i="11"/>
  <c r="H117" i="11"/>
  <c r="J117" i="11"/>
  <c r="L117" i="11"/>
  <c r="N117" i="11"/>
  <c r="P117" i="11"/>
  <c r="R117" i="11"/>
  <c r="T117" i="11"/>
  <c r="V117" i="11"/>
  <c r="X117" i="11"/>
  <c r="Z117" i="11"/>
  <c r="AB117" i="11"/>
  <c r="AD117" i="11"/>
  <c r="AF117" i="11"/>
  <c r="AH117" i="11"/>
  <c r="AJ117" i="11"/>
  <c r="AL117" i="11"/>
  <c r="AN117" i="11"/>
  <c r="AP117" i="11"/>
  <c r="E117" i="11"/>
  <c r="G117" i="11"/>
  <c r="I117" i="11"/>
  <c r="K117" i="11"/>
  <c r="M117" i="11"/>
  <c r="O117" i="11"/>
  <c r="Q117" i="11"/>
  <c r="S117" i="11"/>
  <c r="U117" i="11"/>
  <c r="W117" i="11"/>
  <c r="Y117" i="11"/>
  <c r="AA117" i="11"/>
  <c r="AC117" i="11"/>
  <c r="AE117" i="11"/>
  <c r="AG117" i="11"/>
  <c r="AI117" i="11"/>
  <c r="AK117" i="11"/>
  <c r="AM117" i="11"/>
  <c r="AO117" i="11"/>
  <c r="AQ117" i="11"/>
  <c r="D117" i="11"/>
  <c r="E77" i="11"/>
  <c r="G77" i="11"/>
  <c r="I77" i="11"/>
  <c r="K77" i="11"/>
  <c r="M77" i="11"/>
  <c r="O77" i="11"/>
  <c r="Q77" i="11"/>
  <c r="S77" i="11"/>
  <c r="U77" i="11"/>
  <c r="W77" i="11"/>
  <c r="Y77" i="11"/>
  <c r="AA77" i="11"/>
  <c r="AC77" i="11"/>
  <c r="AE77" i="11"/>
  <c r="AG77" i="11"/>
  <c r="AI77" i="11"/>
  <c r="AK77" i="11"/>
  <c r="AM77" i="11"/>
  <c r="AO77" i="11"/>
  <c r="AQ77" i="11"/>
  <c r="H77" i="11"/>
  <c r="L77" i="11"/>
  <c r="P77" i="11"/>
  <c r="T77" i="11"/>
  <c r="X77" i="11"/>
  <c r="AB77" i="11"/>
  <c r="AF77" i="11"/>
  <c r="AJ77" i="11"/>
  <c r="AN77" i="11"/>
  <c r="F77" i="11"/>
  <c r="J77" i="11"/>
  <c r="N77" i="11"/>
  <c r="R77" i="11"/>
  <c r="V77" i="11"/>
  <c r="Z77" i="11"/>
  <c r="AD77" i="11"/>
  <c r="AH77" i="11"/>
  <c r="AL77" i="11"/>
  <c r="AP77" i="11"/>
  <c r="D77" i="11"/>
  <c r="F37" i="11"/>
  <c r="H37" i="11"/>
  <c r="J37" i="11"/>
  <c r="L37" i="11"/>
  <c r="N37" i="11"/>
  <c r="P37" i="11"/>
  <c r="R37" i="11"/>
  <c r="T37" i="11"/>
  <c r="V37" i="11"/>
  <c r="X37" i="11"/>
  <c r="Z37" i="11"/>
  <c r="AB37" i="11"/>
  <c r="AD37" i="11"/>
  <c r="AF37" i="11"/>
  <c r="AH37" i="11"/>
  <c r="AJ37" i="11"/>
  <c r="AL37" i="11"/>
  <c r="AN37" i="11"/>
  <c r="AP37" i="11"/>
  <c r="E37" i="11"/>
  <c r="G37" i="11"/>
  <c r="I37" i="11"/>
  <c r="K37" i="11"/>
  <c r="M37" i="11"/>
  <c r="O37" i="11"/>
  <c r="Q37" i="11"/>
  <c r="S37" i="11"/>
  <c r="U37" i="11"/>
  <c r="W37" i="11"/>
  <c r="Y37" i="11"/>
  <c r="AA37" i="11"/>
  <c r="AC37" i="11"/>
  <c r="AE37" i="11"/>
  <c r="AG37" i="11"/>
  <c r="AI37" i="11"/>
  <c r="AK37" i="11"/>
  <c r="AM37" i="11"/>
  <c r="AO37" i="11"/>
  <c r="AQ37" i="11"/>
  <c r="D37" i="11"/>
  <c r="F167" i="11"/>
  <c r="H167" i="11"/>
  <c r="J167" i="11"/>
  <c r="L167" i="11"/>
  <c r="N167" i="11"/>
  <c r="P167" i="11"/>
  <c r="R167" i="11"/>
  <c r="T167" i="11"/>
  <c r="V167" i="11"/>
  <c r="X167" i="11"/>
  <c r="Z167" i="11"/>
  <c r="AB167" i="11"/>
  <c r="AD167" i="11"/>
  <c r="AF167" i="11"/>
  <c r="AH167" i="11"/>
  <c r="AJ167" i="11"/>
  <c r="AL167" i="11"/>
  <c r="AN167" i="11"/>
  <c r="AP167" i="11"/>
  <c r="E167" i="11"/>
  <c r="G167" i="11"/>
  <c r="I167" i="11"/>
  <c r="K167" i="11"/>
  <c r="M167" i="11"/>
  <c r="O167" i="11"/>
  <c r="Q167" i="11"/>
  <c r="S167" i="11"/>
  <c r="U167" i="11"/>
  <c r="W167" i="11"/>
  <c r="Y167" i="11"/>
  <c r="AA167" i="11"/>
  <c r="AC167" i="11"/>
  <c r="AE167" i="11"/>
  <c r="AG167" i="11"/>
  <c r="AI167" i="11"/>
  <c r="AK167" i="11"/>
  <c r="AM167" i="11"/>
  <c r="AO167" i="11"/>
  <c r="AQ167" i="11"/>
  <c r="D167" i="11"/>
  <c r="E127" i="11"/>
  <c r="G127" i="11"/>
  <c r="I127" i="11"/>
  <c r="K127" i="11"/>
  <c r="M127" i="11"/>
  <c r="O127" i="11"/>
  <c r="Q127" i="11"/>
  <c r="S127" i="11"/>
  <c r="U127" i="11"/>
  <c r="W127" i="11"/>
  <c r="Y127" i="11"/>
  <c r="AA127" i="11"/>
  <c r="AC127" i="11"/>
  <c r="AE127" i="11"/>
  <c r="AG127" i="11"/>
  <c r="AI127" i="11"/>
  <c r="AK127" i="11"/>
  <c r="AM127" i="11"/>
  <c r="AO127" i="11"/>
  <c r="AQ127" i="11"/>
  <c r="F127" i="11"/>
  <c r="H127" i="11"/>
  <c r="J127" i="11"/>
  <c r="L127" i="11"/>
  <c r="N127" i="11"/>
  <c r="P127" i="11"/>
  <c r="R127" i="11"/>
  <c r="T127" i="11"/>
  <c r="V127" i="11"/>
  <c r="X127" i="11"/>
  <c r="Z127" i="11"/>
  <c r="AB127" i="11"/>
  <c r="AD127" i="11"/>
  <c r="AF127" i="11"/>
  <c r="AH127" i="11"/>
  <c r="AJ127" i="11"/>
  <c r="AL127" i="11"/>
  <c r="AN127" i="11"/>
  <c r="AP127" i="11"/>
  <c r="D127" i="11"/>
  <c r="E97" i="11"/>
  <c r="G97" i="11"/>
  <c r="I97" i="11"/>
  <c r="K97" i="11"/>
  <c r="M97" i="11"/>
  <c r="O97" i="11"/>
  <c r="Q97" i="11"/>
  <c r="S97" i="11"/>
  <c r="U97" i="11"/>
  <c r="W97" i="11"/>
  <c r="Y97" i="11"/>
  <c r="AA97" i="11"/>
  <c r="AC97" i="11"/>
  <c r="AE97" i="11"/>
  <c r="AG97" i="11"/>
  <c r="AI97" i="11"/>
  <c r="AK97" i="11"/>
  <c r="AM97" i="11"/>
  <c r="AO97" i="11"/>
  <c r="AQ97" i="11"/>
  <c r="F97" i="11"/>
  <c r="H97" i="11"/>
  <c r="J97" i="11"/>
  <c r="N97" i="11"/>
  <c r="R97" i="11"/>
  <c r="V97" i="11"/>
  <c r="Z97" i="11"/>
  <c r="AD97" i="11"/>
  <c r="AH97" i="11"/>
  <c r="AL97" i="11"/>
  <c r="AP97" i="11"/>
  <c r="L97" i="11"/>
  <c r="P97" i="11"/>
  <c r="T97" i="11"/>
  <c r="X97" i="11"/>
  <c r="AB97" i="11"/>
  <c r="AF97" i="11"/>
  <c r="AJ97" i="11"/>
  <c r="AN97" i="11"/>
  <c r="D97" i="11"/>
  <c r="E47" i="11"/>
  <c r="G47" i="11"/>
  <c r="I47" i="11"/>
  <c r="K47" i="11"/>
  <c r="M47" i="11"/>
  <c r="O47" i="11"/>
  <c r="Q47" i="11"/>
  <c r="S47" i="11"/>
  <c r="U47" i="11"/>
  <c r="W47" i="11"/>
  <c r="Y47" i="11"/>
  <c r="AA47" i="11"/>
  <c r="AC47" i="11"/>
  <c r="AE47" i="11"/>
  <c r="AG47" i="11"/>
  <c r="AI47" i="11"/>
  <c r="AK47" i="11"/>
  <c r="AM47" i="11"/>
  <c r="AO47" i="11"/>
  <c r="AQ47" i="11"/>
  <c r="F47" i="11"/>
  <c r="H47" i="11"/>
  <c r="J47" i="11"/>
  <c r="L47" i="11"/>
  <c r="N47" i="11"/>
  <c r="P47" i="11"/>
  <c r="R47" i="11"/>
  <c r="T47" i="11"/>
  <c r="V47" i="11"/>
  <c r="X47" i="11"/>
  <c r="Z47" i="11"/>
  <c r="AB47" i="11"/>
  <c r="AD47" i="11"/>
  <c r="AF47" i="11"/>
  <c r="AH47" i="11"/>
  <c r="AJ47" i="11"/>
  <c r="AL47" i="11"/>
  <c r="AN47" i="11"/>
  <c r="AP47" i="11"/>
  <c r="D47" i="11"/>
  <c r="F138" i="11"/>
  <c r="H138" i="11"/>
  <c r="J138" i="11"/>
  <c r="L138" i="11"/>
  <c r="N138" i="11"/>
  <c r="P138" i="11"/>
  <c r="R138" i="11"/>
  <c r="T138" i="11"/>
  <c r="V138" i="11"/>
  <c r="X138" i="11"/>
  <c r="Z138" i="11"/>
  <c r="AB138" i="11"/>
  <c r="AD138" i="11"/>
  <c r="AF138" i="11"/>
  <c r="AH138" i="11"/>
  <c r="AJ138" i="11"/>
  <c r="AL138" i="11"/>
  <c r="AN138" i="11"/>
  <c r="AP138" i="11"/>
  <c r="E138" i="11"/>
  <c r="G138" i="11"/>
  <c r="I138" i="11"/>
  <c r="K138" i="11"/>
  <c r="M138" i="11"/>
  <c r="O138" i="11"/>
  <c r="Q138" i="11"/>
  <c r="S138" i="11"/>
  <c r="U138" i="11"/>
  <c r="W138" i="11"/>
  <c r="Y138" i="11"/>
  <c r="AA138" i="11"/>
  <c r="AC138" i="11"/>
  <c r="AE138" i="11"/>
  <c r="AG138" i="11"/>
  <c r="AI138" i="11"/>
  <c r="AK138" i="11"/>
  <c r="AM138" i="11"/>
  <c r="AO138" i="11"/>
  <c r="AQ138" i="11"/>
  <c r="D138" i="11"/>
  <c r="E88" i="11"/>
  <c r="G88" i="11"/>
  <c r="I88" i="11"/>
  <c r="K88" i="11"/>
  <c r="M88" i="11"/>
  <c r="O88" i="11"/>
  <c r="Q88" i="11"/>
  <c r="S88" i="11"/>
  <c r="U88" i="11"/>
  <c r="W88" i="11"/>
  <c r="Y88" i="11"/>
  <c r="AA88" i="11"/>
  <c r="AC88" i="11"/>
  <c r="AE88" i="11"/>
  <c r="AG88" i="11"/>
  <c r="AI88" i="11"/>
  <c r="AK88" i="11"/>
  <c r="AM88" i="11"/>
  <c r="AO88" i="11"/>
  <c r="AQ88" i="11"/>
  <c r="F88" i="11"/>
  <c r="H88" i="11"/>
  <c r="J88" i="11"/>
  <c r="L88" i="11"/>
  <c r="N88" i="11"/>
  <c r="P88" i="11"/>
  <c r="R88" i="11"/>
  <c r="T88" i="11"/>
  <c r="V88" i="11"/>
  <c r="X88" i="11"/>
  <c r="Z88" i="11"/>
  <c r="AB88" i="11"/>
  <c r="AD88" i="11"/>
  <c r="AF88" i="11"/>
  <c r="AH88" i="11"/>
  <c r="AJ88" i="11"/>
  <c r="AL88" i="11"/>
  <c r="AN88" i="11"/>
  <c r="AP88" i="11"/>
  <c r="D88" i="11"/>
  <c r="F58" i="11"/>
  <c r="H58" i="11"/>
  <c r="J58" i="11"/>
  <c r="L58" i="11"/>
  <c r="N58" i="11"/>
  <c r="P58" i="11"/>
  <c r="R58" i="11"/>
  <c r="T58" i="11"/>
  <c r="V58" i="11"/>
  <c r="X58" i="11"/>
  <c r="Z58" i="11"/>
  <c r="AB58" i="11"/>
  <c r="AD58" i="11"/>
  <c r="AF58" i="11"/>
  <c r="AH58" i="11"/>
  <c r="AJ58" i="11"/>
  <c r="AL58" i="11"/>
  <c r="AN58" i="11"/>
  <c r="AP58" i="11"/>
  <c r="E58" i="11"/>
  <c r="G58" i="11"/>
  <c r="I58" i="11"/>
  <c r="K58" i="11"/>
  <c r="M58" i="11"/>
  <c r="O58" i="11"/>
  <c r="Q58" i="11"/>
  <c r="S58" i="11"/>
  <c r="U58" i="11"/>
  <c r="W58" i="11"/>
  <c r="Y58" i="11"/>
  <c r="AA58" i="11"/>
  <c r="AC58" i="11"/>
  <c r="AE58" i="11"/>
  <c r="AG58" i="11"/>
  <c r="AK58" i="11"/>
  <c r="AO58" i="11"/>
  <c r="AI58" i="11"/>
  <c r="AM58" i="11"/>
  <c r="AQ58" i="11"/>
  <c r="D58" i="11"/>
  <c r="E148" i="11"/>
  <c r="G148" i="11"/>
  <c r="I148" i="11"/>
  <c r="K148" i="11"/>
  <c r="M148" i="11"/>
  <c r="O148" i="11"/>
  <c r="Q148" i="11"/>
  <c r="S148" i="11"/>
  <c r="U148" i="11"/>
  <c r="W148" i="11"/>
  <c r="Y148" i="11"/>
  <c r="AA148" i="11"/>
  <c r="AC148" i="11"/>
  <c r="AE148" i="11"/>
  <c r="AG148" i="11"/>
  <c r="AI148" i="11"/>
  <c r="AK148" i="11"/>
  <c r="AM148" i="11"/>
  <c r="AO148" i="11"/>
  <c r="AQ148" i="11"/>
  <c r="F148" i="11"/>
  <c r="H148" i="11"/>
  <c r="J148" i="11"/>
  <c r="L148" i="11"/>
  <c r="N148" i="11"/>
  <c r="P148" i="11"/>
  <c r="R148" i="11"/>
  <c r="T148" i="11"/>
  <c r="V148" i="11"/>
  <c r="X148" i="11"/>
  <c r="Z148" i="11"/>
  <c r="AB148" i="11"/>
  <c r="AD148" i="11"/>
  <c r="AF148" i="11"/>
  <c r="AH148" i="11"/>
  <c r="AJ148" i="11"/>
  <c r="AL148" i="11"/>
  <c r="AN148" i="11"/>
  <c r="AP148" i="11"/>
  <c r="D148" i="11"/>
  <c r="F108" i="11"/>
  <c r="H108" i="11"/>
  <c r="J108" i="11"/>
  <c r="L108" i="11"/>
  <c r="N108" i="11"/>
  <c r="P108" i="11"/>
  <c r="R108" i="11"/>
  <c r="T108" i="11"/>
  <c r="V108" i="11"/>
  <c r="X108" i="11"/>
  <c r="Z108" i="11"/>
  <c r="AB108" i="11"/>
  <c r="AD108" i="11"/>
  <c r="AF108" i="11"/>
  <c r="AH108" i="11"/>
  <c r="AJ108" i="11"/>
  <c r="AL108" i="11"/>
  <c r="AN108" i="11"/>
  <c r="AP108" i="11"/>
  <c r="E108" i="11"/>
  <c r="G108" i="11"/>
  <c r="I108" i="11"/>
  <c r="K108" i="11"/>
  <c r="M108" i="11"/>
  <c r="O108" i="11"/>
  <c r="Q108" i="11"/>
  <c r="S108" i="11"/>
  <c r="U108" i="11"/>
  <c r="W108" i="11"/>
  <c r="Y108" i="11"/>
  <c r="AA108" i="11"/>
  <c r="AC108" i="11"/>
  <c r="AE108" i="11"/>
  <c r="AG108" i="11"/>
  <c r="AI108" i="11"/>
  <c r="AK108" i="11"/>
  <c r="AM108" i="11"/>
  <c r="AO108" i="11"/>
  <c r="AQ108" i="11"/>
  <c r="D108" i="11"/>
  <c r="E68" i="11"/>
  <c r="G68" i="11"/>
  <c r="I68" i="11"/>
  <c r="K68" i="11"/>
  <c r="M68" i="11"/>
  <c r="O68" i="11"/>
  <c r="Q68" i="11"/>
  <c r="S68" i="11"/>
  <c r="U68" i="11"/>
  <c r="W68" i="11"/>
  <c r="Y68" i="11"/>
  <c r="AA68" i="11"/>
  <c r="AC68" i="11"/>
  <c r="AE68" i="11"/>
  <c r="AG68" i="11"/>
  <c r="AI68" i="11"/>
  <c r="AK68" i="11"/>
  <c r="AM68" i="11"/>
  <c r="AO68" i="11"/>
  <c r="AQ68" i="11"/>
  <c r="F68" i="11"/>
  <c r="H68" i="11"/>
  <c r="J68" i="11"/>
  <c r="L68" i="11"/>
  <c r="N68" i="11"/>
  <c r="P68" i="11"/>
  <c r="R68" i="11"/>
  <c r="T68" i="11"/>
  <c r="V68" i="11"/>
  <c r="X68" i="11"/>
  <c r="Z68" i="11"/>
  <c r="AB68" i="11"/>
  <c r="AD68" i="11"/>
  <c r="AF68" i="11"/>
  <c r="AH68" i="11"/>
  <c r="AJ68" i="11"/>
  <c r="AL68" i="11"/>
  <c r="AN68" i="11"/>
  <c r="AP68" i="11"/>
  <c r="D68" i="11"/>
  <c r="E150" i="11"/>
  <c r="G150" i="11"/>
  <c r="I150" i="11"/>
  <c r="K150" i="11"/>
  <c r="M150" i="11"/>
  <c r="O150" i="11"/>
  <c r="Q150" i="11"/>
  <c r="S150" i="11"/>
  <c r="U150" i="11"/>
  <c r="W150" i="11"/>
  <c r="Y150" i="11"/>
  <c r="AA150" i="11"/>
  <c r="AC150" i="11"/>
  <c r="AE150" i="11"/>
  <c r="AG150" i="11"/>
  <c r="AI150" i="11"/>
  <c r="AK150" i="11"/>
  <c r="AM150" i="11"/>
  <c r="AO150" i="11"/>
  <c r="AQ150" i="11"/>
  <c r="F150" i="11"/>
  <c r="H150" i="11"/>
  <c r="J150" i="11"/>
  <c r="L150" i="11"/>
  <c r="N150" i="11"/>
  <c r="P150" i="11"/>
  <c r="R150" i="11"/>
  <c r="T150" i="11"/>
  <c r="V150" i="11"/>
  <c r="X150" i="11"/>
  <c r="Z150" i="11"/>
  <c r="AB150" i="11"/>
  <c r="AD150" i="11"/>
  <c r="AF150" i="11"/>
  <c r="AH150" i="11"/>
  <c r="AJ150" i="11"/>
  <c r="AL150" i="11"/>
  <c r="AN150" i="11"/>
  <c r="AP150" i="11"/>
  <c r="D150" i="11"/>
  <c r="F110" i="11"/>
  <c r="H110" i="11"/>
  <c r="J110" i="11"/>
  <c r="L110" i="11"/>
  <c r="N110" i="11"/>
  <c r="P110" i="11"/>
  <c r="R110" i="11"/>
  <c r="T110" i="11"/>
  <c r="V110" i="11"/>
  <c r="X110" i="11"/>
  <c r="Z110" i="11"/>
  <c r="AB110" i="11"/>
  <c r="AD110" i="11"/>
  <c r="AF110" i="11"/>
  <c r="AH110" i="11"/>
  <c r="AJ110" i="11"/>
  <c r="AL110" i="11"/>
  <c r="AN110" i="11"/>
  <c r="AP110" i="11"/>
  <c r="E110" i="11"/>
  <c r="G110" i="11"/>
  <c r="I110" i="11"/>
  <c r="K110" i="11"/>
  <c r="M110" i="11"/>
  <c r="O110" i="11"/>
  <c r="Q110" i="11"/>
  <c r="S110" i="11"/>
  <c r="U110" i="11"/>
  <c r="W110" i="11"/>
  <c r="Y110" i="11"/>
  <c r="AA110" i="11"/>
  <c r="AC110" i="11"/>
  <c r="AE110" i="11"/>
  <c r="AG110" i="11"/>
  <c r="AI110" i="11"/>
  <c r="AK110" i="11"/>
  <c r="AM110" i="11"/>
  <c r="AO110" i="11"/>
  <c r="AQ110" i="11"/>
  <c r="D110" i="11"/>
  <c r="E70" i="11"/>
  <c r="G70" i="11"/>
  <c r="I70" i="11"/>
  <c r="K70" i="11"/>
  <c r="M70" i="11"/>
  <c r="O70" i="11"/>
  <c r="Q70" i="11"/>
  <c r="S70" i="11"/>
  <c r="U70" i="11"/>
  <c r="W70" i="11"/>
  <c r="Y70" i="11"/>
  <c r="AA70" i="11"/>
  <c r="AC70" i="11"/>
  <c r="AE70" i="11"/>
  <c r="AG70" i="11"/>
  <c r="AI70" i="11"/>
  <c r="AK70" i="11"/>
  <c r="AM70" i="11"/>
  <c r="AO70" i="11"/>
  <c r="AQ70" i="11"/>
  <c r="F70" i="11"/>
  <c r="H70" i="11"/>
  <c r="J70" i="11"/>
  <c r="L70" i="11"/>
  <c r="N70" i="11"/>
  <c r="P70" i="11"/>
  <c r="R70" i="11"/>
  <c r="T70" i="11"/>
  <c r="V70" i="11"/>
  <c r="X70" i="11"/>
  <c r="Z70" i="11"/>
  <c r="AB70" i="11"/>
  <c r="AD70" i="11"/>
  <c r="AF70" i="11"/>
  <c r="AH70" i="11"/>
  <c r="AJ70" i="11"/>
  <c r="AL70" i="11"/>
  <c r="AN70" i="11"/>
  <c r="AP70" i="11"/>
  <c r="D70" i="11"/>
  <c r="E180" i="11"/>
  <c r="G180" i="11"/>
  <c r="I180" i="11"/>
  <c r="K180" i="11"/>
  <c r="M180" i="11"/>
  <c r="O180" i="11"/>
  <c r="Q180" i="11"/>
  <c r="S180" i="11"/>
  <c r="U180" i="11"/>
  <c r="W180" i="11"/>
  <c r="Y180" i="11"/>
  <c r="AA180" i="11"/>
  <c r="AC180" i="11"/>
  <c r="AE180" i="11"/>
  <c r="AG180" i="11"/>
  <c r="AI180" i="11"/>
  <c r="AK180" i="11"/>
  <c r="AM180" i="11"/>
  <c r="AO180" i="11"/>
  <c r="AQ180" i="11"/>
  <c r="F180" i="11"/>
  <c r="H180" i="11"/>
  <c r="J180" i="11"/>
  <c r="L180" i="11"/>
  <c r="N180" i="11"/>
  <c r="P180" i="11"/>
  <c r="R180" i="11"/>
  <c r="T180" i="11"/>
  <c r="V180" i="11"/>
  <c r="X180" i="11"/>
  <c r="Z180" i="11"/>
  <c r="AB180" i="11"/>
  <c r="AD180" i="11"/>
  <c r="AF180" i="11"/>
  <c r="AH180" i="11"/>
  <c r="AJ180" i="11"/>
  <c r="AL180" i="11"/>
  <c r="AN180" i="11"/>
  <c r="AP180" i="11"/>
  <c r="D180" i="11"/>
  <c r="F140" i="11"/>
  <c r="H140" i="11"/>
  <c r="J140" i="11"/>
  <c r="L140" i="11"/>
  <c r="N140" i="11"/>
  <c r="P140" i="11"/>
  <c r="R140" i="11"/>
  <c r="T140" i="11"/>
  <c r="V140" i="11"/>
  <c r="X140" i="11"/>
  <c r="Z140" i="11"/>
  <c r="AB140" i="11"/>
  <c r="AD140" i="11"/>
  <c r="AF140" i="11"/>
  <c r="AH140" i="11"/>
  <c r="AJ140" i="11"/>
  <c r="AL140" i="11"/>
  <c r="AN140" i="11"/>
  <c r="AP140" i="11"/>
  <c r="E140" i="11"/>
  <c r="G140" i="11"/>
  <c r="I140" i="11"/>
  <c r="K140" i="11"/>
  <c r="M140" i="11"/>
  <c r="O140" i="11"/>
  <c r="Q140" i="11"/>
  <c r="S140" i="11"/>
  <c r="U140" i="11"/>
  <c r="W140" i="11"/>
  <c r="Y140" i="11"/>
  <c r="AA140" i="11"/>
  <c r="AC140" i="11"/>
  <c r="AE140" i="11"/>
  <c r="AG140" i="11"/>
  <c r="AI140" i="11"/>
  <c r="AK140" i="11"/>
  <c r="AM140" i="11"/>
  <c r="AO140" i="11"/>
  <c r="AQ140" i="11"/>
  <c r="D140" i="11"/>
  <c r="E90" i="11"/>
  <c r="G90" i="11"/>
  <c r="I90" i="11"/>
  <c r="K90" i="11"/>
  <c r="M90" i="11"/>
  <c r="O90" i="11"/>
  <c r="Q90" i="11"/>
  <c r="S90" i="11"/>
  <c r="U90" i="11"/>
  <c r="W90" i="11"/>
  <c r="Y90" i="11"/>
  <c r="AA90" i="11"/>
  <c r="AC90" i="11"/>
  <c r="AE90" i="11"/>
  <c r="AG90" i="11"/>
  <c r="AI90" i="11"/>
  <c r="AK90" i="11"/>
  <c r="AM90" i="11"/>
  <c r="AO90" i="11"/>
  <c r="AQ90" i="11"/>
  <c r="F90" i="11"/>
  <c r="H90" i="11"/>
  <c r="J90" i="11"/>
  <c r="L90" i="11"/>
  <c r="N90" i="11"/>
  <c r="P90" i="11"/>
  <c r="R90" i="11"/>
  <c r="T90" i="11"/>
  <c r="V90" i="11"/>
  <c r="X90" i="11"/>
  <c r="Z90" i="11"/>
  <c r="AB90" i="11"/>
  <c r="AD90" i="11"/>
  <c r="AF90" i="11"/>
  <c r="AH90" i="11"/>
  <c r="AJ90" i="11"/>
  <c r="AL90" i="11"/>
  <c r="AN90" i="11"/>
  <c r="AP90" i="11"/>
  <c r="D90" i="11"/>
  <c r="F60" i="11"/>
  <c r="H60" i="11"/>
  <c r="J60" i="11"/>
  <c r="L60" i="11"/>
  <c r="N60" i="11"/>
  <c r="P60" i="11"/>
  <c r="R60" i="11"/>
  <c r="T60" i="11"/>
  <c r="V60" i="11"/>
  <c r="X60" i="11"/>
  <c r="Z60" i="11"/>
  <c r="AB60" i="11"/>
  <c r="AD60" i="11"/>
  <c r="AF60" i="11"/>
  <c r="AH60" i="11"/>
  <c r="AJ60" i="11"/>
  <c r="AL60" i="11"/>
  <c r="AN60" i="11"/>
  <c r="AP60" i="11"/>
  <c r="E60" i="11"/>
  <c r="G60" i="11"/>
  <c r="I60" i="11"/>
  <c r="K60" i="11"/>
  <c r="M60" i="11"/>
  <c r="O60" i="11"/>
  <c r="Q60" i="11"/>
  <c r="S60" i="11"/>
  <c r="U60" i="11"/>
  <c r="W60" i="11"/>
  <c r="Y60" i="11"/>
  <c r="AA60" i="11"/>
  <c r="AC60" i="11"/>
  <c r="AE60" i="11"/>
  <c r="AG60" i="11"/>
  <c r="AI60" i="11"/>
  <c r="AK60" i="11"/>
  <c r="AM60" i="11"/>
  <c r="AO60" i="11"/>
  <c r="AQ60" i="11"/>
  <c r="D60" i="11"/>
  <c r="E102" i="11"/>
  <c r="G102" i="11"/>
  <c r="I102" i="11"/>
  <c r="K102" i="11"/>
  <c r="M102" i="11"/>
  <c r="O102" i="11"/>
  <c r="Q102" i="11"/>
  <c r="S102" i="11"/>
  <c r="U102" i="11"/>
  <c r="W102" i="11"/>
  <c r="Y102" i="11"/>
  <c r="AA102" i="11"/>
  <c r="AC102" i="11"/>
  <c r="AE102" i="11"/>
  <c r="AG102" i="11"/>
  <c r="AI102" i="11"/>
  <c r="AK102" i="11"/>
  <c r="AM102" i="11"/>
  <c r="AO102" i="11"/>
  <c r="AQ102" i="11"/>
  <c r="F102" i="11"/>
  <c r="H102" i="11"/>
  <c r="J102" i="11"/>
  <c r="L102" i="11"/>
  <c r="N102" i="11"/>
  <c r="P102" i="11"/>
  <c r="R102" i="11"/>
  <c r="T102" i="11"/>
  <c r="V102" i="11"/>
  <c r="X102" i="11"/>
  <c r="Z102" i="11"/>
  <c r="AB102" i="11"/>
  <c r="AD102" i="11"/>
  <c r="AF102" i="11"/>
  <c r="AH102" i="11"/>
  <c r="AJ102" i="11"/>
  <c r="AL102" i="11"/>
  <c r="AN102" i="11"/>
  <c r="AP102" i="11"/>
  <c r="D102" i="11"/>
  <c r="F162" i="11"/>
  <c r="H162" i="11"/>
  <c r="J162" i="11"/>
  <c r="L162" i="11"/>
  <c r="N162" i="11"/>
  <c r="P162" i="11"/>
  <c r="R162" i="11"/>
  <c r="T162" i="11"/>
  <c r="V162" i="11"/>
  <c r="X162" i="11"/>
  <c r="Z162" i="11"/>
  <c r="AB162" i="11"/>
  <c r="AD162" i="11"/>
  <c r="AF162" i="11"/>
  <c r="AH162" i="11"/>
  <c r="AJ162" i="11"/>
  <c r="AL162" i="11"/>
  <c r="AN162" i="11"/>
  <c r="AP162" i="11"/>
  <c r="E162" i="11"/>
  <c r="G162" i="11"/>
  <c r="I162" i="11"/>
  <c r="K162" i="11"/>
  <c r="M162" i="11"/>
  <c r="O162" i="11"/>
  <c r="Q162" i="11"/>
  <c r="S162" i="11"/>
  <c r="U162" i="11"/>
  <c r="W162" i="11"/>
  <c r="Y162" i="11"/>
  <c r="AA162" i="11"/>
  <c r="AC162" i="11"/>
  <c r="AE162" i="11"/>
  <c r="AG162" i="11"/>
  <c r="AI162" i="11"/>
  <c r="AK162" i="11"/>
  <c r="AM162" i="11"/>
  <c r="AO162" i="11"/>
  <c r="AQ162" i="11"/>
  <c r="D162" i="11"/>
  <c r="E42" i="11"/>
  <c r="G42" i="11"/>
  <c r="I42" i="11"/>
  <c r="K42" i="11"/>
  <c r="M42" i="11"/>
  <c r="O42" i="11"/>
  <c r="Q42" i="11"/>
  <c r="S42" i="11"/>
  <c r="U42" i="11"/>
  <c r="W42" i="11"/>
  <c r="Y42" i="11"/>
  <c r="AA42" i="11"/>
  <c r="AC42" i="11"/>
  <c r="AE42" i="11"/>
  <c r="AG42" i="11"/>
  <c r="AI42" i="11"/>
  <c r="AK42" i="11"/>
  <c r="AM42" i="11"/>
  <c r="AO42" i="11"/>
  <c r="AQ42" i="11"/>
  <c r="F42" i="11"/>
  <c r="H42" i="11"/>
  <c r="J42" i="11"/>
  <c r="L42" i="11"/>
  <c r="N42" i="11"/>
  <c r="P42" i="11"/>
  <c r="R42" i="11"/>
  <c r="T42" i="11"/>
  <c r="V42" i="11"/>
  <c r="X42" i="11"/>
  <c r="Z42" i="11"/>
  <c r="AB42" i="11"/>
  <c r="AD42" i="11"/>
  <c r="AF42" i="11"/>
  <c r="AH42" i="11"/>
  <c r="AJ42" i="11"/>
  <c r="AL42" i="11"/>
  <c r="AN42" i="11"/>
  <c r="AP42" i="11"/>
  <c r="D42" i="11"/>
  <c r="F93" i="11"/>
  <c r="H93" i="11"/>
  <c r="J93" i="11"/>
  <c r="L93" i="11"/>
  <c r="N93" i="11"/>
  <c r="P93" i="11"/>
  <c r="R93" i="11"/>
  <c r="T93" i="11"/>
  <c r="V93" i="11"/>
  <c r="X93" i="11"/>
  <c r="Z93" i="11"/>
  <c r="AB93" i="11"/>
  <c r="AD93" i="11"/>
  <c r="AF93" i="11"/>
  <c r="AH93" i="11"/>
  <c r="AJ93" i="11"/>
  <c r="AL93" i="11"/>
  <c r="AN93" i="11"/>
  <c r="AP93" i="11"/>
  <c r="E93" i="11"/>
  <c r="G93" i="11"/>
  <c r="I93" i="11"/>
  <c r="K93" i="11"/>
  <c r="M93" i="11"/>
  <c r="O93" i="11"/>
  <c r="Q93" i="11"/>
  <c r="S93" i="11"/>
  <c r="U93" i="11"/>
  <c r="W93" i="11"/>
  <c r="Y93" i="11"/>
  <c r="AA93" i="11"/>
  <c r="AC93" i="11"/>
  <c r="AE93" i="11"/>
  <c r="AG93" i="11"/>
  <c r="AI93" i="11"/>
  <c r="AK93" i="11"/>
  <c r="AM93" i="11"/>
  <c r="AO93" i="11"/>
  <c r="AQ93" i="11"/>
  <c r="D93" i="11"/>
  <c r="F103" i="11"/>
  <c r="H103" i="11"/>
  <c r="J103" i="11"/>
  <c r="L103" i="11"/>
  <c r="N103" i="11"/>
  <c r="P103" i="11"/>
  <c r="R103" i="11"/>
  <c r="T103" i="11"/>
  <c r="V103" i="11"/>
  <c r="X103" i="11"/>
  <c r="Z103" i="11"/>
  <c r="AB103" i="11"/>
  <c r="AD103" i="11"/>
  <c r="AF103" i="11"/>
  <c r="AH103" i="11"/>
  <c r="AJ103" i="11"/>
  <c r="AL103" i="11"/>
  <c r="AN103" i="11"/>
  <c r="AP103" i="11"/>
  <c r="E103" i="11"/>
  <c r="G103" i="11"/>
  <c r="I103" i="11"/>
  <c r="K103" i="11"/>
  <c r="M103" i="11"/>
  <c r="O103" i="11"/>
  <c r="Q103" i="11"/>
  <c r="S103" i="11"/>
  <c r="U103" i="11"/>
  <c r="W103" i="11"/>
  <c r="Y103" i="11"/>
  <c r="AA103" i="11"/>
  <c r="AC103" i="11"/>
  <c r="AE103" i="11"/>
  <c r="AG103" i="11"/>
  <c r="AI103" i="11"/>
  <c r="AK103" i="11"/>
  <c r="AM103" i="11"/>
  <c r="AO103" i="11"/>
  <c r="AQ103" i="11"/>
  <c r="D103" i="11"/>
  <c r="U317" i="2"/>
  <c r="X317" i="2"/>
  <c r="AF317" i="2"/>
  <c r="Y317" i="2"/>
  <c r="AH317" i="2"/>
  <c r="AG317" i="2"/>
  <c r="Z317" i="2"/>
  <c r="W317" i="2"/>
  <c r="T317" i="2"/>
  <c r="AB317" i="2"/>
  <c r="V317" i="2"/>
  <c r="AD317" i="2"/>
  <c r="AA317" i="2"/>
  <c r="AC317" i="2"/>
  <c r="AE317" i="2"/>
  <c r="U315" i="2"/>
  <c r="Y315" i="2"/>
  <c r="AH315" i="2"/>
  <c r="X315" i="2"/>
  <c r="AF315" i="2"/>
  <c r="W315" i="2"/>
  <c r="AC315" i="2"/>
  <c r="AA315" i="2"/>
  <c r="V315" i="2"/>
  <c r="AD315" i="2"/>
  <c r="T315" i="2"/>
  <c r="AB315" i="2"/>
  <c r="AE315" i="2"/>
  <c r="AG315" i="2"/>
  <c r="Z315" i="2"/>
  <c r="AP170" i="11"/>
  <c r="AL170" i="11"/>
  <c r="AH170" i="11"/>
  <c r="AD170" i="11"/>
  <c r="Z170" i="11"/>
  <c r="V170" i="11"/>
  <c r="R170" i="11"/>
  <c r="N170" i="11"/>
  <c r="J170" i="11"/>
  <c r="F170" i="11"/>
  <c r="AO170" i="11"/>
  <c r="AK170" i="11"/>
  <c r="AG170" i="11"/>
  <c r="AC170" i="11"/>
  <c r="Y170" i="11"/>
  <c r="U170" i="11"/>
  <c r="Q170" i="11"/>
  <c r="M170" i="11"/>
  <c r="I170" i="11"/>
  <c r="AP178" i="11"/>
  <c r="AL178" i="11"/>
  <c r="AH178" i="11"/>
  <c r="AD178" i="11"/>
  <c r="Z178" i="11"/>
  <c r="U178" i="11"/>
  <c r="M178" i="11"/>
  <c r="E178" i="11"/>
  <c r="AO178" i="11"/>
  <c r="AK178" i="11"/>
  <c r="AG178" i="11"/>
  <c r="AC178" i="11"/>
  <c r="Y178" i="11"/>
  <c r="S178" i="11"/>
  <c r="K178" i="11"/>
  <c r="V178" i="11"/>
  <c r="R178" i="11"/>
  <c r="N178" i="11"/>
  <c r="J178" i="11"/>
  <c r="AP163" i="11"/>
  <c r="AL163" i="11"/>
  <c r="AH163" i="11"/>
  <c r="AD163" i="11"/>
  <c r="Z163" i="11"/>
  <c r="V163" i="11"/>
  <c r="R163" i="11"/>
  <c r="N163" i="11"/>
  <c r="J163" i="11"/>
  <c r="F163" i="11"/>
  <c r="AO163" i="11"/>
  <c r="AK163" i="11"/>
  <c r="AG163" i="11"/>
  <c r="AC163" i="11"/>
  <c r="Y163" i="11"/>
  <c r="U163" i="11"/>
  <c r="Q163" i="11"/>
  <c r="M163" i="11"/>
  <c r="I163" i="11"/>
  <c r="AP172" i="11"/>
  <c r="AL172" i="11"/>
  <c r="AH172" i="11"/>
  <c r="AD172" i="11"/>
  <c r="Z172" i="11"/>
  <c r="V172" i="11"/>
  <c r="R172" i="11"/>
  <c r="N172" i="11"/>
  <c r="J172" i="11"/>
  <c r="F172" i="11"/>
  <c r="AO172" i="11"/>
  <c r="AK172" i="11"/>
  <c r="AG172" i="11"/>
  <c r="AC172" i="11"/>
  <c r="Y172" i="11"/>
  <c r="U172" i="11"/>
  <c r="Q172" i="11"/>
  <c r="M172" i="11"/>
  <c r="I172" i="11"/>
  <c r="V314" i="2"/>
  <c r="Y314" i="2"/>
  <c r="AD314" i="2"/>
  <c r="AH314" i="2"/>
  <c r="W314" i="2"/>
  <c r="AA314" i="2"/>
  <c r="AE314" i="2"/>
  <c r="T314" i="2"/>
  <c r="X314" i="2"/>
  <c r="AB314" i="2"/>
  <c r="AF314" i="2"/>
  <c r="U314" i="2"/>
  <c r="Z314" i="2"/>
  <c r="AC314" i="2"/>
  <c r="AG314" i="2"/>
  <c r="W316" i="2"/>
  <c r="AA316" i="2"/>
  <c r="AE316" i="2"/>
  <c r="T316" i="2"/>
  <c r="X316" i="2"/>
  <c r="AB316" i="2"/>
  <c r="AF316" i="2"/>
  <c r="U316" i="2"/>
  <c r="Z316" i="2"/>
  <c r="AC316" i="2"/>
  <c r="AG316" i="2"/>
  <c r="V316" i="2"/>
  <c r="Y316" i="2"/>
  <c r="AD316" i="2"/>
  <c r="AH316" i="2"/>
  <c r="AQ176" i="11"/>
  <c r="AI176" i="11"/>
  <c r="AA176" i="11"/>
  <c r="S176" i="11"/>
  <c r="K176" i="11"/>
  <c r="AO176" i="11"/>
  <c r="AG176" i="11"/>
  <c r="Y176" i="11"/>
  <c r="Q176" i="11"/>
  <c r="I176" i="11"/>
  <c r="AP176" i="11"/>
  <c r="AL176" i="11"/>
  <c r="AH176" i="11"/>
  <c r="AD176" i="11"/>
  <c r="Z176" i="11"/>
  <c r="V176" i="11"/>
  <c r="R176" i="11"/>
  <c r="N176" i="11"/>
  <c r="J176" i="11"/>
  <c r="E135" i="11"/>
  <c r="G135" i="11"/>
  <c r="I135" i="11"/>
  <c r="K135" i="11"/>
  <c r="M135" i="11"/>
  <c r="O135" i="11"/>
  <c r="Q135" i="11"/>
  <c r="S135" i="11"/>
  <c r="U135" i="11"/>
  <c r="W135" i="11"/>
  <c r="Y135" i="11"/>
  <c r="AA135" i="11"/>
  <c r="AC135" i="11"/>
  <c r="AE135" i="11"/>
  <c r="AG135" i="11"/>
  <c r="AI135" i="11"/>
  <c r="AK135" i="11"/>
  <c r="AM135" i="11"/>
  <c r="AO135" i="11"/>
  <c r="AQ135" i="11"/>
  <c r="F135" i="11"/>
  <c r="H135" i="11"/>
  <c r="J135" i="11"/>
  <c r="L135" i="11"/>
  <c r="N135" i="11"/>
  <c r="P135" i="11"/>
  <c r="R135" i="11"/>
  <c r="T135" i="11"/>
  <c r="V135" i="11"/>
  <c r="X135" i="11"/>
  <c r="Z135" i="11"/>
  <c r="AB135" i="11"/>
  <c r="AD135" i="11"/>
  <c r="AF135" i="11"/>
  <c r="AH135" i="11"/>
  <c r="AJ135" i="11"/>
  <c r="AL135" i="11"/>
  <c r="AN135" i="11"/>
  <c r="AP135" i="11"/>
  <c r="D135" i="11"/>
  <c r="E85" i="11"/>
  <c r="G85" i="11"/>
  <c r="I85" i="11"/>
  <c r="K85" i="11"/>
  <c r="M85" i="11"/>
  <c r="O85" i="11"/>
  <c r="Q85" i="11"/>
  <c r="S85" i="11"/>
  <c r="U85" i="11"/>
  <c r="W85" i="11"/>
  <c r="Y85" i="11"/>
  <c r="AA85" i="11"/>
  <c r="AC85" i="11"/>
  <c r="AE85" i="11"/>
  <c r="AG85" i="11"/>
  <c r="AI85" i="11"/>
  <c r="AK85" i="11"/>
  <c r="AM85" i="11"/>
  <c r="AO85" i="11"/>
  <c r="AQ85" i="11"/>
  <c r="F85" i="11"/>
  <c r="H85" i="11"/>
  <c r="J85" i="11"/>
  <c r="L85" i="11"/>
  <c r="N85" i="11"/>
  <c r="P85" i="11"/>
  <c r="R85" i="11"/>
  <c r="T85" i="11"/>
  <c r="V85" i="11"/>
  <c r="X85" i="11"/>
  <c r="Z85" i="11"/>
  <c r="AB85" i="11"/>
  <c r="AD85" i="11"/>
  <c r="AF85" i="11"/>
  <c r="AH85" i="11"/>
  <c r="AJ85" i="11"/>
  <c r="AL85" i="11"/>
  <c r="AN85" i="11"/>
  <c r="AP85" i="11"/>
  <c r="D85" i="11"/>
  <c r="F55" i="11"/>
  <c r="H55" i="11"/>
  <c r="J55" i="11"/>
  <c r="L55" i="11"/>
  <c r="N55" i="11"/>
  <c r="P55" i="11"/>
  <c r="R55" i="11"/>
  <c r="T55" i="11"/>
  <c r="V55" i="11"/>
  <c r="X55" i="11"/>
  <c r="Z55" i="11"/>
  <c r="AB55" i="11"/>
  <c r="AD55" i="11"/>
  <c r="AF55" i="11"/>
  <c r="AH55" i="11"/>
  <c r="AJ55" i="11"/>
  <c r="AL55" i="11"/>
  <c r="AN55" i="11"/>
  <c r="AP55" i="11"/>
  <c r="E55" i="11"/>
  <c r="G55" i="11"/>
  <c r="I55" i="11"/>
  <c r="K55" i="11"/>
  <c r="M55" i="11"/>
  <c r="O55" i="11"/>
  <c r="Q55" i="11"/>
  <c r="S55" i="11"/>
  <c r="U55" i="11"/>
  <c r="W55" i="11"/>
  <c r="Y55" i="11"/>
  <c r="AA55" i="11"/>
  <c r="AC55" i="11"/>
  <c r="AE55" i="11"/>
  <c r="AG55" i="11"/>
  <c r="AI55" i="11"/>
  <c r="AK55" i="11"/>
  <c r="AM55" i="11"/>
  <c r="AO55" i="11"/>
  <c r="AQ55" i="11"/>
  <c r="D55" i="11"/>
  <c r="E105" i="11"/>
  <c r="G105" i="11"/>
  <c r="I105" i="11"/>
  <c r="K105" i="11"/>
  <c r="M105" i="11"/>
  <c r="O105" i="11"/>
  <c r="Q105" i="11"/>
  <c r="S105" i="11"/>
  <c r="U105" i="11"/>
  <c r="W105" i="11"/>
  <c r="Y105" i="11"/>
  <c r="AA105" i="11"/>
  <c r="AC105" i="11"/>
  <c r="AE105" i="11"/>
  <c r="AG105" i="11"/>
  <c r="AI105" i="11"/>
  <c r="AK105" i="11"/>
  <c r="AM105" i="11"/>
  <c r="AO105" i="11"/>
  <c r="AQ105" i="11"/>
  <c r="F105" i="11"/>
  <c r="H105" i="11"/>
  <c r="J105" i="11"/>
  <c r="L105" i="11"/>
  <c r="N105" i="11"/>
  <c r="P105" i="11"/>
  <c r="R105" i="11"/>
  <c r="T105" i="11"/>
  <c r="V105" i="11"/>
  <c r="X105" i="11"/>
  <c r="Z105" i="11"/>
  <c r="AB105" i="11"/>
  <c r="AD105" i="11"/>
  <c r="AF105" i="11"/>
  <c r="AH105" i="11"/>
  <c r="AJ105" i="11"/>
  <c r="AL105" i="11"/>
  <c r="AN105" i="11"/>
  <c r="AP105" i="11"/>
  <c r="D105" i="11"/>
  <c r="E165" i="11"/>
  <c r="G165" i="11"/>
  <c r="I165" i="11"/>
  <c r="K165" i="11"/>
  <c r="M165" i="11"/>
  <c r="O165" i="11"/>
  <c r="Q165" i="11"/>
  <c r="S165" i="11"/>
  <c r="U165" i="11"/>
  <c r="W165" i="11"/>
  <c r="Y165" i="11"/>
  <c r="AA165" i="11"/>
  <c r="AC165" i="11"/>
  <c r="AE165" i="11"/>
  <c r="AG165" i="11"/>
  <c r="AI165" i="11"/>
  <c r="AK165" i="11"/>
  <c r="AM165" i="11"/>
  <c r="AO165" i="11"/>
  <c r="AQ165" i="11"/>
  <c r="F165" i="11"/>
  <c r="H165" i="11"/>
  <c r="J165" i="11"/>
  <c r="L165" i="11"/>
  <c r="N165" i="11"/>
  <c r="P165" i="11"/>
  <c r="R165" i="11"/>
  <c r="T165" i="11"/>
  <c r="V165" i="11"/>
  <c r="X165" i="11"/>
  <c r="Z165" i="11"/>
  <c r="AB165" i="11"/>
  <c r="AD165" i="11"/>
  <c r="AF165" i="11"/>
  <c r="AH165" i="11"/>
  <c r="AJ165" i="11"/>
  <c r="AL165" i="11"/>
  <c r="AN165" i="11"/>
  <c r="AP165" i="11"/>
  <c r="D165" i="11"/>
  <c r="E95" i="11"/>
  <c r="G95" i="11"/>
  <c r="I95" i="11"/>
  <c r="K95" i="11"/>
  <c r="M95" i="11"/>
  <c r="O95" i="11"/>
  <c r="Q95" i="11"/>
  <c r="S95" i="11"/>
  <c r="U95" i="11"/>
  <c r="W95" i="11"/>
  <c r="Y95" i="11"/>
  <c r="AA95" i="11"/>
  <c r="AC95" i="11"/>
  <c r="AE95" i="11"/>
  <c r="AG95" i="11"/>
  <c r="AI95" i="11"/>
  <c r="AK95" i="11"/>
  <c r="AM95" i="11"/>
  <c r="AO95" i="11"/>
  <c r="AQ95" i="11"/>
  <c r="F95" i="11"/>
  <c r="H95" i="11"/>
  <c r="J95" i="11"/>
  <c r="L95" i="11"/>
  <c r="N95" i="11"/>
  <c r="P95" i="11"/>
  <c r="R95" i="11"/>
  <c r="T95" i="11"/>
  <c r="V95" i="11"/>
  <c r="X95" i="11"/>
  <c r="Z95" i="11"/>
  <c r="AB95" i="11"/>
  <c r="AD95" i="11"/>
  <c r="AF95" i="11"/>
  <c r="AH95" i="11"/>
  <c r="AJ95" i="11"/>
  <c r="AL95" i="11"/>
  <c r="AN95" i="11"/>
  <c r="AP95" i="11"/>
  <c r="D95" i="11"/>
  <c r="D145" i="11"/>
  <c r="AN145" i="11"/>
  <c r="AJ145" i="11"/>
  <c r="AF145" i="11"/>
  <c r="AB145" i="11"/>
  <c r="X145" i="11"/>
  <c r="T145" i="11"/>
  <c r="P145" i="11"/>
  <c r="L145" i="11"/>
  <c r="H145" i="11"/>
  <c r="AQ145" i="11"/>
  <c r="AM145" i="11"/>
  <c r="AI145" i="11"/>
  <c r="AE145" i="11"/>
  <c r="AA145" i="11"/>
  <c r="W145" i="11"/>
  <c r="S145" i="11"/>
  <c r="O145" i="11"/>
  <c r="K145" i="11"/>
  <c r="G145" i="11"/>
  <c r="E155" i="11"/>
  <c r="G155" i="11"/>
  <c r="I155" i="11"/>
  <c r="K155" i="11"/>
  <c r="M155" i="11"/>
  <c r="O155" i="11"/>
  <c r="Q155" i="11"/>
  <c r="S155" i="11"/>
  <c r="U155" i="11"/>
  <c r="W155" i="11"/>
  <c r="Y155" i="11"/>
  <c r="AA155" i="11"/>
  <c r="AC155" i="11"/>
  <c r="AE155" i="11"/>
  <c r="AG155" i="11"/>
  <c r="AI155" i="11"/>
  <c r="AK155" i="11"/>
  <c r="AM155" i="11"/>
  <c r="AO155" i="11"/>
  <c r="AQ155" i="11"/>
  <c r="F155" i="11"/>
  <c r="H155" i="11"/>
  <c r="J155" i="11"/>
  <c r="L155" i="11"/>
  <c r="N155" i="11"/>
  <c r="P155" i="11"/>
  <c r="R155" i="11"/>
  <c r="T155" i="11"/>
  <c r="V155" i="11"/>
  <c r="X155" i="11"/>
  <c r="Z155" i="11"/>
  <c r="AB155" i="11"/>
  <c r="AD155" i="11"/>
  <c r="AF155" i="11"/>
  <c r="AH155" i="11"/>
  <c r="AJ155" i="11"/>
  <c r="AL155" i="11"/>
  <c r="AN155" i="11"/>
  <c r="AP155" i="11"/>
  <c r="D155" i="11"/>
  <c r="E115" i="11"/>
  <c r="G115" i="11"/>
  <c r="I115" i="11"/>
  <c r="K115" i="11"/>
  <c r="M115" i="11"/>
  <c r="O115" i="11"/>
  <c r="Q115" i="11"/>
  <c r="S115" i="11"/>
  <c r="U115" i="11"/>
  <c r="W115" i="11"/>
  <c r="Y115" i="11"/>
  <c r="F115" i="11"/>
  <c r="H115" i="11"/>
  <c r="J115" i="11"/>
  <c r="L115" i="11"/>
  <c r="N115" i="11"/>
  <c r="P115" i="11"/>
  <c r="R115" i="11"/>
  <c r="T115" i="11"/>
  <c r="V115" i="11"/>
  <c r="X115" i="11"/>
  <c r="AA115" i="11"/>
  <c r="AC115" i="11"/>
  <c r="AE115" i="11"/>
  <c r="AG115" i="11"/>
  <c r="AI115" i="11"/>
  <c r="AK115" i="11"/>
  <c r="AM115" i="11"/>
  <c r="AO115" i="11"/>
  <c r="AQ115" i="11"/>
  <c r="D115" i="11"/>
  <c r="Z115" i="11"/>
  <c r="AB115" i="11"/>
  <c r="AD115" i="11"/>
  <c r="AF115" i="11"/>
  <c r="AH115" i="11"/>
  <c r="AJ115" i="11"/>
  <c r="AL115" i="11"/>
  <c r="AN115" i="11"/>
  <c r="AP115" i="11"/>
  <c r="F75" i="11"/>
  <c r="H75" i="11"/>
  <c r="J75" i="11"/>
  <c r="L75" i="11"/>
  <c r="N75" i="11"/>
  <c r="P75" i="11"/>
  <c r="E75" i="11"/>
  <c r="G75" i="11"/>
  <c r="I75" i="11"/>
  <c r="K75" i="11"/>
  <c r="M75" i="11"/>
  <c r="Q75" i="11"/>
  <c r="S75" i="11"/>
  <c r="U75" i="11"/>
  <c r="W75" i="11"/>
  <c r="Y75" i="11"/>
  <c r="AA75" i="11"/>
  <c r="AC75" i="11"/>
  <c r="AE75" i="11"/>
  <c r="AG75" i="11"/>
  <c r="AI75" i="11"/>
  <c r="AK75" i="11"/>
  <c r="AM75" i="11"/>
  <c r="AO75" i="11"/>
  <c r="AQ75" i="11"/>
  <c r="O75" i="11"/>
  <c r="R75" i="11"/>
  <c r="T75" i="11"/>
  <c r="V75" i="11"/>
  <c r="X75" i="11"/>
  <c r="Z75" i="11"/>
  <c r="AB75" i="11"/>
  <c r="AD75" i="11"/>
  <c r="AF75" i="11"/>
  <c r="AH75" i="11"/>
  <c r="AJ75" i="11"/>
  <c r="AL75" i="11"/>
  <c r="AN75" i="11"/>
  <c r="AP75" i="11"/>
  <c r="D75" i="11"/>
  <c r="F35" i="11"/>
  <c r="H35" i="11"/>
  <c r="J35" i="11"/>
  <c r="L35" i="11"/>
  <c r="N35" i="11"/>
  <c r="P35" i="11"/>
  <c r="R35" i="11"/>
  <c r="T35" i="11"/>
  <c r="V35" i="11"/>
  <c r="X35" i="11"/>
  <c r="Z35" i="11"/>
  <c r="AB35" i="11"/>
  <c r="AD35" i="11"/>
  <c r="AF35" i="11"/>
  <c r="AH35" i="11"/>
  <c r="AJ35" i="11"/>
  <c r="AL35" i="11"/>
  <c r="AN35" i="11"/>
  <c r="AP35" i="11"/>
  <c r="E35" i="11"/>
  <c r="G35" i="11"/>
  <c r="I35" i="11"/>
  <c r="K35" i="11"/>
  <c r="M35" i="11"/>
  <c r="O35" i="11"/>
  <c r="Q35" i="11"/>
  <c r="S35" i="11"/>
  <c r="U35" i="11"/>
  <c r="W35" i="11"/>
  <c r="Y35" i="11"/>
  <c r="AA35" i="11"/>
  <c r="AC35" i="11"/>
  <c r="AE35" i="11"/>
  <c r="AG35" i="11"/>
  <c r="AI35" i="11"/>
  <c r="AK35" i="11"/>
  <c r="AM35" i="11"/>
  <c r="AO35" i="11"/>
  <c r="AQ35" i="11"/>
  <c r="D35" i="11"/>
  <c r="E175" i="11"/>
  <c r="G175" i="11"/>
  <c r="I175" i="11"/>
  <c r="K175" i="11"/>
  <c r="M175" i="11"/>
  <c r="O175" i="11"/>
  <c r="Q175" i="11"/>
  <c r="S175" i="11"/>
  <c r="U175" i="11"/>
  <c r="W175" i="11"/>
  <c r="Y175" i="11"/>
  <c r="AA175" i="11"/>
  <c r="AC175" i="11"/>
  <c r="AE175" i="11"/>
  <c r="AG175" i="11"/>
  <c r="AI175" i="11"/>
  <c r="AK175" i="11"/>
  <c r="AM175" i="11"/>
  <c r="AO175" i="11"/>
  <c r="AQ175" i="11"/>
  <c r="F175" i="11"/>
  <c r="H175" i="11"/>
  <c r="J175" i="11"/>
  <c r="L175" i="11"/>
  <c r="N175" i="11"/>
  <c r="P175" i="11"/>
  <c r="R175" i="11"/>
  <c r="T175" i="11"/>
  <c r="V175" i="11"/>
  <c r="X175" i="11"/>
  <c r="Z175" i="11"/>
  <c r="AB175" i="11"/>
  <c r="AD175" i="11"/>
  <c r="AF175" i="11"/>
  <c r="AH175" i="11"/>
  <c r="AJ175" i="11"/>
  <c r="AL175" i="11"/>
  <c r="AN175" i="11"/>
  <c r="AP175" i="11"/>
  <c r="D175" i="11"/>
  <c r="F65" i="11"/>
  <c r="H65" i="11"/>
  <c r="J65" i="11"/>
  <c r="L65" i="11"/>
  <c r="N65" i="11"/>
  <c r="P65" i="11"/>
  <c r="R65" i="11"/>
  <c r="T65" i="11"/>
  <c r="V65" i="11"/>
  <c r="X65" i="11"/>
  <c r="Z65" i="11"/>
  <c r="AB65" i="11"/>
  <c r="AD65" i="11"/>
  <c r="AF65" i="11"/>
  <c r="AH65" i="11"/>
  <c r="AJ65" i="11"/>
  <c r="AL65" i="11"/>
  <c r="AN65" i="11"/>
  <c r="AP65" i="11"/>
  <c r="E65" i="11"/>
  <c r="G65" i="11"/>
  <c r="I65" i="11"/>
  <c r="K65" i="11"/>
  <c r="M65" i="11"/>
  <c r="O65" i="11"/>
  <c r="Q65" i="11"/>
  <c r="S65" i="11"/>
  <c r="U65" i="11"/>
  <c r="W65" i="11"/>
  <c r="Y65" i="11"/>
  <c r="AA65" i="11"/>
  <c r="AC65" i="11"/>
  <c r="AE65" i="11"/>
  <c r="AG65" i="11"/>
  <c r="AI65" i="11"/>
  <c r="AK65" i="11"/>
  <c r="AM65" i="11"/>
  <c r="AO65" i="11"/>
  <c r="AQ65" i="11"/>
  <c r="D65" i="11"/>
  <c r="E125" i="11"/>
  <c r="G125" i="11"/>
  <c r="I125" i="11"/>
  <c r="K125" i="11"/>
  <c r="M125" i="11"/>
  <c r="O125" i="11"/>
  <c r="Q125" i="11"/>
  <c r="S125" i="11"/>
  <c r="U125" i="11"/>
  <c r="W125" i="11"/>
  <c r="Y125" i="11"/>
  <c r="AA125" i="11"/>
  <c r="AC125" i="11"/>
  <c r="AE125" i="11"/>
  <c r="AG125" i="11"/>
  <c r="AI125" i="11"/>
  <c r="AK125" i="11"/>
  <c r="AM125" i="11"/>
  <c r="AO125" i="11"/>
  <c r="AQ125" i="11"/>
  <c r="F125" i="11"/>
  <c r="H125" i="11"/>
  <c r="J125" i="11"/>
  <c r="L125" i="11"/>
  <c r="N125" i="11"/>
  <c r="P125" i="11"/>
  <c r="R125" i="11"/>
  <c r="T125" i="11"/>
  <c r="V125" i="11"/>
  <c r="X125" i="11"/>
  <c r="Z125" i="11"/>
  <c r="AB125" i="11"/>
  <c r="AD125" i="11"/>
  <c r="AF125" i="11"/>
  <c r="AH125" i="11"/>
  <c r="AJ125" i="11"/>
  <c r="AL125" i="11"/>
  <c r="AN125" i="11"/>
  <c r="AP125" i="11"/>
  <c r="D125" i="11"/>
  <c r="F45" i="11"/>
  <c r="H45" i="11"/>
  <c r="J45" i="11"/>
  <c r="L45" i="11"/>
  <c r="N45" i="11"/>
  <c r="P45" i="11"/>
  <c r="R45" i="11"/>
  <c r="T45" i="11"/>
  <c r="V45" i="11"/>
  <c r="X45" i="11"/>
  <c r="Z45" i="11"/>
  <c r="AB45" i="11"/>
  <c r="AD45" i="11"/>
  <c r="AF45" i="11"/>
  <c r="AH45" i="11"/>
  <c r="AJ45" i="11"/>
  <c r="AL45" i="11"/>
  <c r="AN45" i="11"/>
  <c r="AP45" i="11"/>
  <c r="E45" i="11"/>
  <c r="G45" i="11"/>
  <c r="I45" i="11"/>
  <c r="K45" i="11"/>
  <c r="M45" i="11"/>
  <c r="O45" i="11"/>
  <c r="Q45" i="11"/>
  <c r="S45" i="11"/>
  <c r="U45" i="11"/>
  <c r="W45" i="11"/>
  <c r="Y45" i="11"/>
  <c r="AA45" i="11"/>
  <c r="AC45" i="11"/>
  <c r="AE45" i="11"/>
  <c r="AG45" i="11"/>
  <c r="AI45" i="11"/>
  <c r="AK45" i="11"/>
  <c r="AM45" i="11"/>
  <c r="AO45" i="11"/>
  <c r="AQ45" i="11"/>
  <c r="D45" i="11"/>
  <c r="AP145" i="11"/>
  <c r="AL145" i="11"/>
  <c r="AH145" i="11"/>
  <c r="AD145" i="11"/>
  <c r="Z145" i="11"/>
  <c r="V145" i="11"/>
  <c r="R145" i="11"/>
  <c r="N145" i="11"/>
  <c r="J145" i="11"/>
  <c r="F145" i="11"/>
  <c r="AO145" i="11"/>
  <c r="AK145" i="11"/>
  <c r="AG145" i="11"/>
  <c r="AC145" i="11"/>
  <c r="Y145" i="11"/>
  <c r="U145" i="11"/>
  <c r="Q145" i="11"/>
  <c r="M145" i="11"/>
  <c r="I145" i="11"/>
  <c r="U313" i="2"/>
  <c r="X313" i="2"/>
  <c r="AF313" i="2"/>
  <c r="Y313" i="2"/>
  <c r="AH313" i="2"/>
  <c r="AG313" i="2"/>
  <c r="W313" i="2"/>
  <c r="T313" i="2"/>
  <c r="AB313" i="2"/>
  <c r="V313" i="2"/>
  <c r="AD313" i="2"/>
  <c r="AA313" i="2"/>
  <c r="AC313" i="2"/>
  <c r="AE313" i="2"/>
  <c r="R309" i="2" l="1"/>
  <c r="X309" i="2" s="1"/>
  <c r="S300" i="2"/>
  <c r="Y301" i="2"/>
  <c r="AB301" i="2"/>
  <c r="AD301" i="2"/>
  <c r="AF301" i="2"/>
  <c r="AH301" i="2"/>
  <c r="W301" i="2"/>
  <c r="AA301" i="2"/>
  <c r="AC301" i="2"/>
  <c r="AG301" i="2"/>
  <c r="T301" i="2"/>
  <c r="U301" i="2"/>
  <c r="AA309" i="2" l="1"/>
  <c r="V309" i="2"/>
  <c r="AD309" i="2"/>
  <c r="AC309" i="2"/>
  <c r="AH309" i="2"/>
  <c r="Y309" i="2"/>
  <c r="U309" i="2"/>
  <c r="AG309" i="2"/>
  <c r="Z309" i="2"/>
  <c r="W309" i="2"/>
  <c r="AF309" i="2"/>
  <c r="AB309" i="2"/>
  <c r="R302" i="2"/>
  <c r="X302" i="2" s="1"/>
  <c r="R306" i="2"/>
  <c r="X306" i="2" s="1"/>
  <c r="R308" i="2"/>
  <c r="X308" i="2" s="1"/>
  <c r="R310" i="2"/>
  <c r="X310" i="2" s="1"/>
  <c r="R311" i="2"/>
  <c r="Y311" i="2" s="1"/>
  <c r="R307" i="2"/>
  <c r="X307" i="2" s="1"/>
  <c r="R303" i="2"/>
  <c r="Y303" i="2" s="1"/>
  <c r="R304" i="2"/>
  <c r="X304" i="2" s="1"/>
  <c r="R305" i="2"/>
  <c r="AB305" i="2" s="1"/>
  <c r="R312" i="2"/>
  <c r="X312" i="2" s="1"/>
  <c r="S301" i="2"/>
  <c r="Y307" i="2"/>
  <c r="U303" i="2"/>
  <c r="Z304" i="2"/>
  <c r="X300" i="2"/>
  <c r="Y300" i="2"/>
  <c r="AB300" i="2"/>
  <c r="AD300" i="2"/>
  <c r="AF300" i="2"/>
  <c r="AH300" i="2"/>
  <c r="W300" i="2"/>
  <c r="Z300" i="2"/>
  <c r="AA300" i="2"/>
  <c r="AC300" i="2"/>
  <c r="AE300" i="2"/>
  <c r="AG300" i="2"/>
  <c r="T300" i="2"/>
  <c r="V300" i="2"/>
  <c r="U300" i="2"/>
  <c r="AC306" i="2" l="1"/>
  <c r="X301" i="2"/>
  <c r="V301" i="2"/>
  <c r="AH310" i="2"/>
  <c r="Y306" i="2"/>
  <c r="AH305" i="2"/>
  <c r="Y308" i="2"/>
  <c r="AF311" i="2"/>
  <c r="Z302" i="2"/>
  <c r="V312" i="2"/>
  <c r="AG310" i="2"/>
  <c r="AH306" i="2"/>
  <c r="AD312" i="2"/>
  <c r="T304" i="2"/>
  <c r="AD304" i="2"/>
  <c r="AC307" i="2"/>
  <c r="AF303" i="2"/>
  <c r="U310" i="2"/>
  <c r="AA310" i="2"/>
  <c r="AD310" i="2"/>
  <c r="AG306" i="2"/>
  <c r="Z306" i="2"/>
  <c r="AD306" i="2"/>
  <c r="AA312" i="2"/>
  <c r="AC304" i="2"/>
  <c r="AH304" i="2"/>
  <c r="Y304" i="2"/>
  <c r="W307" i="2"/>
  <c r="Z311" i="2"/>
  <c r="X311" i="2"/>
  <c r="AH308" i="2"/>
  <c r="V302" i="2"/>
  <c r="AD302" i="2"/>
  <c r="AE305" i="2"/>
  <c r="Y305" i="2"/>
  <c r="AC303" i="2"/>
  <c r="AG312" i="2"/>
  <c r="Y312" i="2"/>
  <c r="T310" i="2"/>
  <c r="AC310" i="2"/>
  <c r="W310" i="2"/>
  <c r="AF310" i="2"/>
  <c r="AB310" i="2"/>
  <c r="U306" i="2"/>
  <c r="AE306" i="2"/>
  <c r="AA306" i="2"/>
  <c r="W306" i="2"/>
  <c r="AF306" i="2"/>
  <c r="AB306" i="2"/>
  <c r="U312" i="2"/>
  <c r="T312" i="2"/>
  <c r="AC312" i="2"/>
  <c r="W312" i="2"/>
  <c r="AF312" i="2"/>
  <c r="AB312" i="2"/>
  <c r="U304" i="2"/>
  <c r="AG304" i="2"/>
  <c r="AA304" i="2"/>
  <c r="W304" i="2"/>
  <c r="AB304" i="2"/>
  <c r="T307" i="2"/>
  <c r="AA307" i="2"/>
  <c r="AD307" i="2"/>
  <c r="AG311" i="2"/>
  <c r="AA311" i="2"/>
  <c r="AB311" i="2"/>
  <c r="T308" i="2"/>
  <c r="AA308" i="2"/>
  <c r="AD308" i="2"/>
  <c r="AC302" i="2"/>
  <c r="AH302" i="2"/>
  <c r="Y302" i="2"/>
  <c r="T305" i="2"/>
  <c r="AA305" i="2"/>
  <c r="AD305" i="2"/>
  <c r="AG303" i="2"/>
  <c r="Z303" i="2"/>
  <c r="AB303" i="2"/>
  <c r="X303" i="2"/>
  <c r="U311" i="2"/>
  <c r="AC311" i="2"/>
  <c r="AE311" i="2"/>
  <c r="W311" i="2"/>
  <c r="AD311" i="2"/>
  <c r="U308" i="2"/>
  <c r="AC308" i="2"/>
  <c r="AE308" i="2"/>
  <c r="W308" i="2"/>
  <c r="AF308" i="2"/>
  <c r="AB308" i="2"/>
  <c r="U302" i="2"/>
  <c r="AG302" i="2"/>
  <c r="AA302" i="2"/>
  <c r="W302" i="2"/>
  <c r="AF302" i="2"/>
  <c r="AB302" i="2"/>
  <c r="U305" i="2"/>
  <c r="AG305" i="2"/>
  <c r="AC305" i="2"/>
  <c r="W305" i="2"/>
  <c r="V303" i="2"/>
  <c r="AE303" i="2"/>
  <c r="AA303" i="2"/>
  <c r="W303" i="2"/>
  <c r="AD303" i="2"/>
  <c r="AG307" i="2"/>
  <c r="AE307" i="2"/>
  <c r="Z307" i="2"/>
  <c r="AF307" i="2"/>
  <c r="AB307" i="2"/>
  <c r="AE301" i="2"/>
  <c r="Z301" i="2"/>
  <c r="S302" i="2"/>
  <c r="E131" i="11" l="1"/>
  <c r="D61" i="11"/>
  <c r="F121" i="11"/>
  <c r="E111" i="11"/>
  <c r="E61" i="11"/>
  <c r="AN131" i="11"/>
  <c r="AF131" i="11"/>
  <c r="X131" i="11"/>
  <c r="P131" i="11"/>
  <c r="H131" i="11"/>
  <c r="AM131" i="11"/>
  <c r="AE131" i="11"/>
  <c r="W131" i="11"/>
  <c r="O131" i="11"/>
  <c r="G131" i="11"/>
  <c r="AN111" i="11"/>
  <c r="AF111" i="11"/>
  <c r="X111" i="11"/>
  <c r="P111" i="11"/>
  <c r="H111" i="11"/>
  <c r="AM111" i="11"/>
  <c r="AE111" i="11"/>
  <c r="W111" i="11"/>
  <c r="O111" i="11"/>
  <c r="G111" i="11"/>
  <c r="F101" i="11"/>
  <c r="D131" i="11"/>
  <c r="AJ131" i="11"/>
  <c r="AB131" i="11"/>
  <c r="T131" i="11"/>
  <c r="L131" i="11"/>
  <c r="AQ131" i="11"/>
  <c r="AI131" i="11"/>
  <c r="AA131" i="11"/>
  <c r="S131" i="11"/>
  <c r="K131" i="11"/>
  <c r="D111" i="11"/>
  <c r="AJ111" i="11"/>
  <c r="AB111" i="11"/>
  <c r="T111" i="11"/>
  <c r="L111" i="11"/>
  <c r="AQ111" i="11"/>
  <c r="AI111" i="11"/>
  <c r="AA111" i="11"/>
  <c r="S111" i="11"/>
  <c r="K111" i="11"/>
  <c r="AN61" i="11"/>
  <c r="AJ61" i="11"/>
  <c r="AF61" i="11"/>
  <c r="AB61" i="11"/>
  <c r="X61" i="11"/>
  <c r="T61" i="11"/>
  <c r="P61" i="11"/>
  <c r="L61" i="11"/>
  <c r="H61" i="11"/>
  <c r="AQ61" i="11"/>
  <c r="AM61" i="11"/>
  <c r="AI61" i="11"/>
  <c r="AE61" i="11"/>
  <c r="AA61" i="11"/>
  <c r="W61" i="11"/>
  <c r="S61" i="11"/>
  <c r="O61" i="11"/>
  <c r="K61" i="11"/>
  <c r="G61" i="11"/>
  <c r="D101" i="11"/>
  <c r="AO101" i="11"/>
  <c r="AK101" i="11"/>
  <c r="AG101" i="11"/>
  <c r="AC101" i="11"/>
  <c r="Y101" i="11"/>
  <c r="U101" i="11"/>
  <c r="Q101" i="11"/>
  <c r="M101" i="11"/>
  <c r="I101" i="11"/>
  <c r="E101" i="11"/>
  <c r="AN101" i="11"/>
  <c r="AJ101" i="11"/>
  <c r="AF101" i="11"/>
  <c r="AB101" i="11"/>
  <c r="X101" i="11"/>
  <c r="T101" i="11"/>
  <c r="P101" i="11"/>
  <c r="L101" i="11"/>
  <c r="H101" i="11"/>
  <c r="D121" i="11"/>
  <c r="AO121" i="11"/>
  <c r="AK121" i="11"/>
  <c r="AG121" i="11"/>
  <c r="AC121" i="11"/>
  <c r="Y121" i="11"/>
  <c r="U121" i="11"/>
  <c r="Q121" i="11"/>
  <c r="M121" i="11"/>
  <c r="I121" i="11"/>
  <c r="E121" i="11"/>
  <c r="AN121" i="11"/>
  <c r="AJ121" i="11"/>
  <c r="AF121" i="11"/>
  <c r="AB121" i="11"/>
  <c r="X121" i="11"/>
  <c r="T121" i="11"/>
  <c r="P121" i="11"/>
  <c r="L121" i="11"/>
  <c r="H121" i="11"/>
  <c r="AP131" i="11"/>
  <c r="AL131" i="11"/>
  <c r="AH131" i="11"/>
  <c r="AD131" i="11"/>
  <c r="Z131" i="11"/>
  <c r="V131" i="11"/>
  <c r="R131" i="11"/>
  <c r="N131" i="11"/>
  <c r="J131" i="11"/>
  <c r="F131" i="11"/>
  <c r="AO131" i="11"/>
  <c r="AK131" i="11"/>
  <c r="AG131" i="11"/>
  <c r="AC131" i="11"/>
  <c r="Y131" i="11"/>
  <c r="U131" i="11"/>
  <c r="Q131" i="11"/>
  <c r="M131" i="11"/>
  <c r="I131" i="11"/>
  <c r="AP111" i="11"/>
  <c r="AL111" i="11"/>
  <c r="AH111" i="11"/>
  <c r="AD111" i="11"/>
  <c r="Z111" i="11"/>
  <c r="V111" i="11"/>
  <c r="R111" i="11"/>
  <c r="N111" i="11"/>
  <c r="J111" i="11"/>
  <c r="F111" i="11"/>
  <c r="AO111" i="11"/>
  <c r="AK111" i="11"/>
  <c r="AG111" i="11"/>
  <c r="AC111" i="11"/>
  <c r="Y111" i="11"/>
  <c r="U111" i="11"/>
  <c r="Q111" i="11"/>
  <c r="M111" i="11"/>
  <c r="I111" i="11"/>
  <c r="AP61" i="11"/>
  <c r="AL61" i="11"/>
  <c r="AH61" i="11"/>
  <c r="AD61" i="11"/>
  <c r="Z61" i="11"/>
  <c r="V61" i="11"/>
  <c r="R61" i="11"/>
  <c r="N61" i="11"/>
  <c r="J61" i="11"/>
  <c r="F61" i="11"/>
  <c r="AO61" i="11"/>
  <c r="AK61" i="11"/>
  <c r="AG61" i="11"/>
  <c r="AC61" i="11"/>
  <c r="Y61" i="11"/>
  <c r="U61" i="11"/>
  <c r="Q61" i="11"/>
  <c r="M61" i="11"/>
  <c r="I61" i="11"/>
  <c r="AQ101" i="11"/>
  <c r="AM101" i="11"/>
  <c r="AI101" i="11"/>
  <c r="AE101" i="11"/>
  <c r="AA101" i="11"/>
  <c r="W101" i="11"/>
  <c r="S101" i="11"/>
  <c r="O101" i="11"/>
  <c r="K101" i="11"/>
  <c r="G101" i="11"/>
  <c r="AP101" i="11"/>
  <c r="AL101" i="11"/>
  <c r="AH101" i="11"/>
  <c r="AD101" i="11"/>
  <c r="Z101" i="11"/>
  <c r="V101" i="11"/>
  <c r="R101" i="11"/>
  <c r="N101" i="11"/>
  <c r="J101" i="11"/>
  <c r="AQ121" i="11"/>
  <c r="AM121" i="11"/>
  <c r="AI121" i="11"/>
  <c r="AE121" i="11"/>
  <c r="AA121" i="11"/>
  <c r="W121" i="11"/>
  <c r="S121" i="11"/>
  <c r="O121" i="11"/>
  <c r="K121" i="11"/>
  <c r="G121" i="11"/>
  <c r="AP121" i="11"/>
  <c r="AL121" i="11"/>
  <c r="AH121" i="11"/>
  <c r="AD121" i="11"/>
  <c r="Z121" i="11"/>
  <c r="V121" i="11"/>
  <c r="R121" i="11"/>
  <c r="N121" i="11"/>
  <c r="J121" i="11"/>
  <c r="AE302" i="2"/>
  <c r="T302" i="2"/>
  <c r="S303" i="2"/>
  <c r="I17" i="11" l="1"/>
  <c r="R22" i="11"/>
  <c r="AF19" i="11"/>
  <c r="AH20" i="11"/>
  <c r="AQ22" i="11"/>
  <c r="AA20" i="11"/>
  <c r="U22" i="11"/>
  <c r="P17" i="11"/>
  <c r="I21" i="11"/>
  <c r="AQ20" i="11"/>
  <c r="AJ22" i="11"/>
  <c r="Y19" i="11"/>
  <c r="AF17" i="11"/>
  <c r="R20" i="11"/>
  <c r="K20" i="11"/>
  <c r="E22" i="11"/>
  <c r="AO21" i="11"/>
  <c r="Y21" i="11"/>
  <c r="AI20" i="11"/>
  <c r="AI22" i="11"/>
  <c r="AO19" i="11"/>
  <c r="Q17" i="11"/>
  <c r="P21" i="11"/>
  <c r="H17" i="11"/>
  <c r="X17" i="11"/>
  <c r="AN17" i="11"/>
  <c r="J20" i="11"/>
  <c r="Z20" i="11"/>
  <c r="AP20" i="11"/>
  <c r="S20" i="11"/>
  <c r="P19" i="11"/>
  <c r="I19" i="11"/>
  <c r="AF21" i="11"/>
  <c r="J22" i="11"/>
  <c r="Z22" i="11"/>
  <c r="M22" i="11"/>
  <c r="AC22" i="11"/>
  <c r="U17" i="11"/>
  <c r="AK21" i="11"/>
  <c r="AC21" i="11"/>
  <c r="U21" i="11"/>
  <c r="M21" i="11"/>
  <c r="E21" i="11"/>
  <c r="AJ21" i="11"/>
  <c r="AB21" i="11"/>
  <c r="T21" i="11"/>
  <c r="L21" i="11"/>
  <c r="D21" i="11"/>
  <c r="AO20" i="11"/>
  <c r="AK20" i="11"/>
  <c r="AG20" i="11"/>
  <c r="AC20" i="11"/>
  <c r="Y20" i="11"/>
  <c r="U20" i="11"/>
  <c r="Q20" i="11"/>
  <c r="M20" i="11"/>
  <c r="I20" i="11"/>
  <c r="E20" i="11"/>
  <c r="AN20" i="11"/>
  <c r="AJ20" i="11"/>
  <c r="AF20" i="11"/>
  <c r="AB20" i="11"/>
  <c r="X20" i="11"/>
  <c r="T20" i="11"/>
  <c r="P20" i="11"/>
  <c r="L20" i="11"/>
  <c r="H20" i="11"/>
  <c r="D20" i="11"/>
  <c r="AO22" i="11"/>
  <c r="AK22" i="11"/>
  <c r="AP22" i="11"/>
  <c r="AL22" i="11"/>
  <c r="AH22" i="11"/>
  <c r="AE22" i="11"/>
  <c r="AA22" i="11"/>
  <c r="W22" i="11"/>
  <c r="S22" i="11"/>
  <c r="O22" i="11"/>
  <c r="K22" i="11"/>
  <c r="G22" i="11"/>
  <c r="AF22" i="11"/>
  <c r="AB22" i="11"/>
  <c r="X22" i="11"/>
  <c r="T22" i="11"/>
  <c r="P22" i="11"/>
  <c r="L22" i="11"/>
  <c r="H22" i="11"/>
  <c r="D22" i="11"/>
  <c r="AK19" i="11"/>
  <c r="AC19" i="11"/>
  <c r="U19" i="11"/>
  <c r="M19" i="11"/>
  <c r="E19" i="11"/>
  <c r="AJ19" i="11"/>
  <c r="AB19" i="11"/>
  <c r="T19" i="11"/>
  <c r="L19" i="11"/>
  <c r="D19" i="11"/>
  <c r="D17" i="11"/>
  <c r="L17" i="11"/>
  <c r="T17" i="11"/>
  <c r="AB17" i="11"/>
  <c r="AJ17" i="11"/>
  <c r="E17" i="11"/>
  <c r="M17" i="11"/>
  <c r="F20" i="11"/>
  <c r="N20" i="11"/>
  <c r="V20" i="11"/>
  <c r="AD20" i="11"/>
  <c r="AL20" i="11"/>
  <c r="G20" i="11"/>
  <c r="O20" i="11"/>
  <c r="W20" i="11"/>
  <c r="AE20" i="11"/>
  <c r="AM20" i="11"/>
  <c r="H19" i="11"/>
  <c r="X19" i="11"/>
  <c r="AN19" i="11"/>
  <c r="Q19" i="11"/>
  <c r="AG19" i="11"/>
  <c r="H21" i="11"/>
  <c r="X21" i="11"/>
  <c r="AN21" i="11"/>
  <c r="Q21" i="11"/>
  <c r="AG21" i="11"/>
  <c r="F22" i="11"/>
  <c r="N22" i="11"/>
  <c r="V22" i="11"/>
  <c r="AD22" i="11"/>
  <c r="I22" i="11"/>
  <c r="Q22" i="11"/>
  <c r="Y22" i="11"/>
  <c r="AG22" i="11"/>
  <c r="AN22" i="11"/>
  <c r="AM22" i="11"/>
  <c r="AQ21" i="11"/>
  <c r="AQ19" i="11"/>
  <c r="AQ17" i="11"/>
  <c r="AO17" i="11"/>
  <c r="Y17" i="11"/>
  <c r="AC17" i="11"/>
  <c r="AG17" i="11"/>
  <c r="AK17" i="11"/>
  <c r="F17" i="11"/>
  <c r="J17" i="11"/>
  <c r="N17" i="11"/>
  <c r="R17" i="11"/>
  <c r="V17" i="11"/>
  <c r="Z17" i="11"/>
  <c r="AD17" i="11"/>
  <c r="AH17" i="11"/>
  <c r="AL17" i="11"/>
  <c r="AP17" i="11"/>
  <c r="G17" i="11"/>
  <c r="K17" i="11"/>
  <c r="O17" i="11"/>
  <c r="S17" i="11"/>
  <c r="W17" i="11"/>
  <c r="AA17" i="11"/>
  <c r="AE17" i="11"/>
  <c r="AI17" i="11"/>
  <c r="AM17" i="11"/>
  <c r="F19" i="11"/>
  <c r="J19" i="11"/>
  <c r="N19" i="11"/>
  <c r="R19" i="11"/>
  <c r="V19" i="11"/>
  <c r="Z19" i="11"/>
  <c r="AD19" i="11"/>
  <c r="AH19" i="11"/>
  <c r="AL19" i="11"/>
  <c r="AP19" i="11"/>
  <c r="G19" i="11"/>
  <c r="K19" i="11"/>
  <c r="O19" i="11"/>
  <c r="S19" i="11"/>
  <c r="W19" i="11"/>
  <c r="AA19" i="11"/>
  <c r="AE19" i="11"/>
  <c r="AI19" i="11"/>
  <c r="AM19" i="11"/>
  <c r="F21" i="11"/>
  <c r="J21" i="11"/>
  <c r="N21" i="11"/>
  <c r="R21" i="11"/>
  <c r="V21" i="11"/>
  <c r="Z21" i="11"/>
  <c r="AD21" i="11"/>
  <c r="AH21" i="11"/>
  <c r="AL21" i="11"/>
  <c r="AP21" i="11"/>
  <c r="G21" i="11"/>
  <c r="K21" i="11"/>
  <c r="O21" i="11"/>
  <c r="S21" i="11"/>
  <c r="W21" i="11"/>
  <c r="AA21" i="11"/>
  <c r="AE21" i="11"/>
  <c r="AI21" i="11"/>
  <c r="AM21" i="11"/>
  <c r="AH303" i="2"/>
  <c r="T303" i="2"/>
  <c r="S304" i="2"/>
  <c r="AF304" i="2" s="1"/>
  <c r="C17" i="11" l="1"/>
  <c r="C19" i="11"/>
  <c r="C22" i="11"/>
  <c r="C20" i="11"/>
  <c r="C21" i="11"/>
  <c r="AZ20" i="11"/>
  <c r="AU17" i="11"/>
  <c r="AU22" i="11"/>
  <c r="AU20" i="11"/>
  <c r="AX20" i="11"/>
  <c r="AY20" i="11" s="1"/>
  <c r="AU19" i="11"/>
  <c r="AV20" i="11"/>
  <c r="AV22" i="11"/>
  <c r="AU21" i="11"/>
  <c r="AV17" i="11"/>
  <c r="AV19" i="11"/>
  <c r="AV21" i="11"/>
  <c r="AE304" i="2"/>
  <c r="V304" i="2"/>
  <c r="S305" i="2"/>
  <c r="Z305" i="2" l="1"/>
  <c r="AF305" i="2"/>
  <c r="V305" i="2"/>
  <c r="X305" i="2"/>
  <c r="S306" i="2"/>
  <c r="AO151" i="11" l="1"/>
  <c r="Y151" i="11"/>
  <c r="I151" i="11"/>
  <c r="AF151" i="11"/>
  <c r="P151" i="11"/>
  <c r="AM151" i="11"/>
  <c r="W151" i="11"/>
  <c r="G151" i="11"/>
  <c r="AD151" i="11"/>
  <c r="N151" i="11"/>
  <c r="D151" i="11"/>
  <c r="AC151" i="11"/>
  <c r="M151" i="11"/>
  <c r="AJ151" i="11"/>
  <c r="T151" i="11"/>
  <c r="AQ151" i="11"/>
  <c r="AA151" i="11"/>
  <c r="K151" i="11"/>
  <c r="AH151" i="11"/>
  <c r="R151" i="11"/>
  <c r="AG151" i="11"/>
  <c r="Q151" i="11"/>
  <c r="AN151" i="11"/>
  <c r="X151" i="11"/>
  <c r="H151" i="11"/>
  <c r="AE151" i="11"/>
  <c r="O151" i="11"/>
  <c r="AL151" i="11"/>
  <c r="V151" i="11"/>
  <c r="F151" i="11"/>
  <c r="AK151" i="11"/>
  <c r="U151" i="11"/>
  <c r="E151" i="11"/>
  <c r="AB151" i="11"/>
  <c r="L151" i="11"/>
  <c r="AI151" i="11"/>
  <c r="S151" i="11"/>
  <c r="AP151" i="11"/>
  <c r="Z151" i="11"/>
  <c r="J151" i="11"/>
  <c r="F71" i="11"/>
  <c r="J71" i="11"/>
  <c r="N71" i="11"/>
  <c r="R71" i="11"/>
  <c r="V71" i="11"/>
  <c r="Z71" i="11"/>
  <c r="AD71" i="11"/>
  <c r="AH71" i="11"/>
  <c r="AL71" i="11"/>
  <c r="AP71" i="11"/>
  <c r="G71" i="11"/>
  <c r="K71" i="11"/>
  <c r="O71" i="11"/>
  <c r="S71" i="11"/>
  <c r="W71" i="11"/>
  <c r="AA71" i="11"/>
  <c r="AE71" i="11"/>
  <c r="AI71" i="11"/>
  <c r="AM71" i="11"/>
  <c r="AQ71" i="11"/>
  <c r="H71" i="11"/>
  <c r="L71" i="11"/>
  <c r="P71" i="11"/>
  <c r="T71" i="11"/>
  <c r="X71" i="11"/>
  <c r="AB71" i="11"/>
  <c r="AF71" i="11"/>
  <c r="AJ71" i="11"/>
  <c r="AN71" i="11"/>
  <c r="E71" i="11"/>
  <c r="I71" i="11"/>
  <c r="M71" i="11"/>
  <c r="Q71" i="11"/>
  <c r="U71" i="11"/>
  <c r="Y71" i="11"/>
  <c r="AC71" i="11"/>
  <c r="AG71" i="11"/>
  <c r="AK71" i="11"/>
  <c r="AO71" i="11"/>
  <c r="D71" i="11"/>
  <c r="V306" i="2"/>
  <c r="T306" i="2"/>
  <c r="S307" i="2"/>
  <c r="U307" i="2" s="1"/>
  <c r="A3" i="10"/>
  <c r="A2" i="10"/>
  <c r="A1" i="10"/>
  <c r="A3" i="9"/>
  <c r="A2" i="9"/>
  <c r="A1" i="9"/>
  <c r="A3" i="8"/>
  <c r="A2" i="8"/>
  <c r="A1" i="8"/>
  <c r="A3" i="7"/>
  <c r="A2" i="7"/>
  <c r="A1" i="7"/>
  <c r="A3" i="4"/>
  <c r="A2" i="4"/>
  <c r="A1" i="4"/>
  <c r="A3" i="3"/>
  <c r="A2" i="3"/>
  <c r="A1" i="3"/>
  <c r="A3" i="1"/>
  <c r="A2" i="1"/>
  <c r="A1" i="1"/>
  <c r="A1" i="2"/>
  <c r="A3" i="2"/>
  <c r="A2" i="2"/>
  <c r="AO41" i="11" l="1"/>
  <c r="AG41" i="11"/>
  <c r="Y41" i="11"/>
  <c r="Q41" i="11"/>
  <c r="I41" i="11"/>
  <c r="AN41" i="11"/>
  <c r="AF41" i="11"/>
  <c r="X41" i="11"/>
  <c r="P41" i="11"/>
  <c r="H41" i="11"/>
  <c r="AQ41" i="11"/>
  <c r="AI41" i="11"/>
  <c r="AA41" i="11"/>
  <c r="S41" i="11"/>
  <c r="K41" i="11"/>
  <c r="AP41" i="11"/>
  <c r="AH41" i="11"/>
  <c r="Z41" i="11"/>
  <c r="R41" i="11"/>
  <c r="J41" i="11"/>
  <c r="F41" i="11"/>
  <c r="D41" i="11"/>
  <c r="AK41" i="11"/>
  <c r="AC41" i="11"/>
  <c r="U41" i="11"/>
  <c r="M41" i="11"/>
  <c r="E41" i="11"/>
  <c r="AJ41" i="11"/>
  <c r="AB41" i="11"/>
  <c r="T41" i="11"/>
  <c r="L41" i="11"/>
  <c r="AM41" i="11"/>
  <c r="AE41" i="11"/>
  <c r="W41" i="11"/>
  <c r="O41" i="11"/>
  <c r="G41" i="11"/>
  <c r="AL41" i="11"/>
  <c r="AD41" i="11"/>
  <c r="V41" i="11"/>
  <c r="N41" i="11"/>
  <c r="AP11" i="11"/>
  <c r="AI11" i="11"/>
  <c r="AH11" i="11"/>
  <c r="AA11" i="11"/>
  <c r="AK11" i="11"/>
  <c r="AC11" i="11"/>
  <c r="U11" i="11"/>
  <c r="M11" i="11"/>
  <c r="E11" i="11"/>
  <c r="AJ11" i="11"/>
  <c r="AB11" i="11"/>
  <c r="T11" i="11"/>
  <c r="L11" i="11"/>
  <c r="D11" i="11"/>
  <c r="F11" i="11"/>
  <c r="V11" i="11"/>
  <c r="AL11" i="11"/>
  <c r="O11" i="11"/>
  <c r="AE11" i="11"/>
  <c r="J11" i="11"/>
  <c r="S11" i="11"/>
  <c r="Z11" i="11"/>
  <c r="AQ11" i="11"/>
  <c r="R11" i="11"/>
  <c r="K11" i="11"/>
  <c r="AO11" i="11"/>
  <c r="AG11" i="11"/>
  <c r="Y11" i="11"/>
  <c r="Q11" i="11"/>
  <c r="I11" i="11"/>
  <c r="AN11" i="11"/>
  <c r="AF11" i="11"/>
  <c r="X11" i="11"/>
  <c r="P11" i="11"/>
  <c r="H11" i="11"/>
  <c r="N11" i="11"/>
  <c r="AD11" i="11"/>
  <c r="G11" i="11"/>
  <c r="W11" i="11"/>
  <c r="AM11" i="11"/>
  <c r="AQ18" i="11"/>
  <c r="AO18" i="11"/>
  <c r="AM18" i="11"/>
  <c r="AK18" i="11"/>
  <c r="AI18" i="11"/>
  <c r="AG18" i="11"/>
  <c r="AE18" i="11"/>
  <c r="AC18" i="11"/>
  <c r="AA18" i="11"/>
  <c r="Y18" i="11"/>
  <c r="W18" i="11"/>
  <c r="U18" i="11"/>
  <c r="S18" i="11"/>
  <c r="Q18" i="11"/>
  <c r="O18" i="11"/>
  <c r="M18" i="11"/>
  <c r="K18" i="11"/>
  <c r="I18" i="11"/>
  <c r="G18" i="11"/>
  <c r="E18" i="11"/>
  <c r="AP18" i="11"/>
  <c r="AN18" i="11"/>
  <c r="AL18" i="11"/>
  <c r="AJ18" i="11"/>
  <c r="AH18" i="11"/>
  <c r="AF18" i="11"/>
  <c r="AD18" i="11"/>
  <c r="AB18" i="11"/>
  <c r="Z18" i="11"/>
  <c r="X18" i="11"/>
  <c r="V18" i="11"/>
  <c r="T18" i="11"/>
  <c r="R18" i="11"/>
  <c r="P18" i="11"/>
  <c r="N18" i="11"/>
  <c r="L18" i="11"/>
  <c r="J18" i="11"/>
  <c r="H18" i="11"/>
  <c r="F18" i="11"/>
  <c r="D18" i="11"/>
  <c r="AH307" i="2"/>
  <c r="V307" i="2"/>
  <c r="S308" i="2"/>
  <c r="Z308" i="2" s="1"/>
  <c r="C11" i="11" l="1"/>
  <c r="AX11" i="11"/>
  <c r="AY11" i="11" s="1"/>
  <c r="AV11" i="11"/>
  <c r="AZ11" i="11"/>
  <c r="AU11" i="11"/>
  <c r="W15" i="11"/>
  <c r="AG15" i="11"/>
  <c r="AC15" i="11"/>
  <c r="Y15" i="11"/>
  <c r="S15" i="11"/>
  <c r="O15" i="11"/>
  <c r="I15" i="11"/>
  <c r="E15" i="11"/>
  <c r="AO15" i="11"/>
  <c r="AK15" i="11"/>
  <c r="AF15" i="11"/>
  <c r="AB15" i="11"/>
  <c r="X15" i="11"/>
  <c r="T15" i="11"/>
  <c r="P15" i="11"/>
  <c r="L15" i="11"/>
  <c r="H15" i="11"/>
  <c r="D15" i="11"/>
  <c r="AN15" i="11"/>
  <c r="AJ15" i="11"/>
  <c r="K15" i="11"/>
  <c r="AE15" i="11"/>
  <c r="AA15" i="11"/>
  <c r="U15" i="11"/>
  <c r="Q15" i="11"/>
  <c r="M15" i="11"/>
  <c r="G15" i="11"/>
  <c r="AQ15" i="11"/>
  <c r="AM15" i="11"/>
  <c r="AI15" i="11"/>
  <c r="AD15" i="11"/>
  <c r="Z15" i="11"/>
  <c r="V15" i="11"/>
  <c r="R15" i="11"/>
  <c r="N15" i="11"/>
  <c r="J15" i="11"/>
  <c r="F15" i="11"/>
  <c r="AP15" i="11"/>
  <c r="AL15" i="11"/>
  <c r="AH15" i="11"/>
  <c r="C18" i="11"/>
  <c r="AU18" i="11"/>
  <c r="AV18" i="11"/>
  <c r="V308" i="2"/>
  <c r="AG308" i="2"/>
  <c r="S309" i="2"/>
  <c r="C15" i="11" l="1"/>
  <c r="AU15" i="11"/>
  <c r="AV15" i="11"/>
  <c r="E161" i="11"/>
  <c r="D161" i="11"/>
  <c r="AJ161" i="11"/>
  <c r="AB161" i="11"/>
  <c r="T161" i="11"/>
  <c r="L161" i="11"/>
  <c r="AQ161" i="11"/>
  <c r="AI161" i="11"/>
  <c r="AA161" i="11"/>
  <c r="S161" i="11"/>
  <c r="K161" i="11"/>
  <c r="AP161" i="11"/>
  <c r="AH161" i="11"/>
  <c r="Z161" i="11"/>
  <c r="R161" i="11"/>
  <c r="J161" i="11"/>
  <c r="AO161" i="11"/>
  <c r="AG161" i="11"/>
  <c r="Y161" i="11"/>
  <c r="Q161" i="11"/>
  <c r="I161" i="11"/>
  <c r="AN161" i="11"/>
  <c r="AF161" i="11"/>
  <c r="X161" i="11"/>
  <c r="P161" i="11"/>
  <c r="H161" i="11"/>
  <c r="AM161" i="11"/>
  <c r="AE161" i="11"/>
  <c r="W161" i="11"/>
  <c r="O161" i="11"/>
  <c r="G161" i="11"/>
  <c r="AL161" i="11"/>
  <c r="AD161" i="11"/>
  <c r="V161" i="11"/>
  <c r="N161" i="11"/>
  <c r="F161" i="11"/>
  <c r="AK161" i="11"/>
  <c r="AC161" i="11"/>
  <c r="U161" i="11"/>
  <c r="M161" i="11"/>
  <c r="AE309" i="2"/>
  <c r="T309" i="2"/>
  <c r="S310" i="2"/>
  <c r="Z310" i="2" l="1"/>
  <c r="Y310" i="2"/>
  <c r="AQ23" i="11"/>
  <c r="AO23" i="11"/>
  <c r="AM23" i="11"/>
  <c r="AK23" i="11"/>
  <c r="AI23" i="11"/>
  <c r="AG23" i="11"/>
  <c r="AE23" i="11"/>
  <c r="AC23" i="11"/>
  <c r="AA23" i="11"/>
  <c r="Y23" i="11"/>
  <c r="W23" i="11"/>
  <c r="U23" i="11"/>
  <c r="S23" i="11"/>
  <c r="Q23" i="11"/>
  <c r="O23" i="11"/>
  <c r="M23" i="11"/>
  <c r="K23" i="11"/>
  <c r="I23" i="11"/>
  <c r="G23" i="11"/>
  <c r="E23" i="11"/>
  <c r="AP23" i="11"/>
  <c r="AN23" i="11"/>
  <c r="AL23" i="11"/>
  <c r="AJ23" i="11"/>
  <c r="AH23" i="11"/>
  <c r="AF23" i="11"/>
  <c r="AD23" i="11"/>
  <c r="AB23" i="11"/>
  <c r="Z23" i="11"/>
  <c r="X23" i="11"/>
  <c r="V23" i="11"/>
  <c r="T23" i="11"/>
  <c r="R23" i="11"/>
  <c r="P23" i="11"/>
  <c r="N23" i="11"/>
  <c r="L23" i="11"/>
  <c r="J23" i="11"/>
  <c r="H23" i="11"/>
  <c r="F23" i="11"/>
  <c r="D23" i="11"/>
  <c r="AE310" i="2"/>
  <c r="V310" i="2"/>
  <c r="S313" i="2"/>
  <c r="Z313" i="2" s="1"/>
  <c r="S311" i="2"/>
  <c r="V311" i="2" s="1"/>
  <c r="V81" i="11" l="1"/>
  <c r="M81" i="11"/>
  <c r="F81" i="11"/>
  <c r="AP81" i="11"/>
  <c r="N81" i="11"/>
  <c r="U81" i="11"/>
  <c r="AH81" i="11"/>
  <c r="R81" i="11"/>
  <c r="AO81" i="11"/>
  <c r="Y81" i="11"/>
  <c r="I81" i="11"/>
  <c r="D81" i="11"/>
  <c r="AJ81" i="11"/>
  <c r="AB81" i="11"/>
  <c r="T81" i="11"/>
  <c r="L81" i="11"/>
  <c r="AQ81" i="11"/>
  <c r="AI81" i="11"/>
  <c r="AA81" i="11"/>
  <c r="S81" i="11"/>
  <c r="K81" i="11"/>
  <c r="AC81" i="11"/>
  <c r="AL81" i="11"/>
  <c r="E81" i="11"/>
  <c r="AD81" i="11"/>
  <c r="AK81" i="11"/>
  <c r="G81" i="11"/>
  <c r="Z81" i="11"/>
  <c r="J81" i="11"/>
  <c r="AG81" i="11"/>
  <c r="Q81" i="11"/>
  <c r="AN81" i="11"/>
  <c r="AF81" i="11"/>
  <c r="X81" i="11"/>
  <c r="P81" i="11"/>
  <c r="H81" i="11"/>
  <c r="AM81" i="11"/>
  <c r="AE81" i="11"/>
  <c r="W81" i="11"/>
  <c r="O81" i="11"/>
  <c r="AX15" i="11"/>
  <c r="AY15" i="11" s="1"/>
  <c r="AZ15" i="11"/>
  <c r="C23" i="11"/>
  <c r="F51" i="11"/>
  <c r="H51" i="11"/>
  <c r="V51" i="11"/>
  <c r="S51" i="11"/>
  <c r="AM51" i="11"/>
  <c r="N51" i="11"/>
  <c r="K51" i="11"/>
  <c r="AE51" i="11"/>
  <c r="AP51" i="11"/>
  <c r="W51" i="11"/>
  <c r="O51" i="11"/>
  <c r="Z51" i="11"/>
  <c r="G51" i="11"/>
  <c r="AQ51" i="11"/>
  <c r="R51" i="11"/>
  <c r="AL51" i="11"/>
  <c r="AI51" i="11"/>
  <c r="J51" i="11"/>
  <c r="AD51" i="11"/>
  <c r="AH51" i="11"/>
  <c r="AB51" i="11"/>
  <c r="X51" i="11"/>
  <c r="M51" i="11"/>
  <c r="AK51" i="11"/>
  <c r="L51" i="11"/>
  <c r="AN51" i="11"/>
  <c r="AJ51" i="11"/>
  <c r="AA51" i="11"/>
  <c r="U51" i="11"/>
  <c r="Q51" i="11"/>
  <c r="D51" i="11"/>
  <c r="T51" i="11"/>
  <c r="E51" i="11"/>
  <c r="AG51" i="11"/>
  <c r="AC51" i="11"/>
  <c r="AO51" i="11"/>
  <c r="Y51" i="11"/>
  <c r="I51" i="11"/>
  <c r="AF51" i="11"/>
  <c r="P51" i="11"/>
  <c r="AU23" i="11"/>
  <c r="AV23" i="11"/>
  <c r="AH311" i="2"/>
  <c r="T311" i="2"/>
  <c r="S312" i="2"/>
  <c r="AH312" i="2" s="1"/>
  <c r="U14" i="11" l="1"/>
  <c r="AB14" i="11"/>
  <c r="E14" i="11"/>
  <c r="T14" i="11"/>
  <c r="M14" i="11"/>
  <c r="P14" i="11"/>
  <c r="AF14" i="11"/>
  <c r="I14" i="11"/>
  <c r="Y14" i="11"/>
  <c r="AK14" i="11"/>
  <c r="J14" i="11"/>
  <c r="R14" i="11"/>
  <c r="Z14" i="11"/>
  <c r="AH14" i="11"/>
  <c r="AP14" i="11"/>
  <c r="K14" i="11"/>
  <c r="S14" i="11"/>
  <c r="AA14" i="11"/>
  <c r="AM14" i="11"/>
  <c r="AQ14" i="11"/>
  <c r="L14" i="11"/>
  <c r="AC14" i="11"/>
  <c r="D14" i="11"/>
  <c r="AJ14" i="11"/>
  <c r="AI14" i="11"/>
  <c r="H14" i="11"/>
  <c r="X14" i="11"/>
  <c r="AN14" i="11"/>
  <c r="Q14" i="11"/>
  <c r="AO14" i="11"/>
  <c r="AG14" i="11"/>
  <c r="F14" i="11"/>
  <c r="N14" i="11"/>
  <c r="V14" i="11"/>
  <c r="AD14" i="11"/>
  <c r="AL14" i="11"/>
  <c r="G14" i="11"/>
  <c r="O14" i="11"/>
  <c r="W14" i="11"/>
  <c r="AE14" i="11"/>
  <c r="J31" i="11"/>
  <c r="AG31" i="11"/>
  <c r="H31" i="11"/>
  <c r="V31" i="11"/>
  <c r="E31" i="11"/>
  <c r="S31" i="11"/>
  <c r="Y31" i="11"/>
  <c r="AM31" i="11"/>
  <c r="N31" i="11"/>
  <c r="AJ31" i="11"/>
  <c r="K31" i="11"/>
  <c r="Q31" i="11"/>
  <c r="AE31" i="11"/>
  <c r="F31" i="11"/>
  <c r="AB31" i="11"/>
  <c r="AP31" i="11"/>
  <c r="I31" i="11"/>
  <c r="W31" i="11"/>
  <c r="D31" i="11"/>
  <c r="T31" i="11"/>
  <c r="AH31" i="11"/>
  <c r="AN31" i="11"/>
  <c r="O31" i="11"/>
  <c r="AK31" i="11"/>
  <c r="L31" i="11"/>
  <c r="Z31" i="11"/>
  <c r="AF31" i="11"/>
  <c r="G31" i="11"/>
  <c r="AC31" i="11"/>
  <c r="AQ31" i="11"/>
  <c r="R31" i="11"/>
  <c r="X31" i="11"/>
  <c r="AL31" i="11"/>
  <c r="U31" i="11"/>
  <c r="AI31" i="11"/>
  <c r="AO31" i="11"/>
  <c r="P31" i="11"/>
  <c r="AD31" i="11"/>
  <c r="M31" i="11"/>
  <c r="AA31" i="11"/>
  <c r="J171" i="11"/>
  <c r="Z171" i="11"/>
  <c r="AP171" i="11"/>
  <c r="S171" i="11"/>
  <c r="AI171" i="11"/>
  <c r="L171" i="11"/>
  <c r="AB171" i="11"/>
  <c r="E171" i="11"/>
  <c r="U171" i="11"/>
  <c r="AK171" i="11"/>
  <c r="F171" i="11"/>
  <c r="V171" i="11"/>
  <c r="AL171" i="11"/>
  <c r="O171" i="11"/>
  <c r="AE171" i="11"/>
  <c r="H171" i="11"/>
  <c r="X171" i="11"/>
  <c r="AN171" i="11"/>
  <c r="Q171" i="11"/>
  <c r="AG171" i="11"/>
  <c r="R171" i="11"/>
  <c r="AH171" i="11"/>
  <c r="K171" i="11"/>
  <c r="AA171" i="11"/>
  <c r="AQ171" i="11"/>
  <c r="T171" i="11"/>
  <c r="AJ171" i="11"/>
  <c r="M171" i="11"/>
  <c r="AC171" i="11"/>
  <c r="D171" i="11"/>
  <c r="N171" i="11"/>
  <c r="AD171" i="11"/>
  <c r="G171" i="11"/>
  <c r="W171" i="11"/>
  <c r="AM171" i="11"/>
  <c r="P171" i="11"/>
  <c r="AF171" i="11"/>
  <c r="I171" i="11"/>
  <c r="Y171" i="11"/>
  <c r="AO171" i="11"/>
  <c r="AE312" i="2"/>
  <c r="Z312" i="2"/>
  <c r="C14" i="11" l="1"/>
  <c r="AV14" i="11"/>
  <c r="AU14" i="11"/>
  <c r="L16" i="11"/>
  <c r="D141" i="11"/>
  <c r="E141" i="11"/>
  <c r="AG141" i="11"/>
  <c r="O141" i="11"/>
  <c r="AN141" i="11"/>
  <c r="V141" i="11"/>
  <c r="L141" i="11"/>
  <c r="AO141" i="11"/>
  <c r="P141" i="11"/>
  <c r="J141" i="11"/>
  <c r="AE141" i="11"/>
  <c r="M141" i="11"/>
  <c r="AL141" i="11"/>
  <c r="AB141" i="11"/>
  <c r="R141" i="11"/>
  <c r="AM141" i="11"/>
  <c r="U141" i="11"/>
  <c r="K141" i="11"/>
  <c r="AJ141" i="11"/>
  <c r="AK141" i="11"/>
  <c r="AA141" i="11"/>
  <c r="Z141" i="11"/>
  <c r="H141" i="11"/>
  <c r="AC141" i="11"/>
  <c r="S141" i="11"/>
  <c r="I141" i="11"/>
  <c r="AH141" i="11"/>
  <c r="Q141" i="11"/>
  <c r="AP141" i="11"/>
  <c r="X141" i="11"/>
  <c r="F141" i="11"/>
  <c r="AI141" i="11"/>
  <c r="Y141" i="11"/>
  <c r="G141" i="11"/>
  <c r="AF141" i="11"/>
  <c r="N141" i="11"/>
  <c r="AQ141" i="11"/>
  <c r="W141" i="11"/>
  <c r="AD141" i="11"/>
  <c r="T141" i="11"/>
  <c r="H91" i="11"/>
  <c r="X91" i="11"/>
  <c r="AN91" i="11"/>
  <c r="Q91" i="11"/>
  <c r="AG91" i="11"/>
  <c r="F91" i="11"/>
  <c r="O91" i="11"/>
  <c r="V91" i="11"/>
  <c r="AA91" i="11"/>
  <c r="AH91" i="11"/>
  <c r="L91" i="11"/>
  <c r="AB91" i="11"/>
  <c r="E91" i="11"/>
  <c r="U91" i="11"/>
  <c r="AK91" i="11"/>
  <c r="AM91" i="11"/>
  <c r="G91" i="11"/>
  <c r="N91" i="11"/>
  <c r="S91" i="11"/>
  <c r="Z91" i="11"/>
  <c r="P91" i="11"/>
  <c r="AF91" i="11"/>
  <c r="I91" i="11"/>
  <c r="Y91" i="11"/>
  <c r="AO91" i="11"/>
  <c r="AE91" i="11"/>
  <c r="AL91" i="11"/>
  <c r="AQ91" i="11"/>
  <c r="K91" i="11"/>
  <c r="R91" i="11"/>
  <c r="T91" i="11"/>
  <c r="AJ91" i="11"/>
  <c r="M91" i="11"/>
  <c r="AC91" i="11"/>
  <c r="D91" i="11"/>
  <c r="W91" i="11"/>
  <c r="AD91" i="11"/>
  <c r="AI91" i="11"/>
  <c r="AP91" i="11"/>
  <c r="J91" i="11"/>
  <c r="AQ13" i="11"/>
  <c r="AO13" i="11"/>
  <c r="AM13" i="11"/>
  <c r="AK13" i="11"/>
  <c r="AI13" i="11"/>
  <c r="AG13" i="11"/>
  <c r="AE13" i="11"/>
  <c r="AC13" i="11"/>
  <c r="AA13" i="11"/>
  <c r="Y13" i="11"/>
  <c r="W13" i="11"/>
  <c r="U13" i="11"/>
  <c r="S13" i="11"/>
  <c r="Q13" i="11"/>
  <c r="O13" i="11"/>
  <c r="M13" i="11"/>
  <c r="K13" i="11"/>
  <c r="I13" i="11"/>
  <c r="G13" i="11"/>
  <c r="E13" i="11"/>
  <c r="AP13" i="11"/>
  <c r="AN13" i="11"/>
  <c r="AL13" i="11"/>
  <c r="AJ13" i="11"/>
  <c r="AH13" i="11"/>
  <c r="AF13" i="11"/>
  <c r="AD13" i="11"/>
  <c r="AB13" i="11"/>
  <c r="Z13" i="11"/>
  <c r="X13" i="11"/>
  <c r="V13" i="11"/>
  <c r="T13" i="11"/>
  <c r="R13" i="11"/>
  <c r="P13" i="11"/>
  <c r="N13" i="11"/>
  <c r="L13" i="11"/>
  <c r="J13" i="11"/>
  <c r="H13" i="11"/>
  <c r="F13" i="11"/>
  <c r="D13" i="11"/>
  <c r="AQ16" i="11"/>
  <c r="AO16" i="11"/>
  <c r="AM16" i="11"/>
  <c r="AK16" i="11"/>
  <c r="AI16" i="11"/>
  <c r="AP16" i="11"/>
  <c r="AN16" i="11"/>
  <c r="AL16" i="11"/>
  <c r="AJ16" i="11"/>
  <c r="AH16" i="11"/>
  <c r="AG16" i="11"/>
  <c r="AE16" i="11"/>
  <c r="AC16" i="11"/>
  <c r="AA16" i="11"/>
  <c r="Y16" i="11"/>
  <c r="W16" i="11"/>
  <c r="U16" i="11"/>
  <c r="S16" i="11"/>
  <c r="Q16" i="11"/>
  <c r="O16" i="11"/>
  <c r="M16" i="11"/>
  <c r="K16" i="11"/>
  <c r="I16" i="11"/>
  <c r="G16" i="11"/>
  <c r="E16" i="11"/>
  <c r="AF16" i="11"/>
  <c r="AD16" i="11"/>
  <c r="AB16" i="11"/>
  <c r="Z16" i="11"/>
  <c r="X16" i="11"/>
  <c r="V16" i="11"/>
  <c r="T16" i="11"/>
  <c r="R16" i="11"/>
  <c r="P16" i="11"/>
  <c r="N16" i="11"/>
  <c r="J16" i="11"/>
  <c r="H16" i="11"/>
  <c r="F16" i="11"/>
  <c r="D16" i="11"/>
  <c r="AX19" i="11" l="1"/>
  <c r="AY19" i="11" s="1"/>
  <c r="AZ19" i="11"/>
  <c r="AZ18" i="11"/>
  <c r="AX18" i="11"/>
  <c r="AY18" i="11" s="1"/>
  <c r="AX21" i="11"/>
  <c r="AY21" i="11" s="1"/>
  <c r="AZ21" i="11"/>
  <c r="C13" i="11"/>
  <c r="AX13" i="11"/>
  <c r="C16" i="11"/>
  <c r="AQ12" i="11"/>
  <c r="AO12" i="11"/>
  <c r="AM12" i="11"/>
  <c r="AK12" i="11"/>
  <c r="AI12" i="11"/>
  <c r="AG12" i="11"/>
  <c r="AE12" i="11"/>
  <c r="AC12" i="11"/>
  <c r="AA12" i="11"/>
  <c r="Y12" i="11"/>
  <c r="W12" i="11"/>
  <c r="U12" i="11"/>
  <c r="AP12" i="11"/>
  <c r="AN12" i="11"/>
  <c r="AL12" i="11"/>
  <c r="AJ12" i="11"/>
  <c r="AH12" i="11"/>
  <c r="AF12" i="11"/>
  <c r="AD12" i="11"/>
  <c r="AB12" i="11"/>
  <c r="Z12" i="11"/>
  <c r="X12" i="11"/>
  <c r="V12" i="11"/>
  <c r="S12" i="11"/>
  <c r="Q12" i="11"/>
  <c r="O12" i="11"/>
  <c r="M12" i="11"/>
  <c r="K12" i="11"/>
  <c r="I12" i="11"/>
  <c r="G12" i="11"/>
  <c r="E12" i="11"/>
  <c r="T12" i="11"/>
  <c r="R12" i="11"/>
  <c r="P12" i="11"/>
  <c r="N12" i="11"/>
  <c r="L12" i="11"/>
  <c r="J12" i="11"/>
  <c r="H12" i="11"/>
  <c r="F12" i="11"/>
  <c r="D12" i="11"/>
  <c r="AQ10" i="11"/>
  <c r="AO10" i="11"/>
  <c r="AM10" i="11"/>
  <c r="AK10" i="11"/>
  <c r="AI10" i="11"/>
  <c r="AG10" i="11"/>
  <c r="AE10" i="11"/>
  <c r="AC10" i="11"/>
  <c r="AA10" i="11"/>
  <c r="Y10" i="11"/>
  <c r="W10" i="11"/>
  <c r="U10" i="11"/>
  <c r="S10" i="11"/>
  <c r="Q10" i="11"/>
  <c r="O10" i="11"/>
  <c r="M10" i="11"/>
  <c r="K10" i="11"/>
  <c r="I10" i="11"/>
  <c r="G10" i="11"/>
  <c r="E10" i="11"/>
  <c r="AP10" i="11"/>
  <c r="AN10" i="11"/>
  <c r="AL10" i="11"/>
  <c r="AJ10" i="11"/>
  <c r="AH10" i="11"/>
  <c r="AF10" i="11"/>
  <c r="AD10" i="11"/>
  <c r="AB10" i="11"/>
  <c r="Z10" i="11"/>
  <c r="X10" i="11"/>
  <c r="V10" i="11"/>
  <c r="T10" i="11"/>
  <c r="R10" i="11"/>
  <c r="P10" i="11"/>
  <c r="N10" i="11"/>
  <c r="L10" i="11"/>
  <c r="J10" i="11"/>
  <c r="H10" i="11"/>
  <c r="F10" i="11"/>
  <c r="D10" i="11"/>
  <c r="AU16" i="11"/>
  <c r="AV16" i="11"/>
  <c r="AX17" i="11" l="1"/>
  <c r="AY17" i="11" s="1"/>
  <c r="AZ17" i="11"/>
  <c r="AX14" i="11"/>
  <c r="AY14" i="11" s="1"/>
  <c r="AZ14" i="11"/>
  <c r="AZ22" i="11"/>
  <c r="AX22" i="11"/>
  <c r="AY22" i="11" s="1"/>
  <c r="C12" i="11"/>
  <c r="C10" i="11"/>
  <c r="AX10" i="11"/>
  <c r="AY10" i="11" s="1"/>
  <c r="AX12" i="11"/>
  <c r="AY12" i="11" s="1"/>
  <c r="AU10" i="11"/>
  <c r="AQ9" i="11"/>
  <c r="AO9" i="11"/>
  <c r="AM9" i="11"/>
  <c r="AK9" i="11"/>
  <c r="AI9" i="11"/>
  <c r="AG9" i="11"/>
  <c r="AE9" i="11"/>
  <c r="AC9" i="11"/>
  <c r="AA9" i="11"/>
  <c r="Y9" i="11"/>
  <c r="W9" i="11"/>
  <c r="U9" i="11"/>
  <c r="S9" i="11"/>
  <c r="Q9" i="11"/>
  <c r="O9" i="11"/>
  <c r="M9" i="11"/>
  <c r="K9" i="11"/>
  <c r="I9" i="11"/>
  <c r="G9" i="11"/>
  <c r="E9" i="11"/>
  <c r="AP9" i="11"/>
  <c r="AN9" i="11"/>
  <c r="AL9" i="11"/>
  <c r="AJ9" i="11"/>
  <c r="AH9" i="11"/>
  <c r="AF9" i="11"/>
  <c r="AD9" i="11"/>
  <c r="AB9" i="11"/>
  <c r="Z9" i="11"/>
  <c r="X9" i="11"/>
  <c r="V9" i="11"/>
  <c r="T9" i="11"/>
  <c r="R9" i="11"/>
  <c r="P9" i="11"/>
  <c r="N9" i="11"/>
  <c r="L9" i="11"/>
  <c r="J9" i="11"/>
  <c r="H9" i="11"/>
  <c r="F9" i="11"/>
  <c r="D9" i="11"/>
  <c r="AZ10" i="11"/>
  <c r="AV10" i="11"/>
  <c r="AZ12" i="11"/>
  <c r="AV12" i="11"/>
  <c r="AU12" i="11"/>
  <c r="AZ16" i="11" l="1"/>
  <c r="AX16" i="11"/>
  <c r="AY16" i="11" s="1"/>
  <c r="AZ23" i="11"/>
  <c r="AX23" i="11"/>
  <c r="AY23" i="11" s="1"/>
  <c r="C9" i="11"/>
  <c r="AZ9" i="11"/>
  <c r="AX9" i="11"/>
  <c r="AU13" i="11"/>
  <c r="AY13" i="11"/>
  <c r="AV13" i="11"/>
  <c r="AZ13" i="11"/>
  <c r="AU9" i="11"/>
  <c r="AV9" i="11"/>
  <c r="AZ24" i="11" l="1"/>
  <c r="AV24" i="11"/>
  <c r="A13" i="11"/>
  <c r="A9" i="11"/>
  <c r="A20" i="11"/>
  <c r="A17" i="11"/>
  <c r="A14" i="11"/>
  <c r="A19" i="11"/>
  <c r="A22" i="11"/>
  <c r="A21" i="11"/>
  <c r="A11" i="11"/>
  <c r="A15" i="11"/>
  <c r="A18" i="11"/>
  <c r="A23" i="11"/>
  <c r="A16" i="11"/>
  <c r="A10" i="11"/>
  <c r="A12" i="11"/>
  <c r="AU24" i="11"/>
  <c r="AY9" i="11"/>
  <c r="AY24" i="11" s="1"/>
  <c r="AX24" i="11"/>
</calcChain>
</file>

<file path=xl/comments1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M35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L43" authorId="0">
      <text>
        <r>
          <rPr>
            <b/>
            <sz val="8"/>
            <color indexed="81"/>
            <rFont val="Tahoma"/>
            <family val="2"/>
            <charset val="186"/>
          </rPr>
          <t>Formatting varjas punktide vahe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H6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6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6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6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6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6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  <comment ref="M140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H202" authorId="0">
      <text>
        <r>
          <rPr>
            <b/>
            <sz val="8"/>
            <color indexed="81"/>
            <rFont val="Tahoma"/>
            <family val="2"/>
            <charset val="186"/>
          </rPr>
          <t>Võite - Kaotusi</t>
        </r>
      </text>
    </comment>
    <comment ref="J202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202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202" authorId="0">
      <text>
        <r>
          <rPr>
            <b/>
            <sz val="8"/>
            <color indexed="81"/>
            <rFont val="Tahoma"/>
            <family val="2"/>
            <charset val="186"/>
          </rPr>
          <t>Kui omavahelistes mängudes on kõigil võrdselt võite ja ka punktide vahe on võrdne, siis vaatab, kumb võitis</t>
        </r>
      </text>
    </comment>
    <comment ref="N202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O202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punktide VAHE</t>
        </r>
      </text>
    </comment>
    <comment ref="P202" authorId="0">
      <text>
        <r>
          <rPr>
            <b/>
            <sz val="8"/>
            <color indexed="81"/>
            <rFont val="Tahoma"/>
            <family val="2"/>
            <charset val="186"/>
          </rPr>
          <t>Kogu turniiri jooksul mängitud mängude keskmine punktide SUHE</t>
        </r>
      </text>
    </comment>
    <comment ref="R202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 või
6-ses alagrupis 5 nime ja 30 tulemust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I10" authorId="0">
      <text/>
    </comment>
    <comment ref="I11" authorId="0">
      <text/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6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  <comment ref="I15" authorId="0">
      <text/>
    </comment>
    <comment ref="I16" authorId="0">
      <text/>
    </comment>
  </commentList>
</comments>
</file>

<file path=xl/comments7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8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comments9.xml><?xml version="1.0" encoding="utf-8"?>
<comments xmlns="http://schemas.openxmlformats.org/spreadsheetml/2006/main">
  <authors>
    <author>Author</author>
  </authors>
  <commentList>
    <comment ref="K7" authorId="0">
      <text>
        <r>
          <rPr>
            <b/>
            <sz val="8"/>
            <color indexed="81"/>
            <rFont val="Tahoma"/>
            <family val="2"/>
            <charset val="186"/>
          </rPr>
          <t>Võite omavahelistes mängudes</t>
        </r>
      </text>
    </comment>
    <comment ref="L7" authorId="0">
      <text>
        <r>
          <rPr>
            <b/>
            <sz val="8"/>
            <color indexed="81"/>
            <rFont val="Tahoma"/>
            <family val="2"/>
            <charset val="186"/>
          </rPr>
          <t>Punktide vahe omavahelistes mängudes</t>
        </r>
      </text>
    </comment>
    <comment ref="M7" authorId="0">
      <text>
        <r>
          <rPr>
            <b/>
            <sz val="8"/>
            <color indexed="81"/>
            <rFont val="Tahoma"/>
            <family val="2"/>
            <charset val="186"/>
          </rPr>
          <t>TRUE kui: 
3-ses alagrupis 3 nime ja   6 tulemust või
4-ses alagrupis 4 nime ja 12 tulemust või
5-ses alagrupis 5 nime ja 20 tulemust</t>
        </r>
      </text>
    </comment>
  </commentList>
</comments>
</file>

<file path=xl/sharedStrings.xml><?xml version="1.0" encoding="utf-8"?>
<sst xmlns="http://schemas.openxmlformats.org/spreadsheetml/2006/main" count="1456" uniqueCount="298">
  <si>
    <t>A</t>
  </si>
  <si>
    <t>V-K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</si>
  <si>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</si>
  <si>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</si>
  <si>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</si>
  <si>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</si>
  <si>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</si>
  <si>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</si>
  <si>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</si>
  <si>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</si>
  <si>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</si>
  <si>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</si>
  <si>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</si>
  <si>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</si>
  <si>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</si>
  <si>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</si>
  <si>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</si>
  <si>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D</t>
  </si>
  <si>
    <t>1-2</t>
  </si>
  <si>
    <t>B</t>
  </si>
  <si>
    <t>A1</t>
  </si>
  <si>
    <t>B2</t>
  </si>
  <si>
    <t>B1</t>
  </si>
  <si>
    <t>A2</t>
  </si>
  <si>
    <t>4. koht</t>
  </si>
  <si>
    <t>A3</t>
  </si>
  <si>
    <t>B3</t>
  </si>
  <si>
    <t>5. koht</t>
  </si>
  <si>
    <t>6. koht</t>
  </si>
  <si>
    <t>A4</t>
  </si>
  <si>
    <t>B4</t>
  </si>
  <si>
    <t>7. koht</t>
  </si>
  <si>
    <t>8. koht</t>
  </si>
  <si>
    <t>9. koht</t>
  </si>
  <si>
    <t>C</t>
  </si>
  <si>
    <t>Sünd.</t>
  </si>
  <si>
    <t>D2</t>
  </si>
  <si>
    <t>C2</t>
  </si>
  <si>
    <t>D1</t>
  </si>
  <si>
    <t>C1</t>
  </si>
  <si>
    <t>10. koht</t>
  </si>
  <si>
    <t>11. koht</t>
  </si>
  <si>
    <t>12. koht</t>
  </si>
  <si>
    <t>C3</t>
  </si>
  <si>
    <t>C4</t>
  </si>
  <si>
    <t>1-6</t>
  </si>
  <si>
    <t>2-6</t>
  </si>
  <si>
    <t>3-6</t>
  </si>
  <si>
    <t>4-6</t>
  </si>
  <si>
    <t>5-6</t>
  </si>
  <si>
    <t>Kokku</t>
  </si>
  <si>
    <t>Osalejaid</t>
  </si>
  <si>
    <t>Koht</t>
  </si>
  <si>
    <t xml:space="preserve"> </t>
  </si>
  <si>
    <t>VÕISTKONDLIK PAREMUSJÄRJESTUS</t>
  </si>
  <si>
    <t>Mehi</t>
  </si>
  <si>
    <t>Naisi</t>
  </si>
  <si>
    <t>Võite</t>
  </si>
  <si>
    <t>Medaleid</t>
  </si>
  <si>
    <t>Kuld</t>
  </si>
  <si>
    <t>Hõbe</t>
  </si>
  <si>
    <t>Pronks</t>
  </si>
  <si>
    <t>25-17</t>
  </si>
  <si>
    <t>Individuaalsete punktide jaotus</t>
  </si>
  <si>
    <t>Maakond</t>
  </si>
  <si>
    <t>Anti Alasi (Tartu)</t>
  </si>
  <si>
    <t>Nimi (maakond)</t>
  </si>
  <si>
    <t>Argo Sepp (I-Viru)</t>
  </si>
  <si>
    <t>P</t>
  </si>
  <si>
    <t>I-Viru</t>
  </si>
  <si>
    <t>Valga</t>
  </si>
  <si>
    <t>Tartu</t>
  </si>
  <si>
    <t>Võru</t>
  </si>
  <si>
    <t>Lääne</t>
  </si>
  <si>
    <t>Saare</t>
  </si>
  <si>
    <t>Viljandi</t>
  </si>
  <si>
    <t>L-Viru</t>
  </si>
  <si>
    <t>Jaan Sepp (I-Viru)</t>
  </si>
  <si>
    <t>Ivar Viljaste (I-Viru)</t>
  </si>
  <si>
    <t>Vello Vasser (L-Viru)</t>
  </si>
  <si>
    <t>Tõnu Kapper (I-Viru)</t>
  </si>
  <si>
    <t>Elmo Lageda (I-Viru)</t>
  </si>
  <si>
    <t>Sirje Viljaste (I-Viru)</t>
  </si>
  <si>
    <t>Heili Vasser (L-Viru)</t>
  </si>
  <si>
    <t>Arija Rimbeniece (Võru)</t>
  </si>
  <si>
    <t>Helle Siidla (Lääne)</t>
  </si>
  <si>
    <t>M 35-49</t>
  </si>
  <si>
    <t>M 50-59</t>
  </si>
  <si>
    <t>M 60-69</t>
  </si>
  <si>
    <t>N 60-69</t>
  </si>
  <si>
    <t>Harju</t>
  </si>
  <si>
    <t>Hiiu</t>
  </si>
  <si>
    <t>Jõgeva</t>
  </si>
  <si>
    <t>Järva</t>
  </si>
  <si>
    <t>Põlva</t>
  </si>
  <si>
    <t>Pärnu</t>
  </si>
  <si>
    <t>Rapla</t>
  </si>
  <si>
    <t>Lemmit Toomra (I-Viru)</t>
  </si>
  <si>
    <t>Boriss Klubov (I-Viru)</t>
  </si>
  <si>
    <t>Karla Purgats (I-Viru)</t>
  </si>
  <si>
    <t>Vilma Neiland (I-Viru)</t>
  </si>
  <si>
    <t>Mehed 60-69</t>
  </si>
  <si>
    <t>Mehed 50-59</t>
  </si>
  <si>
    <t>Mehed 35-49</t>
  </si>
  <si>
    <t>Naised 60-69</t>
  </si>
  <si>
    <t>1. koht</t>
  </si>
  <si>
    <t>2. koht</t>
  </si>
  <si>
    <t>3. koht</t>
  </si>
  <si>
    <t>Silver Kingissepp (Lääne)</t>
  </si>
  <si>
    <t>Aivar Sein (Lääne)</t>
  </si>
  <si>
    <t>D3</t>
  </si>
  <si>
    <t>13. koht</t>
  </si>
  <si>
    <t>1 - 3 koht</t>
  </si>
  <si>
    <t>Mare Kingissepp (Lääne)</t>
  </si>
  <si>
    <t>Maive Sein (Lääne)</t>
  </si>
  <si>
    <t>Endla Antsve (Lääne)</t>
  </si>
  <si>
    <t>24-25</t>
  </si>
  <si>
    <t>17-24</t>
  </si>
  <si>
    <t>Juhend</t>
  </si>
  <si>
    <t>Toimumisaeg: L, 02.06.2018 kell 11:00</t>
  </si>
  <si>
    <t>Naised 35-49</t>
  </si>
  <si>
    <t>Mehed 70-79</t>
  </si>
  <si>
    <t>Mehed 80+</t>
  </si>
  <si>
    <t>Naised 50-59</t>
  </si>
  <si>
    <t>Naised 70-79</t>
  </si>
  <si>
    <t>Naised 80+</t>
  </si>
  <si>
    <t>Eesti seeniorsportlaste individuaal-võistkondlikud meistrivõistlused PETANGIS 2018</t>
  </si>
  <si>
    <t>Populariseerida petanki seeniorsportlaste hulgas. Pakkuda mängurõõmu kõigile osalejatele ning selgitada tublimad vanuserühmades ja parimad maakonnad.</t>
  </si>
  <si>
    <t>Võistlusele kutsutakse petangihuvilised seeniorsportlased.</t>
  </si>
  <si>
    <t>Programm: M 35–49, 50–59, 60–69, 70–79, 80+</t>
  </si>
  <si>
    <t xml:space="preserve">       N 35–49, 50–59, 60–69, 70–79, 80+</t>
  </si>
  <si>
    <t>Vanusegrupi määrab sünniaasta.</t>
  </si>
  <si>
    <t>Tervisliku seisundi eest vastutab sportlane ise.</t>
  </si>
  <si>
    <t>Eesti seeniorsportlaste petangi meistrivõistlused viiakse läbi „Petangispordi ametlike reeglite“ järgi. Võistluste läbiviijaks on Viru Spordiklubi MTÜ.</t>
  </si>
  <si>
    <t>NB! Võistluspäeva hommikul on võimalik osavõtuks registreeruda ainult juhul, kui see on valitud süsteemis tehniliselt võimalik.</t>
  </si>
  <si>
    <t xml:space="preserve">Osavõtumaks võistlejatelt on 8 EUR (30. maini registreerunutele), võistluspäeval registreerunutele 12 EUR. Tasuda saab sularahas kohapeal või ülekandega Viru Spordiklubi MTÜ arveldusarvele: EE000000000000000000 (Swedbank). </t>
  </si>
  <si>
    <t>Võistlejate transpordi- ja muud lähetuskulud kannab lähetav organisatsioon või osavõtja ise.</t>
  </si>
  <si>
    <t>Igas vanusegrupis (M ja N eraldi) selgitatakse välja Eesti seeniorspordi meister ja grupi üldine paremusjärjestus. Võistkondliku paremuse määrab võistkonna sportlaste poolt saavutatud 10 parema tulemuse punktide summa: I koht 10 punkti, II koht 9 punkti, III koht 8 punkti jne. Võrdse punktisumma korral määrab paremuse suurem I kohtade arv, selle võrdsuse korral II kohtade arv jne.</t>
  </si>
  <si>
    <t>Iga vanusegrupi kolme paremat autasustatakse vastava medali ja diplomiga. Võitjat võistkonda karika ja diplomiga, II ja III kohta diplomiga.</t>
  </si>
  <si>
    <t>Kõik juhendis määratlemata küsimused lahendab peakohtunik. Protestid lahendab žürii, kuhu kuuluvad peakohtunik ja 2 kohapeal valitud erineva võistkonna esindajat.</t>
  </si>
  <si>
    <t>Info: Juhan Neiland 5622 8909.</t>
  </si>
  <si>
    <t>Meistrivõistlused toimuvad laupäeval, 2. juunil 2018 algusega kell 11.00 Vokas, Metsa tn 2 staadionile rajatud petangiväljakutel.</t>
  </si>
  <si>
    <t>M 70-79</t>
  </si>
  <si>
    <t>M 80+</t>
  </si>
  <si>
    <t>N 70-79</t>
  </si>
  <si>
    <t>N 80+</t>
  </si>
  <si>
    <t>N 35-49</t>
  </si>
  <si>
    <t>N 50-59</t>
  </si>
  <si>
    <t>Mees</t>
  </si>
  <si>
    <t>Luule Laidro (L-Viru)</t>
  </si>
  <si>
    <t>Naine</t>
  </si>
  <si>
    <t>Matti Vinni (L-Viru)</t>
  </si>
  <si>
    <t>Margus Vasser (L-Viru)</t>
  </si>
  <si>
    <t>Jaan Joonas (Võru)</t>
  </si>
  <si>
    <t>Jaan Lüitsepp (Võru)</t>
  </si>
  <si>
    <t>Danel Pilv (Võru)</t>
  </si>
  <si>
    <t>Enn Laanemäe (Võru)</t>
  </si>
  <si>
    <t>Rein Koha (Võru)</t>
  </si>
  <si>
    <t>Tõnu Haga (Võru)</t>
  </si>
  <si>
    <t>Ljudmilla Lüitsepp (Võru)</t>
  </si>
  <si>
    <t>Ülle Rauk (Võru)</t>
  </si>
  <si>
    <t>Tiiu Haga (Võru)</t>
  </si>
  <si>
    <t>Avo Tagen (Võru)</t>
  </si>
  <si>
    <t>Aimar Poom (Tartu)</t>
  </si>
  <si>
    <t>Valmar Panšenko (Tartu)</t>
  </si>
  <si>
    <t>Vello Pluum (Tartu)</t>
  </si>
  <si>
    <t>Enn Kivisaar (Tartu)</t>
  </si>
  <si>
    <t>Enn Tõppan (Tartu)</t>
  </si>
  <si>
    <t>Igor Kostin (Tartu)</t>
  </si>
  <si>
    <t>Peeter Zirk (Tartu)</t>
  </si>
  <si>
    <t>Mai Luik (Tartu)</t>
  </si>
  <si>
    <t>Kertu Palm (Tartu)</t>
  </si>
  <si>
    <t>Jelena Brakina (Tartu)</t>
  </si>
  <si>
    <t>Marta Ruus (Tartu)</t>
  </si>
  <si>
    <t>Marika Poom (Tartu)</t>
  </si>
  <si>
    <t>Jelena Tjurina (Tartu)</t>
  </si>
  <si>
    <t>Alar Sinimäe (Hiiu)</t>
  </si>
  <si>
    <t>Irene Võrklaev (Lääne)</t>
  </si>
  <si>
    <t>Marge Mägi (Lääne)</t>
  </si>
  <si>
    <t>Margo Peebo (Lääne)</t>
  </si>
  <si>
    <t>Uku Kollom (Lääne)</t>
  </si>
  <si>
    <t>Tiit Kattai (Valga)</t>
  </si>
  <si>
    <t>Janek Kangur (Valga)</t>
  </si>
  <si>
    <t>Mati Raudsepp (Valga)</t>
  </si>
  <si>
    <t>Tõnu Sõrmus (Valga)</t>
  </si>
  <si>
    <t>Robert Schmidt (Valga)</t>
  </si>
  <si>
    <t>Mihkel Lillemets (Valga)</t>
  </si>
  <si>
    <t>Uudo Blaasen (Valga)</t>
  </si>
  <si>
    <t>Anneli Kattai (Valga)</t>
  </si>
  <si>
    <t>Siiri Baranova (Valga)</t>
  </si>
  <si>
    <t>Ille Sõrmus (Valga)</t>
  </si>
  <si>
    <t>Urmas Randlaine (I-Viru)</t>
  </si>
  <si>
    <t>Janek Tarto (I-Viru)</t>
  </si>
  <si>
    <t>Andrei Grintšak (I-Viru)</t>
  </si>
  <si>
    <t>Urmas Jõeäär (I-Viru)</t>
  </si>
  <si>
    <t>Enn Tokman (I-Viru)</t>
  </si>
  <si>
    <t>Ülo Piik (I-Viru)</t>
  </si>
  <si>
    <t>Illar Tõnurist (I-Viru)</t>
  </si>
  <si>
    <t>Meelis Luud (I-Viru)</t>
  </si>
  <si>
    <t>Andres Veski (I-Viru)</t>
  </si>
  <si>
    <t>Aarne Välja (I-Viru)</t>
  </si>
  <si>
    <t>Viktor Švarõgin (I-Viru)</t>
  </si>
  <si>
    <t>Jaan Saar (I-Viru)</t>
  </si>
  <si>
    <t>Vladimir Ogneštšikov (I-Viru)</t>
  </si>
  <si>
    <t>Tõnu Piik (I-Viru)</t>
  </si>
  <si>
    <t>Aadu Haljak (I-Viru)</t>
  </si>
  <si>
    <t>Melika Lehtla (I-Viru)</t>
  </si>
  <si>
    <t>Eve Müüdla (I-Viru)</t>
  </si>
  <si>
    <t>Svetlana Veski (I-Viru)</t>
  </si>
  <si>
    <t>Ljudmila Varendi (I-Viru)</t>
  </si>
  <si>
    <t>Klavdia Piik (I-Viru)</t>
  </si>
  <si>
    <t>Mait Metsla (I-Viru)</t>
  </si>
  <si>
    <t>V</t>
  </si>
  <si>
    <t>+/-</t>
  </si>
  <si>
    <t>Peida halli taustaga veerud</t>
  </si>
  <si>
    <t>E</t>
  </si>
  <si>
    <t>F</t>
  </si>
  <si>
    <t>A5</t>
  </si>
  <si>
    <t>1 - 5 koht</t>
  </si>
  <si>
    <t>14. koht</t>
  </si>
  <si>
    <t>15. koht</t>
  </si>
  <si>
    <t>16. koht</t>
  </si>
  <si>
    <t>D4</t>
  </si>
  <si>
    <t>17. koht</t>
  </si>
  <si>
    <t>18. koht</t>
  </si>
  <si>
    <t>Grupp</t>
  </si>
  <si>
    <t>Vanus</t>
  </si>
  <si>
    <t>Kokku:</t>
  </si>
  <si>
    <t>Mehi:</t>
  </si>
  <si>
    <t>Naisi:</t>
  </si>
  <si>
    <t>Lõpetanud</t>
  </si>
  <si>
    <t>L</t>
  </si>
  <si>
    <t>L1</t>
  </si>
  <si>
    <t>L2</t>
  </si>
  <si>
    <t>L3</t>
  </si>
  <si>
    <t>Raul Mõtus (L-Viru)</t>
  </si>
  <si>
    <r>
      <t>7 - 9 koht</t>
    </r>
    <r>
      <rPr>
        <sz val="10"/>
        <color theme="1"/>
        <rFont val="Arial"/>
        <family val="2"/>
        <charset val="186"/>
      </rPr>
      <t xml:space="preserve"> (alagruppide kolmandad)</t>
    </r>
  </si>
  <si>
    <t>Valemid kasutavad veergu "Sünd."</t>
  </si>
  <si>
    <t>Maak. M/N</t>
  </si>
  <si>
    <t>Valem kasutab veergu"Maak. M/N"</t>
  </si>
  <si>
    <t>Vanuste järgi</t>
  </si>
  <si>
    <r>
      <t>9 - 14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</si>
  <si>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9 - 13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</si>
  <si>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5 - 8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</si>
  <si>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5 - 7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</si>
  <si>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r>
      <t>1 - 8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</si>
  <si>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1 - 6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</si>
  <si>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1 - 4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</si>
  <si>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r>
      <t>1 - 12 koht</t>
    </r>
    <r>
      <rPr>
        <sz val="10"/>
        <color theme="1"/>
        <rFont val="Arial"/>
        <family val="2"/>
        <charset val="186"/>
      </rPr>
      <t xml:space="preserve"> (alagruppide esimesed ja teised)</t>
    </r>
  </si>
  <si>
    <t>kas mitte 1979</t>
  </si>
  <si>
    <t>kas mitte 1972</t>
  </si>
  <si>
    <t>kas mitte 1935</t>
  </si>
  <si>
    <t>A6</t>
  </si>
  <si>
    <t>-</t>
  </si>
  <si>
    <t>Elli Piller (Valga)</t>
  </si>
  <si>
    <t>Vambola Moldov (I-Viru)</t>
  </si>
  <si>
    <t>F2</t>
  </si>
  <si>
    <t>E1</t>
  </si>
  <si>
    <t>E2</t>
  </si>
  <si>
    <t>F1</t>
  </si>
  <si>
    <r>
      <t>13 - 18 koht</t>
    </r>
    <r>
      <rPr>
        <sz val="10"/>
        <color theme="1"/>
        <rFont val="Arial"/>
        <family val="2"/>
        <charset val="186"/>
      </rPr>
      <t xml:space="preserve"> (alagruppide kolmandad ja neljandad)</t>
    </r>
  </si>
  <si>
    <t>3-2</t>
  </si>
  <si>
    <t>4-1</t>
  </si>
  <si>
    <t>v</t>
  </si>
  <si>
    <t>k</t>
  </si>
  <si>
    <t>E3</t>
  </si>
  <si>
    <t>F3</t>
  </si>
  <si>
    <t>Tarmo Bombe (I-Viru)</t>
  </si>
  <si>
    <t>0-5</t>
  </si>
  <si>
    <t>Kõik mängud algasid seisult 1:1</t>
  </si>
  <si>
    <t>ESL INDIVIDUAAL-VÕISTKONDLIKUD MEISTRIVÕISTLUSED PETANGIS 2018</t>
  </si>
  <si>
    <t>1. Eesmärk</t>
  </si>
  <si>
    <t>2. Aeg ja koht</t>
  </si>
  <si>
    <t>3. Osavõtjad ja programm</t>
  </si>
  <si>
    <t>4. Korraldamine</t>
  </si>
  <si>
    <t>5. Registreerimine</t>
  </si>
  <si>
    <t>6. Majandamine</t>
  </si>
  <si>
    <t>7. Tulemused</t>
  </si>
  <si>
    <t>8. Autasustamine</t>
  </si>
  <si>
    <t>9. Küsimused ja protestid</t>
  </si>
  <si>
    <t>Valem kasutab seda rida</t>
  </si>
  <si>
    <t>1 - 6 koht</t>
  </si>
  <si>
    <t>Toimumiskoht: Ida-Virumaa, Voka, Metsa tn 2</t>
  </si>
  <si>
    <t>Sum</t>
  </si>
  <si>
    <t>M</t>
  </si>
  <si>
    <t>N</t>
  </si>
  <si>
    <t>K</t>
  </si>
  <si>
    <t>Arvesse läks 8 paremat</t>
  </si>
  <si>
    <t>Võistluste süsteemi otsustab peakohtunik pärast osavõtjate registreerimise lõppu. See võib olla vanusegrupiti erinev sõltuvalt osavõtjate arvust grupis. Samuti võivad osade gruppide mängude algused olla ajaliselt nihutatud. Ajakava avaldatakse lehel webzone.ee/petank/esl hiljemalt 31.05.2018 kell 21.00. Mängude tabelid pannakse infotahvlile võistluspäeval kell 10.00. Mängitakse kuni 25 väljakul.</t>
  </si>
  <si>
    <t>Osavõtuks tuleb teha nimeline registreerimine hiljemalt 30. maiks kell 21.00 lehel webzone.ee/petank/esl avaldatud vormi kaudu.</t>
  </si>
  <si>
    <t>V.Vo.V2.+/-</t>
  </si>
  <si>
    <t>Vo</t>
  </si>
  <si>
    <t>V2</t>
  </si>
  <si>
    <t>+/- o</t>
  </si>
  <si>
    <t>V3</t>
  </si>
  <si>
    <t>suhe</t>
  </si>
  <si>
    <t>...,V3.+/-</t>
  </si>
  <si>
    <t>V,Vo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</si>
</sst>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;@"/>
    <numFmt numFmtId="165" formatCode="0.0000"/>
    <numFmt numFmtId="166" formatCode="0.000000"/>
    <numFmt numFmtId="167" formatCode="\+0;\-0;0"/>
  </numFmts>
  <fonts count="56" x14ac:knownFonts="1">
    <font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0"/>
      <color indexed="8"/>
      <name val="Times New Roman"/>
      <family val="1"/>
      <charset val="186"/>
    </font>
    <font>
      <sz val="11"/>
      <color indexed="8"/>
      <name val="Calibri"/>
      <family val="2"/>
      <charset val="186"/>
    </font>
    <font>
      <sz val="8"/>
      <color indexed="8"/>
      <name val="Arial Narrow"/>
      <family val="2"/>
    </font>
    <font>
      <u/>
      <sz val="11"/>
      <color indexed="12"/>
      <name val="Calibri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1"/>
      <color rgb="FFFF6600"/>
      <name val="Calibri"/>
      <family val="2"/>
      <charset val="186"/>
    </font>
    <font>
      <b/>
      <sz val="11"/>
      <color rgb="FFFA7D00"/>
      <name val="Calibri"/>
      <family val="2"/>
      <charset val="186"/>
    </font>
    <font>
      <b/>
      <sz val="11"/>
      <color rgb="FFFF9900"/>
      <name val="Calibri"/>
      <family val="2"/>
      <charset val="186"/>
    </font>
    <font>
      <i/>
      <sz val="11"/>
      <color rgb="FF808080"/>
      <name val="Calibri"/>
      <family val="2"/>
      <charset val="186"/>
    </font>
    <font>
      <b/>
      <sz val="15"/>
      <color rgb="FF333399"/>
      <name val="Calibri"/>
      <family val="2"/>
      <charset val="186"/>
    </font>
    <font>
      <b/>
      <sz val="15"/>
      <color rgb="FF1F497D"/>
      <name val="Calibri"/>
      <family val="2"/>
      <charset val="186"/>
    </font>
    <font>
      <b/>
      <sz val="15"/>
      <color rgb="FF003366"/>
      <name val="Calibri"/>
      <family val="2"/>
      <charset val="186"/>
    </font>
    <font>
      <b/>
      <sz val="15"/>
      <color theme="3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u/>
      <sz val="10"/>
      <color theme="10"/>
      <name val="Times New Roman"/>
      <family val="1"/>
      <charset val="186"/>
    </font>
    <font>
      <sz val="11"/>
      <color rgb="FF993300"/>
      <name val="Calibri"/>
      <family val="2"/>
      <charset val="186"/>
    </font>
    <font>
      <sz val="11"/>
      <color rgb="FF9C6500"/>
      <name val="Calibri"/>
      <family val="2"/>
      <charset val="186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color rgb="FF3F3F3F"/>
      <name val="Calibri"/>
      <family val="2"/>
      <charset val="186"/>
    </font>
    <font>
      <b/>
      <sz val="10"/>
      <color theme="1"/>
      <name val="Arial"/>
      <family val="2"/>
      <charset val="186"/>
    </font>
    <font>
      <b/>
      <u/>
      <sz val="10"/>
      <color rgb="FFCC0000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u/>
      <sz val="10"/>
      <color rgb="FF0070C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00B0F0"/>
      <name val="Arial"/>
      <family val="2"/>
      <charset val="186"/>
    </font>
    <font>
      <b/>
      <u/>
      <sz val="10"/>
      <color theme="1"/>
      <name val="Arial"/>
      <family val="2"/>
      <charset val="186"/>
    </font>
    <font>
      <sz val="10"/>
      <color rgb="FF00B0F0"/>
      <name val="Arial"/>
      <family val="2"/>
      <charset val="186"/>
    </font>
    <font>
      <sz val="10"/>
      <color rgb="FF000000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1"/>
      <color indexed="53"/>
      <name val="Calibri"/>
      <family val="2"/>
      <charset val="186"/>
    </font>
    <font>
      <b/>
      <sz val="11"/>
      <color indexed="52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5"/>
      <color indexed="62"/>
      <name val="Calibri"/>
      <family val="2"/>
      <charset val="186"/>
    </font>
    <font>
      <b/>
      <sz val="15"/>
      <color indexed="56"/>
      <name val="Calibri"/>
      <family val="2"/>
      <charset val="186"/>
    </font>
    <font>
      <u/>
      <sz val="10"/>
      <color indexed="12"/>
      <name val="Times New Roman"/>
      <family val="1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color theme="0"/>
      <name val="Arial"/>
      <family val="2"/>
      <charset val="186"/>
    </font>
    <font>
      <b/>
      <sz val="8"/>
      <color indexed="81"/>
      <name val="Tahoma"/>
      <family val="2"/>
      <charset val="186"/>
    </font>
    <font>
      <sz val="10"/>
      <color theme="0" tint="-0.34998626667073579"/>
      <name val="Arial"/>
      <family val="2"/>
      <charset val="186"/>
    </font>
    <font>
      <i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0"/>
      <color theme="0" tint="-0.34998626667073579"/>
      <name val="Arial"/>
      <family val="2"/>
      <charset val="186"/>
    </font>
  </fonts>
  <fills count="30">
    <fill>
      <patternFill patternType="none"/>
    </fill>
    <fill>
      <patternFill patternType="gray125"/>
    </fill>
    <fill>
      <patternFill patternType="solid">
        <fgColor rgb="FFCCCCFF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CC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/>
      <diagonal/>
    </border>
  </borders>
  <cellStyleXfs count="10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Alignment="0" applyProtection="0"/>
    <xf numFmtId="0" fontId="13" fillId="6" borderId="0" applyNumberFormat="0" applyAlignment="0" applyProtection="0"/>
    <xf numFmtId="0" fontId="14" fillId="7" borderId="0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5" fillId="0" borderId="0"/>
    <xf numFmtId="0" fontId="24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25" fillId="0" borderId="0"/>
    <xf numFmtId="0" fontId="25" fillId="0" borderId="0"/>
    <xf numFmtId="0" fontId="10" fillId="0" borderId="0"/>
    <xf numFmtId="0" fontId="26" fillId="6" borderId="0" applyNumberFormat="0" applyAlignment="0" applyProtection="0"/>
    <xf numFmtId="49" fontId="8" fillId="10" borderId="0" applyBorder="0" applyProtection="0">
      <alignment horizontal="left" vertical="top" wrapText="1"/>
    </xf>
    <xf numFmtId="0" fontId="25" fillId="0" borderId="0"/>
    <xf numFmtId="0" fontId="10" fillId="0" borderId="0"/>
    <xf numFmtId="0" fontId="20" fillId="0" borderId="0" applyNumberFormat="0" applyFill="0" applyBorder="0" applyAlignment="0" applyProtection="0"/>
    <xf numFmtId="0" fontId="24" fillId="0" borderId="0"/>
    <xf numFmtId="0" fontId="24" fillId="0" borderId="0"/>
    <xf numFmtId="0" fontId="37" fillId="0" borderId="0"/>
    <xf numFmtId="0" fontId="6" fillId="0" borderId="0"/>
    <xf numFmtId="0" fontId="7" fillId="0" borderId="0"/>
    <xf numFmtId="0" fontId="38" fillId="0" borderId="0"/>
    <xf numFmtId="0" fontId="7" fillId="0" borderId="0"/>
    <xf numFmtId="0" fontId="7" fillId="0" borderId="0"/>
    <xf numFmtId="0" fontId="24" fillId="0" borderId="0"/>
    <xf numFmtId="0" fontId="7" fillId="0" borderId="0"/>
    <xf numFmtId="0" fontId="7" fillId="0" borderId="0"/>
    <xf numFmtId="0" fontId="39" fillId="0" borderId="0"/>
    <xf numFmtId="0" fontId="7" fillId="0" borderId="0"/>
    <xf numFmtId="0" fontId="10" fillId="0" borderId="0"/>
    <xf numFmtId="0" fontId="10" fillId="0" borderId="0"/>
    <xf numFmtId="0" fontId="20" fillId="0" borderId="0" applyNumberForma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9" borderId="0" applyNumberFormat="0" applyBorder="0" applyAlignment="0" applyProtection="0"/>
    <xf numFmtId="0" fontId="42" fillId="20" borderId="0" applyNumberFormat="0" applyAlignment="0" applyProtection="0"/>
    <xf numFmtId="0" fontId="43" fillId="21" borderId="0" applyNumberFormat="0" applyAlignment="0" applyProtection="0"/>
    <xf numFmtId="0" fontId="43" fillId="21" borderId="0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0" applyNumberFormat="0" applyFill="0" applyAlignment="0" applyProtection="0"/>
    <xf numFmtId="0" fontId="46" fillId="0" borderId="26" applyNumberFormat="0" applyFill="0" applyAlignment="0" applyProtection="0"/>
    <xf numFmtId="0" fontId="46" fillId="0" borderId="26" applyNumberFormat="0" applyFill="0" applyAlignment="0" applyProtection="0"/>
    <xf numFmtId="0" fontId="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41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41" fillId="0" borderId="0"/>
    <xf numFmtId="0" fontId="49" fillId="21" borderId="0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40">
    <xf numFmtId="0" fontId="0" fillId="0" borderId="0" xfId="0"/>
    <xf numFmtId="0" fontId="0" fillId="0" borderId="0" xfId="0"/>
    <xf numFmtId="0" fontId="0" fillId="12" borderId="1" xfId="0" applyFont="1" applyFill="1" applyBorder="1"/>
    <xf numFmtId="0" fontId="27" fillId="0" borderId="1" xfId="0" applyFont="1" applyBorder="1"/>
    <xf numFmtId="0" fontId="0" fillId="0" borderId="0" xfId="0" applyFont="1" applyBorder="1"/>
    <xf numFmtId="0" fontId="27" fillId="0" borderId="0" xfId="0" applyFont="1" applyAlignment="1">
      <alignment horizontal="right"/>
    </xf>
    <xf numFmtId="0" fontId="0" fillId="0" borderId="0" xfId="0" applyFont="1"/>
    <xf numFmtId="0" fontId="27" fillId="0" borderId="0" xfId="32" applyFont="1" applyFill="1" applyBorder="1"/>
    <xf numFmtId="49" fontId="10" fillId="0" borderId="0" xfId="32" applyNumberFormat="1" applyFont="1" applyFill="1" applyBorder="1" applyAlignment="1">
      <alignment horizontal="center"/>
    </xf>
    <xf numFmtId="0" fontId="0" fillId="0" borderId="0" xfId="0" applyFont="1"/>
    <xf numFmtId="0" fontId="0" fillId="0" borderId="0" xfId="0" applyFont="1"/>
    <xf numFmtId="0" fontId="0" fillId="0" borderId="0" xfId="0"/>
    <xf numFmtId="0" fontId="27" fillId="0" borderId="0" xfId="32" applyFont="1"/>
    <xf numFmtId="0" fontId="10" fillId="0" borderId="0" xfId="32" applyFont="1" applyFill="1" applyBorder="1" applyAlignment="1">
      <alignment horizontal="center"/>
    </xf>
    <xf numFmtId="0" fontId="10" fillId="0" borderId="0" xfId="32" applyFont="1" applyFill="1" applyBorder="1"/>
    <xf numFmtId="0" fontId="0" fillId="0" borderId="0" xfId="0" applyFont="1" applyFill="1"/>
    <xf numFmtId="0" fontId="0" fillId="0" borderId="0" xfId="0" applyFont="1"/>
    <xf numFmtId="0" fontId="27" fillId="0" borderId="1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10" fillId="0" borderId="0" xfId="32" applyFont="1"/>
    <xf numFmtId="0" fontId="10" fillId="0" borderId="0" xfId="32" applyFont="1" applyAlignment="1">
      <alignment horizontal="center"/>
    </xf>
    <xf numFmtId="0" fontId="10" fillId="0" borderId="0" xfId="32" applyFont="1" applyAlignment="1"/>
    <xf numFmtId="0" fontId="27" fillId="0" borderId="0" xfId="32" applyFont="1" applyAlignment="1">
      <alignment horizontal="center"/>
    </xf>
    <xf numFmtId="0" fontId="10" fillId="0" borderId="0" xfId="0" applyFont="1"/>
    <xf numFmtId="0" fontId="30" fillId="0" borderId="0" xfId="0" applyFont="1" applyFill="1"/>
    <xf numFmtId="0" fontId="29" fillId="0" borderId="1" xfId="32" applyFont="1" applyBorder="1" applyAlignment="1">
      <alignment horizontal="center"/>
    </xf>
    <xf numFmtId="164" fontId="10" fillId="0" borderId="0" xfId="32" applyNumberFormat="1" applyFont="1" applyAlignment="1">
      <alignment horizontal="center"/>
    </xf>
    <xf numFmtId="0" fontId="31" fillId="0" borderId="0" xfId="32" applyFont="1" applyAlignment="1">
      <alignment horizontal="center"/>
    </xf>
    <xf numFmtId="0" fontId="29" fillId="0" borderId="0" xfId="32" applyFont="1" applyAlignment="1">
      <alignment horizontal="center"/>
    </xf>
    <xf numFmtId="0" fontId="27" fillId="11" borderId="0" xfId="27" applyFont="1" applyFill="1" applyAlignment="1"/>
    <xf numFmtId="0" fontId="10" fillId="12" borderId="0" xfId="27" applyFont="1" applyFill="1" applyAlignment="1"/>
    <xf numFmtId="0" fontId="10" fillId="13" borderId="0" xfId="27" applyFont="1" applyFill="1" applyAlignment="1"/>
    <xf numFmtId="0" fontId="0" fillId="0" borderId="0" xfId="0" applyFont="1" applyFill="1" applyBorder="1"/>
    <xf numFmtId="0" fontId="10" fillId="0" borderId="0" xfId="32" applyFont="1" applyFill="1"/>
    <xf numFmtId="0" fontId="27" fillId="0" borderId="6" xfId="32" applyFont="1" applyBorder="1" applyAlignment="1">
      <alignment horizontal="center"/>
    </xf>
    <xf numFmtId="0" fontId="31" fillId="0" borderId="9" xfId="32" applyFont="1" applyBorder="1" applyAlignment="1">
      <alignment horizontal="center"/>
    </xf>
    <xf numFmtId="0" fontId="10" fillId="0" borderId="10" xfId="32" applyFont="1" applyFill="1" applyBorder="1" applyAlignment="1"/>
    <xf numFmtId="0" fontId="0" fillId="0" borderId="10" xfId="32" applyFont="1" applyFill="1" applyBorder="1" applyAlignment="1"/>
    <xf numFmtId="0" fontId="34" fillId="0" borderId="0" xfId="0" applyFont="1" applyAlignment="1">
      <alignment horizontal="right"/>
    </xf>
    <xf numFmtId="0" fontId="27" fillId="0" borderId="6" xfId="0" applyFont="1" applyBorder="1" applyAlignment="1">
      <alignment horizontal="center"/>
    </xf>
    <xf numFmtId="0" fontId="0" fillId="11" borderId="6" xfId="0" applyFont="1" applyFill="1" applyBorder="1"/>
    <xf numFmtId="0" fontId="0" fillId="12" borderId="6" xfId="0" applyFont="1" applyFill="1" applyBorder="1"/>
    <xf numFmtId="0" fontId="0" fillId="13" borderId="6" xfId="0" applyFont="1" applyFill="1" applyBorder="1"/>
    <xf numFmtId="0" fontId="0" fillId="0" borderId="6" xfId="0" applyFont="1" applyFill="1" applyBorder="1"/>
    <xf numFmtId="0" fontId="36" fillId="0" borderId="0" xfId="0" applyFont="1" applyAlignment="1">
      <alignment horizontal="right"/>
    </xf>
    <xf numFmtId="0" fontId="0" fillId="0" borderId="0" xfId="32" applyFont="1"/>
    <xf numFmtId="166" fontId="0" fillId="0" borderId="0" xfId="0" applyNumberFormat="1" applyFont="1"/>
    <xf numFmtId="0" fontId="27" fillId="0" borderId="13" xfId="32" applyFont="1" applyBorder="1" applyAlignment="1"/>
    <xf numFmtId="0" fontId="27" fillId="0" borderId="14" xfId="32" applyFont="1" applyBorder="1" applyAlignment="1"/>
    <xf numFmtId="0" fontId="27" fillId="0" borderId="7" xfId="32" applyFont="1" applyBorder="1" applyAlignment="1">
      <alignment horizontal="center"/>
    </xf>
    <xf numFmtId="1" fontId="27" fillId="0" borderId="13" xfId="32" applyNumberFormat="1" applyFont="1" applyFill="1" applyBorder="1" applyAlignment="1">
      <alignment horizontal="center"/>
    </xf>
    <xf numFmtId="0" fontId="32" fillId="0" borderId="0" xfId="32" applyFont="1"/>
    <xf numFmtId="0" fontId="33" fillId="0" borderId="0" xfId="32" applyFont="1"/>
    <xf numFmtId="0" fontId="27" fillId="0" borderId="1" xfId="32" applyFont="1" applyFill="1" applyBorder="1" applyAlignment="1"/>
    <xf numFmtId="0" fontId="27" fillId="15" borderId="1" xfId="32" applyFont="1" applyFill="1" applyBorder="1" applyAlignment="1"/>
    <xf numFmtId="0" fontId="27" fillId="16" borderId="1" xfId="0" applyFont="1" applyFill="1" applyBorder="1" applyAlignment="1">
      <alignment horizontal="center"/>
    </xf>
    <xf numFmtId="0" fontId="27" fillId="12" borderId="7" xfId="32" applyFont="1" applyFill="1" applyBorder="1" applyAlignment="1"/>
    <xf numFmtId="0" fontId="27" fillId="12" borderId="12" xfId="32" applyFont="1" applyFill="1" applyBorder="1" applyAlignment="1"/>
    <xf numFmtId="164" fontId="27" fillId="0" borderId="9" xfId="32" applyNumberFormat="1" applyFont="1" applyFill="1" applyBorder="1" applyAlignment="1">
      <alignment horizontal="center"/>
    </xf>
    <xf numFmtId="164" fontId="27" fillId="0" borderId="1" xfId="32" applyNumberFormat="1" applyFont="1" applyFill="1" applyBorder="1" applyAlignment="1">
      <alignment horizontal="center"/>
    </xf>
    <xf numFmtId="164" fontId="27" fillId="0" borderId="6" xfId="32" applyNumberFormat="1" applyFont="1" applyFill="1" applyBorder="1" applyAlignment="1">
      <alignment horizontal="center"/>
    </xf>
    <xf numFmtId="164" fontId="10" fillId="0" borderId="1" xfId="32" applyNumberFormat="1" applyFont="1" applyFill="1" applyBorder="1" applyAlignment="1">
      <alignment horizontal="center"/>
    </xf>
    <xf numFmtId="164" fontId="10" fillId="0" borderId="11" xfId="32" applyNumberFormat="1" applyFont="1" applyFill="1" applyBorder="1" applyAlignment="1">
      <alignment horizontal="center"/>
    </xf>
    <xf numFmtId="164" fontId="33" fillId="0" borderId="1" xfId="32" applyNumberFormat="1" applyFont="1" applyBorder="1" applyAlignment="1">
      <alignment horizontal="center"/>
    </xf>
    <xf numFmtId="164" fontId="32" fillId="0" borderId="9" xfId="32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166" fontId="0" fillId="0" borderId="1" xfId="0" applyNumberFormat="1" applyFont="1" applyBorder="1"/>
    <xf numFmtId="0" fontId="27" fillId="0" borderId="1" xfId="0" applyFont="1" applyFill="1" applyBorder="1" applyAlignment="1">
      <alignment horizontal="center"/>
    </xf>
    <xf numFmtId="164" fontId="27" fillId="0" borderId="1" xfId="32" applyNumberFormat="1" applyFont="1" applyBorder="1" applyAlignment="1">
      <alignment horizontal="center"/>
    </xf>
    <xf numFmtId="0" fontId="27" fillId="0" borderId="1" xfId="32" applyFont="1" applyBorder="1" applyAlignment="1">
      <alignment horizontal="center"/>
    </xf>
    <xf numFmtId="0" fontId="0" fillId="0" borderId="0" xfId="0"/>
    <xf numFmtId="0" fontId="0" fillId="0" borderId="0" xfId="0" applyFont="1"/>
    <xf numFmtId="0" fontId="0" fillId="0" borderId="0" xfId="0"/>
    <xf numFmtId="0" fontId="0" fillId="0" borderId="0" xfId="0" applyFont="1"/>
    <xf numFmtId="0" fontId="27" fillId="0" borderId="0" xfId="32" applyFont="1"/>
    <xf numFmtId="0" fontId="10" fillId="0" borderId="0" xfId="32" applyFont="1"/>
    <xf numFmtId="0" fontId="27" fillId="0" borderId="17" xfId="32" applyFont="1" applyBorder="1" applyAlignment="1">
      <alignment horizontal="center"/>
    </xf>
    <xf numFmtId="0" fontId="10" fillId="0" borderId="0" xfId="32" applyFont="1" applyAlignment="1"/>
    <xf numFmtId="0" fontId="10" fillId="0" borderId="17" xfId="32" applyFont="1" applyFill="1" applyBorder="1" applyAlignment="1">
      <alignment horizontal="center"/>
    </xf>
    <xf numFmtId="0" fontId="27" fillId="0" borderId="0" xfId="32" applyFont="1" applyBorder="1" applyAlignment="1"/>
    <xf numFmtId="0" fontId="10" fillId="0" borderId="0" xfId="32" applyFont="1" applyBorder="1" applyAlignment="1">
      <alignment horizontal="center"/>
    </xf>
    <xf numFmtId="0" fontId="10" fillId="0" borderId="0" xfId="32" applyFont="1" applyFill="1" applyBorder="1" applyAlignment="1">
      <alignment horizontal="center"/>
    </xf>
    <xf numFmtId="49" fontId="10" fillId="0" borderId="0" xfId="32" applyNumberFormat="1" applyFont="1" applyBorder="1" applyAlignment="1">
      <alignment horizontal="center"/>
    </xf>
    <xf numFmtId="0" fontId="10" fillId="0" borderId="0" xfId="32" applyFont="1" applyBorder="1"/>
    <xf numFmtId="0" fontId="27" fillId="0" borderId="0" xfId="32" applyFont="1" applyFill="1" applyBorder="1" applyAlignment="1">
      <alignment horizontal="right"/>
    </xf>
    <xf numFmtId="0" fontId="27" fillId="0" borderId="0" xfId="32" applyFont="1" applyAlignment="1">
      <alignment horizontal="right"/>
    </xf>
    <xf numFmtId="0" fontId="10" fillId="0" borderId="4" xfId="32" applyFont="1" applyBorder="1" applyAlignment="1">
      <alignment horizontal="left"/>
    </xf>
    <xf numFmtId="0" fontId="10" fillId="0" borderId="22" xfId="32" applyFont="1" applyBorder="1"/>
    <xf numFmtId="0" fontId="10" fillId="0" borderId="5" xfId="32" applyFont="1" applyBorder="1"/>
    <xf numFmtId="0" fontId="10" fillId="0" borderId="0" xfId="32" applyFont="1" applyBorder="1" applyAlignment="1">
      <alignment horizontal="left"/>
    </xf>
    <xf numFmtId="0" fontId="10" fillId="0" borderId="21" xfId="32" applyFont="1" applyBorder="1"/>
    <xf numFmtId="0" fontId="10" fillId="0" borderId="2" xfId="32" applyFont="1" applyBorder="1"/>
    <xf numFmtId="0" fontId="10" fillId="0" borderId="0" xfId="32" applyFont="1" applyAlignment="1">
      <alignment horizontal="left"/>
    </xf>
    <xf numFmtId="0" fontId="27" fillId="0" borderId="0" xfId="32" applyFont="1" applyBorder="1"/>
    <xf numFmtId="0" fontId="27" fillId="0" borderId="17" xfId="32" applyFont="1" applyBorder="1"/>
    <xf numFmtId="0" fontId="10" fillId="14" borderId="17" xfId="32" applyFont="1" applyFill="1" applyBorder="1" applyAlignment="1">
      <alignment horizontal="center"/>
    </xf>
    <xf numFmtId="0" fontId="10" fillId="0" borderId="17" xfId="32" applyFont="1" applyBorder="1" applyAlignment="1">
      <alignment horizontal="center"/>
    </xf>
    <xf numFmtId="0" fontId="35" fillId="0" borderId="0" xfId="0" applyFont="1"/>
    <xf numFmtId="0" fontId="0" fillId="0" borderId="17" xfId="32" applyFont="1" applyBorder="1"/>
    <xf numFmtId="0" fontId="0" fillId="0" borderId="2" xfId="32" applyFont="1" applyBorder="1"/>
    <xf numFmtId="0" fontId="10" fillId="0" borderId="0" xfId="32" applyFont="1" applyBorder="1" applyAlignment="1">
      <alignment horizontal="right"/>
    </xf>
    <xf numFmtId="0" fontId="35" fillId="0" borderId="0" xfId="32" applyFont="1" applyBorder="1"/>
    <xf numFmtId="0" fontId="10" fillId="0" borderId="24" xfId="32" applyFont="1" applyBorder="1"/>
    <xf numFmtId="0" fontId="0" fillId="0" borderId="0" xfId="32" applyFont="1" applyBorder="1"/>
    <xf numFmtId="0" fontId="10" fillId="0" borderId="22" xfId="32" applyFont="1" applyBorder="1" applyAlignment="1">
      <alignment horizontal="left"/>
    </xf>
    <xf numFmtId="0" fontId="10" fillId="0" borderId="5" xfId="32" applyFont="1" applyBorder="1" applyAlignment="1">
      <alignment horizontal="left"/>
    </xf>
    <xf numFmtId="0" fontId="10" fillId="0" borderId="16" xfId="32" applyFont="1" applyBorder="1"/>
    <xf numFmtId="0" fontId="27" fillId="0" borderId="16" xfId="32" applyFont="1" applyBorder="1"/>
    <xf numFmtId="0" fontId="0" fillId="0" borderId="20" xfId="32" applyFont="1" applyBorder="1"/>
    <xf numFmtId="0" fontId="0" fillId="0" borderId="3" xfId="32" applyFont="1" applyBorder="1"/>
    <xf numFmtId="49" fontId="10" fillId="0" borderId="0" xfId="32" applyNumberFormat="1" applyFont="1" applyFill="1" applyBorder="1" applyAlignment="1">
      <alignment horizontal="center"/>
    </xf>
    <xf numFmtId="0" fontId="0" fillId="0" borderId="0" xfId="32" applyFont="1" applyFill="1"/>
    <xf numFmtId="0" fontId="10" fillId="0" borderId="19" xfId="32" applyFont="1" applyFill="1" applyBorder="1"/>
    <xf numFmtId="0" fontId="0" fillId="0" borderId="21" xfId="32" applyFont="1" applyFill="1" applyBorder="1"/>
    <xf numFmtId="0" fontId="10" fillId="0" borderId="0" xfId="32" applyFont="1" applyFill="1"/>
    <xf numFmtId="0" fontId="10" fillId="0" borderId="21" xfId="32" applyFont="1" applyBorder="1" applyAlignment="1">
      <alignment horizontal="left"/>
    </xf>
    <xf numFmtId="0" fontId="10" fillId="0" borderId="0" xfId="32" applyFont="1" applyFill="1" applyBorder="1" applyAlignment="1"/>
    <xf numFmtId="0" fontId="27" fillId="0" borderId="17" xfId="32" applyFont="1" applyFill="1" applyBorder="1" applyAlignment="1">
      <alignment horizontal="center"/>
    </xf>
    <xf numFmtId="0" fontId="0" fillId="0" borderId="20" xfId="32" applyFont="1" applyFill="1" applyBorder="1"/>
    <xf numFmtId="0" fontId="10" fillId="0" borderId="15" xfId="32" applyFont="1" applyBorder="1" applyAlignment="1">
      <alignment horizontal="left"/>
    </xf>
    <xf numFmtId="0" fontId="0" fillId="0" borderId="0" xfId="0" quotePrefix="1"/>
    <xf numFmtId="0" fontId="10" fillId="0" borderId="0" xfId="32" applyFont="1" applyFill="1" applyBorder="1" applyAlignment="1">
      <alignment horizontal="right"/>
    </xf>
    <xf numFmtId="0" fontId="10" fillId="0" borderId="25" xfId="32" applyFont="1" applyFill="1" applyBorder="1"/>
    <xf numFmtId="0" fontId="10" fillId="0" borderId="15" xfId="32" applyFont="1" applyBorder="1"/>
    <xf numFmtId="0" fontId="0" fillId="0" borderId="0" xfId="0" applyFont="1" applyAlignment="1"/>
    <xf numFmtId="0" fontId="0" fillId="0" borderId="0" xfId="0" applyFont="1" applyFill="1" applyAlignment="1"/>
    <xf numFmtId="164" fontId="10" fillId="0" borderId="18" xfId="32" applyNumberFormat="1" applyFont="1" applyFill="1" applyBorder="1" applyAlignment="1">
      <alignment horizontal="center"/>
    </xf>
    <xf numFmtId="164" fontId="27" fillId="0" borderId="17" xfId="32" applyNumberFormat="1" applyFont="1" applyFill="1" applyBorder="1" applyAlignment="1">
      <alignment horizontal="center"/>
    </xf>
    <xf numFmtId="49" fontId="0" fillId="0" borderId="0" xfId="32" applyNumberFormat="1" applyFont="1" applyFill="1" applyBorder="1" applyAlignment="1">
      <alignment horizontal="center"/>
    </xf>
    <xf numFmtId="165" fontId="10" fillId="0" borderId="17" xfId="32" applyNumberFormat="1" applyFont="1" applyBorder="1"/>
    <xf numFmtId="0" fontId="33" fillId="0" borderId="0" xfId="63" applyFont="1"/>
    <xf numFmtId="0" fontId="32" fillId="0" borderId="0" xfId="63" applyFont="1"/>
    <xf numFmtId="0" fontId="0" fillId="0" borderId="0" xfId="0"/>
    <xf numFmtId="0" fontId="0" fillId="0" borderId="17" xfId="0" applyBorder="1" applyAlignment="1">
      <alignment horizontal="center"/>
    </xf>
    <xf numFmtId="0" fontId="0" fillId="0" borderId="0" xfId="0" applyFont="1"/>
    <xf numFmtId="0" fontId="27" fillId="0" borderId="17" xfId="0" applyFont="1" applyBorder="1" applyAlignment="1">
      <alignment horizontal="center"/>
    </xf>
    <xf numFmtId="0" fontId="0" fillId="0" borderId="0" xfId="0" applyFont="1" applyFill="1"/>
    <xf numFmtId="0" fontId="0" fillId="0" borderId="17" xfId="0" applyFont="1" applyBorder="1"/>
    <xf numFmtId="0" fontId="0" fillId="0" borderId="17" xfId="0" applyFont="1" applyBorder="1" applyAlignment="1">
      <alignment horizontal="center"/>
    </xf>
    <xf numFmtId="0" fontId="27" fillId="0" borderId="0" xfId="0" applyFont="1" applyFill="1"/>
    <xf numFmtId="0" fontId="0" fillId="0" borderId="0" xfId="0" applyFill="1"/>
    <xf numFmtId="0" fontId="28" fillId="0" borderId="0" xfId="0" applyFont="1" applyFill="1"/>
    <xf numFmtId="0" fontId="30" fillId="0" borderId="0" xfId="0" applyFont="1" applyFill="1"/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40" fillId="0" borderId="0" xfId="0" applyFont="1"/>
    <xf numFmtId="0" fontId="27" fillId="16" borderId="17" xfId="0" applyFont="1" applyFill="1" applyBorder="1" applyAlignment="1">
      <alignment horizontal="center"/>
    </xf>
    <xf numFmtId="0" fontId="0" fillId="0" borderId="18" xfId="0" applyFont="1" applyFill="1" applyBorder="1"/>
    <xf numFmtId="1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ont="1" applyFill="1" applyBorder="1" applyProtection="1">
      <protection locked="0"/>
    </xf>
    <xf numFmtId="0" fontId="0" fillId="0" borderId="17" xfId="0" applyFont="1" applyFill="1" applyBorder="1" applyAlignment="1">
      <alignment horizontal="center"/>
    </xf>
    <xf numFmtId="0" fontId="0" fillId="0" borderId="17" xfId="0" applyFont="1" applyFill="1" applyBorder="1"/>
    <xf numFmtId="0" fontId="27" fillId="0" borderId="17" xfId="32" applyFont="1" applyFill="1" applyBorder="1" applyAlignment="1"/>
    <xf numFmtId="0" fontId="27" fillId="15" borderId="17" xfId="32" applyFont="1" applyFill="1" applyBorder="1" applyAlignment="1"/>
    <xf numFmtId="0" fontId="0" fillId="12" borderId="17" xfId="0" applyFont="1" applyFill="1" applyBorder="1"/>
    <xf numFmtId="166" fontId="0" fillId="0" borderId="17" xfId="0" applyNumberFormat="1" applyFont="1" applyBorder="1"/>
    <xf numFmtId="166" fontId="0" fillId="0" borderId="17" xfId="0" applyNumberFormat="1" applyFont="1" applyFill="1" applyBorder="1"/>
    <xf numFmtId="0" fontId="0" fillId="0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NumberFormat="1" applyFont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0" fontId="0" fillId="12" borderId="17" xfId="0" applyFont="1" applyFill="1" applyBorder="1" applyProtection="1">
      <protection locked="0"/>
    </xf>
    <xf numFmtId="0" fontId="0" fillId="0" borderId="17" xfId="0" applyBorder="1"/>
    <xf numFmtId="0" fontId="0" fillId="0" borderId="17" xfId="0" applyFill="1" applyBorder="1"/>
    <xf numFmtId="0" fontId="10" fillId="0" borderId="0" xfId="99" applyFont="1" applyFill="1"/>
    <xf numFmtId="0" fontId="27" fillId="12" borderId="0" xfId="0" applyFont="1" applyFill="1"/>
    <xf numFmtId="0" fontId="10" fillId="0" borderId="0" xfId="99" applyFont="1"/>
    <xf numFmtId="0" fontId="10" fillId="12" borderId="0" xfId="99" applyFont="1" applyFill="1"/>
    <xf numFmtId="0" fontId="52" fillId="0" borderId="0" xfId="32" applyFont="1" applyAlignment="1">
      <alignment horizontal="center"/>
    </xf>
    <xf numFmtId="0" fontId="27" fillId="0" borderId="0" xfId="42" applyFont="1" applyFill="1" applyAlignment="1">
      <alignment horizontal="center"/>
    </xf>
    <xf numFmtId="0" fontId="27" fillId="0" borderId="0" xfId="32" quotePrefix="1" applyFont="1" applyAlignment="1">
      <alignment horizontal="center"/>
    </xf>
    <xf numFmtId="0" fontId="0" fillId="0" borderId="17" xfId="32" applyNumberFormat="1" applyFont="1" applyFill="1" applyBorder="1" applyAlignment="1">
      <alignment horizontal="center"/>
    </xf>
    <xf numFmtId="0" fontId="52" fillId="0" borderId="0" xfId="32" applyFont="1" applyFill="1" applyBorder="1" applyAlignment="1">
      <alignment horizontal="center"/>
    </xf>
    <xf numFmtId="164" fontId="10" fillId="0" borderId="0" xfId="42" applyNumberFormat="1" applyFont="1" applyFill="1" applyAlignment="1">
      <alignment horizontal="center"/>
    </xf>
    <xf numFmtId="1" fontId="52" fillId="0" borderId="0" xfId="32" applyNumberFormat="1" applyFont="1" applyFill="1" applyBorder="1" applyAlignment="1">
      <alignment horizontal="center"/>
    </xf>
    <xf numFmtId="164" fontId="10" fillId="0" borderId="0" xfId="48" applyNumberFormat="1" applyFont="1" applyFill="1" applyAlignment="1">
      <alignment horizontal="center"/>
    </xf>
    <xf numFmtId="0" fontId="4" fillId="0" borderId="17" xfId="32" applyFont="1" applyFill="1" applyBorder="1" applyAlignment="1">
      <alignment horizontal="center"/>
    </xf>
    <xf numFmtId="0" fontId="50" fillId="0" borderId="0" xfId="42" applyFont="1" applyFill="1"/>
    <xf numFmtId="16" fontId="10" fillId="0" borderId="0" xfId="32" applyNumberFormat="1" applyFont="1" applyBorder="1" applyAlignment="1">
      <alignment horizontal="center"/>
    </xf>
    <xf numFmtId="0" fontId="50" fillId="0" borderId="0" xfId="32" applyFont="1" applyFill="1" applyAlignment="1"/>
    <xf numFmtId="0" fontId="10" fillId="0" borderId="0" xfId="42" applyFont="1" applyFill="1"/>
    <xf numFmtId="0" fontId="10" fillId="0" borderId="0" xfId="42" applyFont="1" applyFill="1" applyAlignment="1">
      <alignment horizontal="center"/>
    </xf>
    <xf numFmtId="0" fontId="10" fillId="0" borderId="0" xfId="42" applyFont="1" applyFill="1" applyAlignment="1">
      <alignment horizontal="right"/>
    </xf>
    <xf numFmtId="0" fontId="52" fillId="0" borderId="0" xfId="32" applyFont="1" applyFill="1" applyAlignment="1">
      <alignment horizontal="center"/>
    </xf>
    <xf numFmtId="0" fontId="27" fillId="0" borderId="0" xfId="32" quotePrefix="1" applyFont="1" applyFill="1" applyAlignment="1">
      <alignment horizontal="center"/>
    </xf>
    <xf numFmtId="0" fontId="10" fillId="0" borderId="0" xfId="32" applyFont="1" applyFill="1" applyAlignment="1"/>
    <xf numFmtId="0" fontId="0" fillId="0" borderId="0" xfId="42" applyFont="1" applyFill="1" applyAlignment="1">
      <alignment horizontal="center"/>
    </xf>
    <xf numFmtId="0" fontId="10" fillId="0" borderId="0" xfId="48" applyFont="1"/>
    <xf numFmtId="49" fontId="10" fillId="0" borderId="0" xfId="32" applyNumberFormat="1" applyFont="1" applyFill="1" applyAlignment="1">
      <alignment horizontal="center"/>
    </xf>
    <xf numFmtId="0" fontId="10" fillId="0" borderId="0" xfId="32" applyFont="1" applyFill="1" applyAlignment="1">
      <alignment horizontal="center"/>
    </xf>
    <xf numFmtId="0" fontId="10" fillId="0" borderId="0" xfId="48" applyFont="1" applyFill="1"/>
    <xf numFmtId="0" fontId="10" fillId="0" borderId="0" xfId="48" applyFont="1" applyFill="1" applyAlignment="1">
      <alignment horizontal="right"/>
    </xf>
    <xf numFmtId="0" fontId="10" fillId="0" borderId="0" xfId="32" applyFont="1" applyBorder="1" applyAlignment="1"/>
    <xf numFmtId="0" fontId="4" fillId="0" borderId="0" xfId="32" applyFont="1" applyFill="1" applyBorder="1" applyAlignment="1">
      <alignment horizontal="center"/>
    </xf>
    <xf numFmtId="0" fontId="10" fillId="0" borderId="0" xfId="32" applyFont="1" applyFill="1" applyAlignment="1">
      <alignment horizontal="right"/>
    </xf>
    <xf numFmtId="164" fontId="27" fillId="0" borderId="11" xfId="32" applyNumberFormat="1" applyFont="1" applyFill="1" applyBorder="1" applyAlignment="1">
      <alignment horizontal="center"/>
    </xf>
    <xf numFmtId="0" fontId="27" fillId="0" borderId="0" xfId="0" applyFont="1"/>
    <xf numFmtId="0" fontId="0" fillId="12" borderId="0" xfId="0" applyFont="1" applyFill="1"/>
    <xf numFmtId="0" fontId="10" fillId="0" borderId="25" xfId="32" applyFont="1" applyBorder="1"/>
    <xf numFmtId="0" fontId="10" fillId="0" borderId="25" xfId="32" applyFont="1" applyBorder="1" applyAlignment="1">
      <alignment horizontal="left"/>
    </xf>
    <xf numFmtId="0" fontId="0" fillId="0" borderId="4" xfId="32" applyFont="1" applyBorder="1"/>
    <xf numFmtId="0" fontId="10" fillId="0" borderId="24" xfId="32" applyFont="1" applyBorder="1" applyAlignment="1">
      <alignment horizontal="left"/>
    </xf>
    <xf numFmtId="0" fontId="0" fillId="0" borderId="25" xfId="0" applyFont="1" applyBorder="1"/>
    <xf numFmtId="0" fontId="0" fillId="0" borderId="20" xfId="0" applyFont="1" applyBorder="1"/>
    <xf numFmtId="0" fontId="0" fillId="23" borderId="0" xfId="0" applyFont="1" applyFill="1"/>
    <xf numFmtId="1" fontId="0" fillId="0" borderId="17" xfId="0" applyNumberFormat="1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0" xfId="0" applyFont="1" applyBorder="1" applyAlignment="1">
      <alignment horizontal="center"/>
    </xf>
    <xf numFmtId="0" fontId="32" fillId="0" borderId="0" xfId="0" applyFont="1" applyFill="1" applyBorder="1" applyAlignment="1" applyProtection="1">
      <alignment horizontal="right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0" fontId="0" fillId="0" borderId="2" xfId="0" applyFont="1" applyBorder="1"/>
    <xf numFmtId="0" fontId="53" fillId="0" borderId="0" xfId="22" applyFont="1" applyAlignment="1">
      <alignment horizontal="right"/>
    </xf>
    <xf numFmtId="0" fontId="27" fillId="0" borderId="0" xfId="32" applyFont="1" applyFill="1" applyAlignment="1">
      <alignment horizontal="right"/>
    </xf>
    <xf numFmtId="0" fontId="27" fillId="0" borderId="0" xfId="32" applyFont="1" applyFill="1"/>
    <xf numFmtId="0" fontId="27" fillId="0" borderId="0" xfId="0" applyFont="1" applyFill="1" applyBorder="1"/>
    <xf numFmtId="0" fontId="0" fillId="23" borderId="0" xfId="0" applyFont="1" applyFill="1" applyBorder="1"/>
    <xf numFmtId="0" fontId="0" fillId="12" borderId="18" xfId="0" applyFont="1" applyFill="1" applyBorder="1"/>
    <xf numFmtId="0" fontId="0" fillId="0" borderId="22" xfId="0" applyFont="1" applyBorder="1"/>
    <xf numFmtId="0" fontId="0" fillId="0" borderId="5" xfId="0" applyFont="1" applyBorder="1"/>
    <xf numFmtId="0" fontId="0" fillId="0" borderId="21" xfId="0" applyFont="1" applyBorder="1"/>
    <xf numFmtId="0" fontId="0" fillId="0" borderId="27" xfId="0" applyFont="1" applyBorder="1"/>
    <xf numFmtId="0" fontId="0" fillId="0" borderId="16" xfId="0" applyFont="1" applyBorder="1"/>
    <xf numFmtId="0" fontId="0" fillId="0" borderId="0" xfId="0" applyFont="1" applyFill="1" applyBorder="1" applyAlignment="1">
      <alignment horizontal="right"/>
    </xf>
    <xf numFmtId="1" fontId="0" fillId="12" borderId="17" xfId="0" applyNumberFormat="1" applyFont="1" applyFill="1" applyBorder="1" applyAlignment="1">
      <alignment horizontal="center"/>
    </xf>
    <xf numFmtId="0" fontId="0" fillId="12" borderId="17" xfId="0" applyNumberFormat="1" applyFont="1" applyFill="1" applyBorder="1" applyAlignment="1" applyProtection="1">
      <alignment horizontal="center"/>
      <protection locked="0"/>
    </xf>
    <xf numFmtId="1" fontId="0" fillId="24" borderId="17" xfId="0" applyNumberFormat="1" applyFont="1" applyFill="1" applyBorder="1" applyAlignment="1" applyProtection="1">
      <alignment horizontal="center"/>
      <protection locked="0"/>
    </xf>
    <xf numFmtId="0" fontId="0" fillId="24" borderId="17" xfId="0" applyNumberFormat="1" applyFont="1" applyFill="1" applyBorder="1" applyAlignment="1" applyProtection="1">
      <alignment horizontal="center"/>
      <protection locked="0"/>
    </xf>
    <xf numFmtId="0" fontId="27" fillId="0" borderId="17" xfId="0" applyFont="1" applyBorder="1"/>
    <xf numFmtId="0" fontId="0" fillId="0" borderId="0" xfId="0" applyAlignment="1">
      <alignment horizontal="right"/>
    </xf>
    <xf numFmtId="0" fontId="10" fillId="0" borderId="17" xfId="32" applyFont="1" applyBorder="1"/>
    <xf numFmtId="0" fontId="0" fillId="0" borderId="0" xfId="0" applyFont="1" applyFill="1" applyBorder="1" applyProtection="1">
      <protection locked="0"/>
    </xf>
    <xf numFmtId="0" fontId="0" fillId="14" borderId="17" xfId="0" applyFill="1" applyBorder="1" applyAlignment="1">
      <alignment horizontal="center"/>
    </xf>
    <xf numFmtId="0" fontId="0" fillId="26" borderId="0" xfId="0" applyFill="1"/>
    <xf numFmtId="0" fontId="0" fillId="25" borderId="0" xfId="0" applyFill="1"/>
    <xf numFmtId="49" fontId="0" fillId="0" borderId="17" xfId="32" applyNumberFormat="1" applyFont="1" applyFill="1" applyBorder="1" applyAlignment="1">
      <alignment horizontal="center"/>
    </xf>
    <xf numFmtId="49" fontId="0" fillId="27" borderId="17" xfId="32" applyNumberFormat="1" applyFont="1" applyFill="1" applyBorder="1" applyAlignment="1">
      <alignment horizontal="center"/>
    </xf>
    <xf numFmtId="49" fontId="0" fillId="28" borderId="17" xfId="32" applyNumberFormat="1" applyFont="1" applyFill="1" applyBorder="1" applyAlignment="1">
      <alignment horizontal="center"/>
    </xf>
    <xf numFmtId="0" fontId="10" fillId="26" borderId="17" xfId="32" applyFont="1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49" fontId="0" fillId="27" borderId="17" xfId="0" applyNumberFormat="1" applyFill="1" applyBorder="1" applyAlignment="1">
      <alignment horizontal="center"/>
    </xf>
    <xf numFmtId="0" fontId="27" fillId="25" borderId="17" xfId="0" applyFont="1" applyFill="1" applyBorder="1" applyAlignment="1">
      <alignment horizontal="center"/>
    </xf>
    <xf numFmtId="0" fontId="0" fillId="25" borderId="17" xfId="0" applyFill="1" applyBorder="1" applyAlignment="1">
      <alignment horizontal="center"/>
    </xf>
    <xf numFmtId="0" fontId="10" fillId="29" borderId="4" xfId="32" applyFont="1" applyFill="1" applyBorder="1" applyAlignment="1">
      <alignment horizontal="left"/>
    </xf>
    <xf numFmtId="0" fontId="10" fillId="0" borderId="0" xfId="32" applyFont="1" applyFill="1" applyAlignment="1">
      <alignment horizontal="left"/>
    </xf>
    <xf numFmtId="0" fontId="10" fillId="0" borderId="15" xfId="32" applyFont="1" applyFill="1" applyBorder="1" applyAlignment="1">
      <alignment horizontal="left"/>
    </xf>
    <xf numFmtId="0" fontId="10" fillId="0" borderId="4" xfId="32" applyFont="1" applyFill="1" applyBorder="1" applyAlignment="1">
      <alignment horizontal="left"/>
    </xf>
    <xf numFmtId="0" fontId="10" fillId="25" borderId="17" xfId="32" applyFont="1" applyFill="1" applyBorder="1" applyAlignment="1">
      <alignment horizontal="center"/>
    </xf>
    <xf numFmtId="0" fontId="0" fillId="28" borderId="17" xfId="32" applyNumberFormat="1" applyFont="1" applyFill="1" applyBorder="1" applyAlignment="1">
      <alignment horizontal="center"/>
    </xf>
    <xf numFmtId="164" fontId="10" fillId="26" borderId="0" xfId="48" applyNumberFormat="1" applyFont="1" applyFill="1" applyAlignment="1">
      <alignment horizontal="center"/>
    </xf>
    <xf numFmtId="0" fontId="10" fillId="29" borderId="0" xfId="32" applyFont="1" applyFill="1" applyAlignment="1">
      <alignment horizontal="left"/>
    </xf>
    <xf numFmtId="0" fontId="4" fillId="25" borderId="17" xfId="32" applyFont="1" applyFill="1" applyBorder="1" applyAlignment="1">
      <alignment horizontal="center"/>
    </xf>
    <xf numFmtId="0" fontId="10" fillId="29" borderId="0" xfId="32" applyFont="1" applyFill="1" applyBorder="1" applyAlignment="1">
      <alignment horizontal="right"/>
    </xf>
    <xf numFmtId="0" fontId="0" fillId="0" borderId="17" xfId="32" applyFont="1" applyFill="1" applyBorder="1" applyAlignment="1">
      <alignment horizontal="center"/>
    </xf>
    <xf numFmtId="0" fontId="4" fillId="26" borderId="17" xfId="32" applyFont="1" applyFill="1" applyBorder="1" applyAlignment="1">
      <alignment horizontal="center"/>
    </xf>
    <xf numFmtId="0" fontId="10" fillId="0" borderId="0" xfId="101" applyFont="1"/>
    <xf numFmtId="0" fontId="0" fillId="0" borderId="0" xfId="101" applyFont="1" applyAlignment="1">
      <alignment horizontal="right"/>
    </xf>
    <xf numFmtId="0" fontId="10" fillId="0" borderId="0" xfId="101" applyFont="1" applyAlignment="1">
      <alignment horizontal="left"/>
    </xf>
    <xf numFmtId="0" fontId="40" fillId="16" borderId="0" xfId="101" applyFont="1" applyFill="1"/>
    <xf numFmtId="0" fontId="10" fillId="16" borderId="0" xfId="32" applyFont="1" applyFill="1"/>
    <xf numFmtId="0" fontId="0" fillId="12" borderId="0" xfId="0" applyFont="1" applyFill="1" applyBorder="1"/>
    <xf numFmtId="0" fontId="10" fillId="0" borderId="10" xfId="101" applyNumberFormat="1" applyFont="1" applyFill="1" applyBorder="1" applyAlignment="1"/>
    <xf numFmtId="0" fontId="0" fillId="0" borderId="10" xfId="101" applyNumberFormat="1" applyFont="1" applyFill="1" applyBorder="1" applyAlignment="1"/>
    <xf numFmtId="0" fontId="27" fillId="0" borderId="6" xfId="101" applyFont="1" applyBorder="1" applyAlignment="1">
      <alignment horizontal="center"/>
    </xf>
    <xf numFmtId="0" fontId="27" fillId="0" borderId="10" xfId="101" applyFont="1" applyBorder="1" applyAlignment="1">
      <alignment horizontal="center"/>
    </xf>
    <xf numFmtId="0" fontId="27" fillId="0" borderId="28" xfId="101" applyFont="1" applyBorder="1" applyAlignment="1">
      <alignment horizontal="center"/>
    </xf>
    <xf numFmtId="0" fontId="27" fillId="0" borderId="29" xfId="101" applyFont="1" applyBorder="1" applyAlignment="1">
      <alignment horizontal="center"/>
    </xf>
    <xf numFmtId="0" fontId="54" fillId="0" borderId="30" xfId="101" applyFont="1" applyBorder="1" applyAlignment="1">
      <alignment horizontal="center"/>
    </xf>
    <xf numFmtId="0" fontId="27" fillId="0" borderId="13" xfId="101" applyFont="1" applyBorder="1" applyAlignment="1"/>
    <xf numFmtId="0" fontId="27" fillId="0" borderId="23" xfId="101" applyFont="1" applyBorder="1" applyAlignment="1">
      <alignment horizontal="center"/>
    </xf>
    <xf numFmtId="0" fontId="27" fillId="0" borderId="18" xfId="101" applyFont="1" applyBorder="1" applyAlignment="1"/>
    <xf numFmtId="0" fontId="10" fillId="0" borderId="31" xfId="101" applyFont="1" applyBorder="1" applyAlignment="1">
      <alignment horizontal="center"/>
    </xf>
    <xf numFmtId="0" fontId="0" fillId="0" borderId="32" xfId="101" applyFont="1" applyBorder="1" applyAlignment="1">
      <alignment horizontal="right"/>
    </xf>
    <xf numFmtId="0" fontId="0" fillId="0" borderId="33" xfId="101" applyFont="1" applyBorder="1" applyAlignment="1"/>
    <xf numFmtId="0" fontId="0" fillId="0" borderId="34" xfId="101" applyFont="1" applyBorder="1"/>
    <xf numFmtId="0" fontId="27" fillId="12" borderId="23" xfId="101" applyFont="1" applyFill="1" applyBorder="1" applyAlignment="1"/>
    <xf numFmtId="164" fontId="10" fillId="0" borderId="35" xfId="32" applyNumberFormat="1" applyFont="1" applyBorder="1" applyAlignment="1">
      <alignment horizontal="center"/>
    </xf>
    <xf numFmtId="164" fontId="10" fillId="0" borderId="34" xfId="32" applyNumberFormat="1" applyFont="1" applyBorder="1" applyAlignment="1">
      <alignment horizontal="center"/>
    </xf>
    <xf numFmtId="164" fontId="10" fillId="0" borderId="36" xfId="32" applyNumberFormat="1" applyFont="1" applyBorder="1" applyAlignment="1">
      <alignment horizontal="center"/>
    </xf>
    <xf numFmtId="0" fontId="27" fillId="0" borderId="3" xfId="32" applyFont="1" applyBorder="1" applyAlignment="1">
      <alignment horizontal="center"/>
    </xf>
    <xf numFmtId="0" fontId="10" fillId="0" borderId="38" xfId="101" applyNumberFormat="1" applyFont="1" applyFill="1" applyBorder="1" applyAlignment="1"/>
    <xf numFmtId="1" fontId="27" fillId="0" borderId="39" xfId="32" applyNumberFormat="1" applyFont="1" applyFill="1" applyBorder="1" applyAlignment="1">
      <alignment horizontal="center"/>
    </xf>
    <xf numFmtId="164" fontId="27" fillId="0" borderId="40" xfId="32" applyNumberFormat="1" applyFont="1" applyFill="1" applyBorder="1" applyAlignment="1">
      <alignment horizontal="center"/>
    </xf>
    <xf numFmtId="164" fontId="27" fillId="0" borderId="41" xfId="32" applyNumberFormat="1" applyFont="1" applyFill="1" applyBorder="1" applyAlignment="1">
      <alignment horizontal="center"/>
    </xf>
    <xf numFmtId="164" fontId="27" fillId="0" borderId="3" xfId="32" applyNumberFormat="1" applyFont="1" applyFill="1" applyBorder="1" applyAlignment="1">
      <alignment horizontal="center"/>
    </xf>
    <xf numFmtId="164" fontId="27" fillId="0" borderId="42" xfId="32" applyNumberFormat="1" applyFont="1" applyFill="1" applyBorder="1" applyAlignment="1">
      <alignment horizontal="center"/>
    </xf>
    <xf numFmtId="164" fontId="10" fillId="0" borderId="21" xfId="32" applyNumberFormat="1" applyFont="1" applyFill="1" applyBorder="1" applyAlignment="1">
      <alignment horizontal="center"/>
    </xf>
    <xf numFmtId="164" fontId="10" fillId="0" borderId="41" xfId="32" applyNumberFormat="1" applyFont="1" applyFill="1" applyBorder="1" applyAlignment="1">
      <alignment horizontal="center"/>
    </xf>
    <xf numFmtId="164" fontId="10" fillId="0" borderId="42" xfId="32" applyNumberFormat="1" applyFont="1" applyFill="1" applyBorder="1" applyAlignment="1">
      <alignment horizontal="center"/>
    </xf>
    <xf numFmtId="164" fontId="32" fillId="0" borderId="40" xfId="32" applyNumberFormat="1" applyFont="1" applyBorder="1" applyAlignment="1">
      <alignment horizontal="center"/>
    </xf>
    <xf numFmtId="164" fontId="33" fillId="0" borderId="41" xfId="32" applyNumberFormat="1" applyFont="1" applyBorder="1" applyAlignment="1">
      <alignment horizontal="center"/>
    </xf>
    <xf numFmtId="164" fontId="27" fillId="0" borderId="41" xfId="32" applyNumberFormat="1" applyFont="1" applyBorder="1" applyAlignment="1">
      <alignment horizontal="center"/>
    </xf>
    <xf numFmtId="0" fontId="27" fillId="17" borderId="43" xfId="32" applyFont="1" applyFill="1" applyBorder="1" applyAlignment="1"/>
    <xf numFmtId="0" fontId="27" fillId="17" borderId="44" xfId="32" applyFont="1" applyFill="1" applyBorder="1" applyAlignment="1"/>
    <xf numFmtId="0" fontId="27" fillId="18" borderId="43" xfId="32" applyFont="1" applyFill="1" applyBorder="1" applyAlignment="1"/>
    <xf numFmtId="0" fontId="27" fillId="18" borderId="44" xfId="32" applyFont="1" applyFill="1" applyBorder="1" applyAlignment="1"/>
    <xf numFmtId="0" fontId="31" fillId="0" borderId="45" xfId="101" applyFont="1" applyBorder="1" applyAlignment="1">
      <alignment horizontal="center"/>
    </xf>
    <xf numFmtId="0" fontId="29" fillId="0" borderId="37" xfId="101" applyFont="1" applyBorder="1" applyAlignment="1">
      <alignment horizontal="center"/>
    </xf>
    <xf numFmtId="0" fontId="27" fillId="0" borderId="37" xfId="101" applyFont="1" applyBorder="1" applyAlignment="1">
      <alignment horizontal="center"/>
    </xf>
    <xf numFmtId="0" fontId="27" fillId="17" borderId="30" xfId="101" applyFont="1" applyFill="1" applyBorder="1" applyAlignment="1"/>
    <xf numFmtId="0" fontId="27" fillId="0" borderId="46" xfId="32" applyFont="1" applyBorder="1" applyAlignment="1">
      <alignment horizontal="center"/>
    </xf>
    <xf numFmtId="164" fontId="10" fillId="0" borderId="4" xfId="32" applyNumberFormat="1" applyFont="1" applyBorder="1" applyAlignment="1">
      <alignment horizontal="center"/>
    </xf>
    <xf numFmtId="0" fontId="0" fillId="0" borderId="20" xfId="102" applyFont="1" applyFill="1" applyBorder="1"/>
    <xf numFmtId="0" fontId="55" fillId="0" borderId="0" xfId="103" applyFont="1" applyAlignment="1"/>
    <xf numFmtId="0" fontId="27" fillId="0" borderId="17" xfId="102" applyFont="1" applyBorder="1" applyAlignment="1">
      <alignment horizontal="center"/>
    </xf>
    <xf numFmtId="0" fontId="27" fillId="0" borderId="17" xfId="102" applyFont="1" applyFill="1" applyBorder="1" applyAlignment="1">
      <alignment horizontal="center"/>
    </xf>
    <xf numFmtId="0" fontId="27" fillId="0" borderId="0" xfId="103" applyFont="1" applyFill="1" applyAlignment="1">
      <alignment horizontal="center"/>
    </xf>
    <xf numFmtId="0" fontId="27" fillId="0" borderId="0" xfId="102" applyNumberFormat="1" applyFont="1" applyFill="1" applyAlignment="1">
      <alignment horizontal="center"/>
    </xf>
    <xf numFmtId="0" fontId="27" fillId="0" borderId="0" xfId="102" quotePrefix="1" applyFont="1" applyFill="1" applyAlignment="1">
      <alignment horizontal="center"/>
    </xf>
    <xf numFmtId="49" fontId="27" fillId="0" borderId="0" xfId="0" applyNumberFormat="1" applyFont="1" applyAlignment="1">
      <alignment horizontal="center"/>
    </xf>
    <xf numFmtId="167" fontId="27" fillId="24" borderId="0" xfId="0" applyNumberFormat="1" applyFont="1" applyFill="1" applyAlignment="1">
      <alignment horizontal="center"/>
    </xf>
    <xf numFmtId="0" fontId="55" fillId="0" borderId="0" xfId="102" applyFont="1" applyAlignment="1">
      <alignment horizontal="center"/>
    </xf>
    <xf numFmtId="0" fontId="55" fillId="0" borderId="0" xfId="102" applyNumberFormat="1" applyFont="1" applyAlignment="1">
      <alignment horizontal="center"/>
    </xf>
    <xf numFmtId="0" fontId="55" fillId="0" borderId="0" xfId="102" applyFont="1" applyFill="1" applyAlignment="1">
      <alignment horizontal="center"/>
    </xf>
    <xf numFmtId="0" fontId="0" fillId="0" borderId="17" xfId="102" applyNumberFormat="1" applyFont="1" applyFill="1" applyBorder="1" applyAlignment="1">
      <alignment horizontal="center"/>
    </xf>
    <xf numFmtId="0" fontId="10" fillId="0" borderId="17" xfId="102" applyFont="1" applyFill="1" applyBorder="1" applyAlignment="1">
      <alignment horizontal="center"/>
    </xf>
    <xf numFmtId="164" fontId="10" fillId="0" borderId="0" xfId="103" applyNumberFormat="1" applyFont="1" applyFill="1" applyAlignment="1">
      <alignment horizontal="center"/>
    </xf>
    <xf numFmtId="0" fontId="50" fillId="0" borderId="0" xfId="102" applyNumberFormat="1" applyFont="1" applyFill="1" applyBorder="1" applyAlignment="1">
      <alignment horizontal="center" wrapText="1"/>
    </xf>
    <xf numFmtId="167" fontId="10" fillId="0" borderId="0" xfId="102" applyNumberFormat="1" applyFont="1" applyFill="1" applyBorder="1" applyAlignment="1">
      <alignment horizontal="right" wrapText="1"/>
    </xf>
    <xf numFmtId="0" fontId="50" fillId="0" borderId="0" xfId="102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167" fontId="50" fillId="0" borderId="0" xfId="0" applyNumberFormat="1" applyFont="1" applyFill="1" applyAlignment="1"/>
    <xf numFmtId="167" fontId="0" fillId="0" borderId="0" xfId="0" applyNumberFormat="1" applyFill="1" applyAlignment="1"/>
    <xf numFmtId="0" fontId="52" fillId="0" borderId="0" xfId="102" applyFont="1" applyFill="1" applyBorder="1" applyAlignment="1">
      <alignment horizontal="center" wrapText="1"/>
    </xf>
    <xf numFmtId="1" fontId="52" fillId="0" borderId="0" xfId="102" applyNumberFormat="1" applyFont="1" applyFill="1" applyBorder="1" applyAlignment="1">
      <alignment horizontal="center" wrapText="1"/>
    </xf>
    <xf numFmtId="165" fontId="52" fillId="0" borderId="0" xfId="102" applyNumberFormat="1" applyFont="1" applyFill="1" applyBorder="1" applyAlignment="1">
      <alignment horizontal="right" wrapText="1"/>
    </xf>
    <xf numFmtId="0" fontId="52" fillId="0" borderId="0" xfId="0" applyFont="1" applyFill="1" applyAlignment="1">
      <alignment horizontal="center"/>
    </xf>
    <xf numFmtId="167" fontId="10" fillId="0" borderId="0" xfId="102" applyNumberFormat="1" applyFont="1" applyFill="1" applyBorder="1" applyAlignment="1">
      <alignment horizontal="right"/>
    </xf>
    <xf numFmtId="0" fontId="52" fillId="0" borderId="0" xfId="102" applyFont="1" applyFill="1" applyBorder="1" applyAlignment="1">
      <alignment horizontal="center"/>
    </xf>
    <xf numFmtId="0" fontId="0" fillId="0" borderId="0" xfId="0" applyAlignment="1"/>
    <xf numFmtId="0" fontId="0" fillId="12" borderId="0" xfId="0" applyFill="1" applyAlignment="1"/>
    <xf numFmtId="0" fontId="10" fillId="0" borderId="0" xfId="102" applyFont="1" applyFill="1" applyAlignment="1"/>
    <xf numFmtId="0" fontId="27" fillId="12" borderId="0" xfId="0" applyFont="1" applyFill="1" applyAlignment="1"/>
    <xf numFmtId="0" fontId="10" fillId="0" borderId="0" xfId="102" applyFont="1" applyAlignment="1"/>
    <xf numFmtId="0" fontId="10" fillId="0" borderId="0" xfId="103" applyFont="1" applyAlignment="1"/>
    <xf numFmtId="49" fontId="10" fillId="0" borderId="0" xfId="102" applyNumberFormat="1" applyFont="1" applyFill="1" applyBorder="1" applyAlignment="1"/>
    <xf numFmtId="0" fontId="10" fillId="0" borderId="0" xfId="103" applyFont="1" applyFill="1" applyAlignment="1"/>
    <xf numFmtId="0" fontId="50" fillId="0" borderId="0" xfId="102" applyFont="1" applyFill="1" applyAlignment="1"/>
  </cellXfs>
  <cellStyles count="104">
    <cellStyle name="20% - Accent1 2" xfId="1"/>
    <cellStyle name="20% - Accent1 2 2" xfId="68"/>
    <cellStyle name="20% - Accent1 3" xfId="2"/>
    <cellStyle name="20% - Accent1 3 2" xfId="69"/>
    <cellStyle name="20% - Accent1 4" xfId="3"/>
    <cellStyle name="20% - Accent1 4 2" xfId="70"/>
    <cellStyle name="Calculation 2" xfId="4"/>
    <cellStyle name="Calculation 2 2" xfId="71"/>
    <cellStyle name="Calculation 3" xfId="5"/>
    <cellStyle name="Calculation 3 2" xfId="72"/>
    <cellStyle name="Calculation 4" xfId="6"/>
    <cellStyle name="Calculation 4 2" xfId="73"/>
    <cellStyle name="Excel_BuiltIn_Explanatory Text 1" xfId="7"/>
    <cellStyle name="Explanatory Text 2" xfId="8"/>
    <cellStyle name="Explanatory Text 2 2" xfId="74"/>
    <cellStyle name="Heading 1 2" xfId="9"/>
    <cellStyle name="Heading 1 2 2" xfId="75"/>
    <cellStyle name="Heading 1 3" xfId="10"/>
    <cellStyle name="Heading 1 3 2" xfId="76"/>
    <cellStyle name="Heading 1 4" xfId="11"/>
    <cellStyle name="Heading 1 4 2" xfId="77"/>
    <cellStyle name="Heading 1 5" xfId="12"/>
    <cellStyle name="Heading 1 5 2" xfId="78"/>
    <cellStyle name="Heading 1 6" xfId="13"/>
    <cellStyle name="Heading 1 6 2" xfId="79"/>
    <cellStyle name="Hyperlink 2" xfId="14"/>
    <cellStyle name="Hyperlink 2 2" xfId="15"/>
    <cellStyle name="Hyperlink 2 2 2" xfId="80"/>
    <cellStyle name="Hyperlink 2 3" xfId="16"/>
    <cellStyle name="Hyperlink 2 3 2" xfId="81"/>
    <cellStyle name="Hyperlink 2 4" xfId="17"/>
    <cellStyle name="Hyperlink 2 5" xfId="60"/>
    <cellStyle name="Hyperlink 3" xfId="18"/>
    <cellStyle name="Hyperlink 3 2" xfId="19"/>
    <cellStyle name="Hyperlink 3 2 2" xfId="83"/>
    <cellStyle name="Hyperlink 3 3" xfId="44"/>
    <cellStyle name="Hyperlink 3 4" xfId="82"/>
    <cellStyle name="Neutral 2" xfId="20"/>
    <cellStyle name="Neutral 2 2" xfId="84"/>
    <cellStyle name="Neutral 3" xfId="21"/>
    <cellStyle name="Neutral 3 2" xfId="85"/>
    <cellStyle name="Normal" xfId="0" builtinId="0"/>
    <cellStyle name="Normal 10" xfId="59"/>
    <cellStyle name="Normal 11" xfId="43"/>
    <cellStyle name="Normal 11 2" xfId="86"/>
    <cellStyle name="Normal 12" xfId="67"/>
    <cellStyle name="Normal 13" xfId="95"/>
    <cellStyle name="Normal 14" xfId="100"/>
    <cellStyle name="Normal 2" xfId="22"/>
    <cellStyle name="Normal 2 2" xfId="23"/>
    <cellStyle name="Normal 2 2 2" xfId="24"/>
    <cellStyle name="Normal 2 2 2 2" xfId="25"/>
    <cellStyle name="Normal 2 2 2 3" xfId="45"/>
    <cellStyle name="Normal 2 2 3" xfId="46"/>
    <cellStyle name="Normal 2 2 4" xfId="47"/>
    <cellStyle name="Normal 2 2 5" xfId="87"/>
    <cellStyle name="Normal 2 3" xfId="26"/>
    <cellStyle name="Normal 2 3 2" xfId="27"/>
    <cellStyle name="Normal 2 3 3" xfId="61"/>
    <cellStyle name="Normal 2 4" xfId="28"/>
    <cellStyle name="Normal 2 4 2" xfId="48"/>
    <cellStyle name="Normal 2 5" xfId="42"/>
    <cellStyle name="Normal 2 5 2" xfId="66"/>
    <cellStyle name="Normal 2 5 2 2" xfId="103"/>
    <cellStyle name="Normal 2 5 3" xfId="88"/>
    <cellStyle name="Normal 2 5 4" xfId="99"/>
    <cellStyle name="Normal 3" xfId="29"/>
    <cellStyle name="Normal 3 2" xfId="30"/>
    <cellStyle name="Normal 3 3" xfId="50"/>
    <cellStyle name="Normal 3 4" xfId="51"/>
    <cellStyle name="Normal 3 5" xfId="49"/>
    <cellStyle name="Normal 4" xfId="31"/>
    <cellStyle name="Normal 4 2" xfId="53"/>
    <cellStyle name="Normal 4 3" xfId="54"/>
    <cellStyle name="Normal 4 4" xfId="52"/>
    <cellStyle name="Normal 4 5" xfId="89"/>
    <cellStyle name="Normal 5" xfId="32"/>
    <cellStyle name="Normal 5 2" xfId="33"/>
    <cellStyle name="Normal 5 3" xfId="63"/>
    <cellStyle name="Normal 5 3 2" xfId="102"/>
    <cellStyle name="Normal 5 4" xfId="90"/>
    <cellStyle name="Normal 5 5" xfId="96"/>
    <cellStyle name="Normal 5 6" xfId="101"/>
    <cellStyle name="Normal 6" xfId="34"/>
    <cellStyle name="Normal 6 2" xfId="35"/>
    <cellStyle name="Normal 6 2 2" xfId="55"/>
    <cellStyle name="Normal 6 3" xfId="56"/>
    <cellStyle name="Normal 6 4" xfId="57"/>
    <cellStyle name="Normal 7" xfId="36"/>
    <cellStyle name="Normal 7 2" xfId="37"/>
    <cellStyle name="Normal 7 2 2" xfId="64"/>
    <cellStyle name="Normal 7 2 3" xfId="91"/>
    <cellStyle name="Normal 7 2 4" xfId="97"/>
    <cellStyle name="Normal 7 3" xfId="62"/>
    <cellStyle name="Normal 7 4" xfId="58"/>
    <cellStyle name="Normal 8" xfId="38"/>
    <cellStyle name="Normal 8 2" xfId="65"/>
    <cellStyle name="Normal 8 3" xfId="92"/>
    <cellStyle name="Normal 8 4" xfId="98"/>
    <cellStyle name="Normal 9" xfId="39"/>
    <cellStyle name="Normal 9 2" xfId="93"/>
    <cellStyle name="Output 2" xfId="40"/>
    <cellStyle name="Output 2 2" xfId="94"/>
    <cellStyle name="WinCalendar_BlankCells_35" xfId="41"/>
  </cellStyles>
  <dxfs count="1852"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</font>
    </dxf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color theme="1"/>
      </font>
      <fill>
        <patternFill>
          <bgColor rgb="FFFF0000"/>
        </patternFill>
      </fill>
    </dxf>
    <dxf>
      <font>
        <b/>
        <i val="0"/>
      </font>
    </dxf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0070C0"/>
      </font>
    </dxf>
    <dxf>
      <font>
        <color rgb="FFCC0000"/>
      </font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CC0000"/>
      </font>
    </dxf>
    <dxf>
      <font>
        <b/>
        <i val="0"/>
      </font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CC99"/>
        </patternFill>
      </fill>
    </dxf>
    <dxf>
      <font>
        <b/>
        <i val="0"/>
      </font>
    </dxf>
    <dxf>
      <font>
        <b/>
        <i val="0"/>
      </font>
    </dxf>
    <dxf>
      <font>
        <color rgb="FF0070C0"/>
      </font>
    </dxf>
    <dxf>
      <font>
        <color rgb="FF0070C0"/>
      </font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ont>
        <color rgb="FFCC0000"/>
      </font>
    </dxf>
    <dxf>
      <font>
        <color rgb="FF0070C0"/>
      </font>
      <fill>
        <patternFill patternType="none">
          <bgColor auto="1"/>
        </patternFill>
      </fill>
    </dxf>
    <dxf>
      <fill>
        <patternFill>
          <bgColor rgb="FFFFCC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CCFFCC"/>
      <color rgb="FF800000"/>
      <color rgb="FFCC0000"/>
      <color rgb="FFFFCC99"/>
      <color rgb="FFFFFF99"/>
      <color rgb="FF660033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19050</xdr:rowOff>
    </xdr:from>
    <xdr:to>
      <xdr:col>0</xdr:col>
      <xdr:colOff>338986</xdr:colOff>
      <xdr:row>3</xdr:row>
      <xdr:rowOff>55275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9050"/>
          <a:ext cx="319935" cy="52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</sheetPr>
  <dimension ref="A1:AZ180"/>
  <sheetViews>
    <sheetView showGridLines="0" showRowColHeaders="0" zoomScaleNormal="100" workbookViewId="0">
      <selection activeCell="AS1" sqref="AS1"/>
    </sheetView>
  </sheetViews>
  <sheetFormatPr defaultRowHeight="12.75" x14ac:dyDescent="0.2"/>
  <cols>
    <col min="1" max="1" width="5.140625" style="21" bestFit="1" customWidth="1"/>
    <col min="2" max="2" width="9.28515625" style="21" customWidth="1"/>
    <col min="3" max="3" width="4.7109375" style="21" bestFit="1" customWidth="1"/>
    <col min="4" max="7" width="3" style="21" customWidth="1"/>
    <col min="8" max="13" width="2.7109375" style="21" customWidth="1"/>
    <col min="14" max="36" width="2.42578125" style="21" customWidth="1"/>
    <col min="37" max="43" width="2.5703125" style="21" hidden="1" customWidth="1"/>
    <col min="44" max="46" width="3" style="21" customWidth="1"/>
    <col min="47" max="47" width="5.28515625" style="21" bestFit="1" customWidth="1"/>
    <col min="48" max="48" width="3.7109375" style="21" customWidth="1"/>
    <col min="49" max="49" width="8.42578125" style="77" hidden="1" customWidth="1"/>
    <col min="50" max="50" width="5.42578125" style="77" hidden="1" customWidth="1"/>
    <col min="51" max="51" width="5.42578125" style="21" hidden="1" customWidth="1"/>
    <col min="52" max="52" width="6.5703125" style="21" hidden="1" customWidth="1"/>
    <col min="53" max="16384" width="9.140625" style="21"/>
  </cols>
  <sheetData>
    <row r="1" spans="1:52" x14ac:dyDescent="0.2">
      <c r="A1" s="134"/>
      <c r="B1" s="141" t="s">
        <v>270</v>
      </c>
      <c r="C1" s="134"/>
      <c r="D1" s="138"/>
      <c r="E1" s="138"/>
      <c r="F1" s="134"/>
      <c r="G1" s="138"/>
      <c r="H1" s="134"/>
      <c r="I1" s="134"/>
      <c r="J1" s="138"/>
      <c r="K1" s="134"/>
      <c r="L1" s="134"/>
      <c r="M1" s="77"/>
      <c r="N1" s="77"/>
      <c r="O1" s="77"/>
      <c r="AE1" s="77"/>
      <c r="AF1" s="77"/>
      <c r="AG1" s="77"/>
      <c r="AH1" s="77"/>
      <c r="AI1" s="77"/>
      <c r="AJ1" s="77"/>
      <c r="AK1" s="77"/>
      <c r="AU1" s="31" t="s">
        <v>59</v>
      </c>
      <c r="AV1" s="31"/>
      <c r="AW1" s="134"/>
      <c r="AX1" s="134"/>
    </row>
    <row r="2" spans="1:52" s="11" customFormat="1" x14ac:dyDescent="0.2">
      <c r="A2" s="134"/>
      <c r="B2" s="138" t="s">
        <v>119</v>
      </c>
      <c r="C2" s="142"/>
      <c r="D2" s="134"/>
      <c r="E2" s="138"/>
      <c r="F2" s="134"/>
      <c r="G2" s="134"/>
      <c r="H2" s="134"/>
      <c r="I2" s="134"/>
      <c r="J2" s="134"/>
      <c r="K2" s="134"/>
      <c r="L2" s="134"/>
      <c r="M2" s="134"/>
      <c r="N2" s="134"/>
      <c r="O2" s="134"/>
      <c r="AU2" s="32" t="s">
        <v>60</v>
      </c>
      <c r="AV2" s="32"/>
      <c r="AW2" s="134"/>
      <c r="AX2" s="134"/>
    </row>
    <row r="3" spans="1:52" s="11" customFormat="1" x14ac:dyDescent="0.2">
      <c r="A3" s="134"/>
      <c r="B3" s="138" t="s">
        <v>282</v>
      </c>
      <c r="C3" s="142"/>
      <c r="D3" s="134"/>
      <c r="E3" s="138"/>
      <c r="F3" s="134"/>
      <c r="G3" s="134"/>
      <c r="H3" s="134"/>
      <c r="I3" s="134"/>
      <c r="J3" s="134"/>
      <c r="K3" s="134"/>
      <c r="L3" s="134"/>
      <c r="M3" s="134"/>
      <c r="N3" s="134"/>
      <c r="O3" s="134"/>
      <c r="AU3" s="33" t="s">
        <v>61</v>
      </c>
      <c r="AV3" s="33"/>
      <c r="AW3" s="134"/>
      <c r="AX3" s="134"/>
    </row>
    <row r="4" spans="1:52" s="11" customFormat="1" x14ac:dyDescent="0.2">
      <c r="A4" s="134"/>
      <c r="B4" s="138"/>
      <c r="C4" s="142"/>
      <c r="D4" s="134"/>
      <c r="E4" s="138"/>
      <c r="F4" s="134"/>
      <c r="G4" s="134"/>
      <c r="H4" s="134"/>
      <c r="I4" s="134"/>
      <c r="J4" s="134"/>
      <c r="K4" s="134"/>
      <c r="L4" s="134"/>
      <c r="M4" s="134"/>
      <c r="N4" s="134"/>
      <c r="O4" s="134"/>
      <c r="AW4" s="134"/>
      <c r="AX4" s="134"/>
    </row>
    <row r="5" spans="1:52" x14ac:dyDescent="0.2">
      <c r="A5" s="12" t="s">
        <v>54</v>
      </c>
    </row>
    <row r="6" spans="1:52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</row>
    <row r="7" spans="1:52" x14ac:dyDescent="0.2">
      <c r="A7" s="265" t="s">
        <v>53</v>
      </c>
      <c r="B7" s="266" t="s">
        <v>53</v>
      </c>
      <c r="C7" s="266" t="s">
        <v>53</v>
      </c>
      <c r="D7" s="58" t="s">
        <v>53</v>
      </c>
      <c r="E7" s="58"/>
      <c r="F7" s="58"/>
      <c r="G7" s="58" t="s">
        <v>63</v>
      </c>
      <c r="H7" s="277"/>
      <c r="I7" s="277"/>
      <c r="J7" s="277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9"/>
      <c r="AR7" s="270"/>
      <c r="AS7" s="271" t="s">
        <v>51</v>
      </c>
      <c r="AT7" s="272"/>
      <c r="AU7" s="273"/>
      <c r="AV7" s="274" t="s">
        <v>58</v>
      </c>
      <c r="AX7" s="49"/>
      <c r="AY7" s="51" t="s">
        <v>230</v>
      </c>
      <c r="AZ7" s="50"/>
    </row>
    <row r="8" spans="1:52" ht="13.5" thickBot="1" x14ac:dyDescent="0.25">
      <c r="A8" s="267" t="s">
        <v>52</v>
      </c>
      <c r="B8" s="268" t="s">
        <v>64</v>
      </c>
      <c r="C8" s="269" t="s">
        <v>283</v>
      </c>
      <c r="D8" s="301" t="s">
        <v>287</v>
      </c>
      <c r="E8" s="294"/>
      <c r="F8" s="294"/>
      <c r="G8" s="294"/>
      <c r="H8" s="294"/>
      <c r="I8" s="294"/>
      <c r="J8" s="294"/>
      <c r="K8" s="294"/>
      <c r="L8" s="294"/>
      <c r="M8" s="295"/>
      <c r="N8" s="296"/>
      <c r="O8" s="296"/>
      <c r="P8" s="296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296"/>
      <c r="AO8" s="296"/>
      <c r="AP8" s="296"/>
      <c r="AQ8" s="297"/>
      <c r="AR8" s="298" t="s">
        <v>284</v>
      </c>
      <c r="AS8" s="299" t="s">
        <v>285</v>
      </c>
      <c r="AT8" s="300" t="s">
        <v>286</v>
      </c>
      <c r="AU8" s="275" t="s">
        <v>57</v>
      </c>
      <c r="AV8" s="276"/>
      <c r="AX8" s="37" t="s">
        <v>55</v>
      </c>
      <c r="AY8" s="27" t="s">
        <v>56</v>
      </c>
      <c r="AZ8" s="71" t="s">
        <v>50</v>
      </c>
    </row>
    <row r="9" spans="1:52" x14ac:dyDescent="0.2">
      <c r="A9" s="281">
        <f t="shared" ref="A9:A23" si="0">RANK(C9,C$9:C$23,0)</f>
        <v>1</v>
      </c>
      <c r="B9" s="282" t="s">
        <v>69</v>
      </c>
      <c r="C9" s="283">
        <f t="shared" ref="C9:C23" si="1">SUM(D9:M9)</f>
        <v>93.016710000000018</v>
      </c>
      <c r="D9" s="284">
        <f t="shared" ref="D9:AQ9" si="2">IFERROR(LARGE($D$51:$AQ$60,D$29),0)</f>
        <v>10.003</v>
      </c>
      <c r="E9" s="285">
        <f t="shared" si="2"/>
        <v>10.002000000000001</v>
      </c>
      <c r="F9" s="285">
        <f t="shared" si="2"/>
        <v>10.00005</v>
      </c>
      <c r="G9" s="285">
        <f t="shared" si="2"/>
        <v>10.00001</v>
      </c>
      <c r="H9" s="285">
        <f t="shared" si="2"/>
        <v>9.0050000000000008</v>
      </c>
      <c r="I9" s="285">
        <f t="shared" si="2"/>
        <v>9.0020000000000007</v>
      </c>
      <c r="J9" s="285">
        <f t="shared" si="2"/>
        <v>9.0006000000000004</v>
      </c>
      <c r="K9" s="286">
        <f t="shared" si="2"/>
        <v>9.0000400000000003</v>
      </c>
      <c r="L9" s="285">
        <f t="shared" si="2"/>
        <v>9.0000099999999996</v>
      </c>
      <c r="M9" s="287">
        <f t="shared" si="2"/>
        <v>8.0039999999999996</v>
      </c>
      <c r="N9" s="288">
        <f t="shared" si="2"/>
        <v>8.0030000000000001</v>
      </c>
      <c r="O9" s="289">
        <f t="shared" si="2"/>
        <v>8.0020000000000007</v>
      </c>
      <c r="P9" s="289">
        <f t="shared" si="2"/>
        <v>8.0006000000000004</v>
      </c>
      <c r="Q9" s="289">
        <f t="shared" si="2"/>
        <v>7.0039999999999996</v>
      </c>
      <c r="R9" s="289">
        <f t="shared" si="2"/>
        <v>7.0030000000000001</v>
      </c>
      <c r="S9" s="289">
        <f t="shared" si="2"/>
        <v>6.0019999999999998</v>
      </c>
      <c r="T9" s="289">
        <f t="shared" si="2"/>
        <v>5.0039999999999996</v>
      </c>
      <c r="U9" s="289">
        <f t="shared" si="2"/>
        <v>5.0019999999999998</v>
      </c>
      <c r="V9" s="289">
        <f t="shared" si="2"/>
        <v>5.0000499999999999</v>
      </c>
      <c r="W9" s="289">
        <f t="shared" si="2"/>
        <v>4.0049999999999999</v>
      </c>
      <c r="X9" s="289">
        <f t="shared" si="2"/>
        <v>4.0039999999999996</v>
      </c>
      <c r="Y9" s="289">
        <f t="shared" si="2"/>
        <v>4.0019999999999998</v>
      </c>
      <c r="Z9" s="289">
        <f t="shared" si="2"/>
        <v>4.0000400000000003</v>
      </c>
      <c r="AA9" s="289">
        <f t="shared" si="2"/>
        <v>3.004</v>
      </c>
      <c r="AB9" s="289">
        <f t="shared" si="2"/>
        <v>3.0000499999999999</v>
      </c>
      <c r="AC9" s="289">
        <f t="shared" si="2"/>
        <v>2.004</v>
      </c>
      <c r="AD9" s="289">
        <f t="shared" si="2"/>
        <v>1.004</v>
      </c>
      <c r="AE9" s="289">
        <f t="shared" si="2"/>
        <v>5.0000000000000001E-3</v>
      </c>
      <c r="AF9" s="289">
        <f t="shared" si="2"/>
        <v>5.0000000000000001E-3</v>
      </c>
      <c r="AG9" s="289">
        <f t="shared" si="2"/>
        <v>4.0000000000000001E-3</v>
      </c>
      <c r="AH9" s="289">
        <f t="shared" si="2"/>
        <v>4.0000000000000001E-3</v>
      </c>
      <c r="AI9" s="289">
        <f t="shared" si="2"/>
        <v>4.0000000000000001E-3</v>
      </c>
      <c r="AJ9" s="289">
        <f t="shared" si="2"/>
        <v>4.0000000000000001E-3</v>
      </c>
      <c r="AK9" s="289">
        <f t="shared" si="2"/>
        <v>0</v>
      </c>
      <c r="AL9" s="289">
        <f t="shared" si="2"/>
        <v>0</v>
      </c>
      <c r="AM9" s="289">
        <f t="shared" si="2"/>
        <v>0</v>
      </c>
      <c r="AN9" s="289">
        <f t="shared" si="2"/>
        <v>0</v>
      </c>
      <c r="AO9" s="289">
        <f t="shared" si="2"/>
        <v>0</v>
      </c>
      <c r="AP9" s="289">
        <f t="shared" si="2"/>
        <v>0</v>
      </c>
      <c r="AQ9" s="290">
        <f t="shared" si="2"/>
        <v>0</v>
      </c>
      <c r="AR9" s="291">
        <f>COUNTIF(Sünd.!G$6:G$91,B9&amp;"M")</f>
        <v>26</v>
      </c>
      <c r="AS9" s="292">
        <f>COUNTIF(Sünd.!G$6:G$91,B9&amp;"N")</f>
        <v>7</v>
      </c>
      <c r="AT9" s="293">
        <f>COUNTIF(Sünd.!B$6:B$91,"*"&amp;B9&amp;"*")</f>
        <v>33</v>
      </c>
      <c r="AU9" s="278">
        <f t="shared" ref="AU9:AU23" si="3">COUNTIF(D9:AQ9,"&gt;=10")</f>
        <v>4</v>
      </c>
      <c r="AV9" s="279">
        <f t="shared" ref="AV9:AV23" si="4">COUNTIF(D9:AQ9,"&gt;=8")</f>
        <v>13</v>
      </c>
      <c r="AX9" s="66">
        <f t="shared" ref="AX9:AX23" si="5">IF((D9-INT(D9))&gt;=0.0006,1,0)+IF((E9-INT(E9))&gt;=0.0006,1,0)+IF((F9-INT(F9))&gt;=0.0006,1,0)+IF((G9-INT(G9))&gt;=0.0006,1,0)+IF((H9-INT(H9))&gt;=0.0006,1,0)+IF((I9-INT(I9))&gt;=0.0006,1,0)+IF((J9-INT(J9))&gt;=0.0006,1,0)+IF((K9-INT(K9))&gt;=0.0006,1,0)+IF((L9-INT(L9))&gt;=0.0006,1,0)+IF((M9-INT(M9))&gt;=0.0006,1,0)+IF((N9-INT(N9))&gt;=0.0006,1,0)+IF((O9-INT(O9))&gt;=0.0006,1,0)+IF((P9-INT(P9))&gt;=0.0006,1,0)+IF((Q9-INT(Q9))&gt;=0.0006,1,0)+IF((R9-INT(R9))&gt;=0.0006,1,0)+IF((S9-INT(S9))&gt;=0.0006,1,0)+IF((T9-INT(T9))&gt;=0.0006,1,0)+IF((U9-INT(U9))&gt;=0.0006,1,0)+IF((V9-INT(V9))&gt;=0.0006,1,0)+IF((W9-INT(W9))&gt;=0.0006,1,0)+IF((X9-INT(X9))&gt;=0.0006,1,0)+IF((Y9-INT(Y9))&gt;=0.0006,1,0)+IF((Z9-INT(Z9))&gt;=0.0006,1,0)+IF((AA9-INT(AA9))&gt;=0.0006,1,0)+IF((AB9-INT(AB9))&gt;=0.0006,1,0)+IF((AC9-INT(AC9))&gt;=0.0006,1,0)+IF((AD9-INT(AD9))&gt;=0.0006,1,0)+IF((AE9-INT(AE9))&gt;=0.0006,1,0)+IF((AF9-INT(AF9))&gt;=0.0006,1,0)+IF((AG9-INT(AG9))&gt;=0.0006,1,0)+IF((AH9-INT(AH9))&gt;=0.0006,1,0)+IF((AI9-INT(AI9))&gt;=0.0006,1,0)+IF((AJ9-INT(AJ9))&gt;=0.0006,1,0)+IF((AK9-INT(AK9))&gt;=0.0006,1,0)+IF((AL9-INT(AL9))&gt;=0.0006,1,0)+IF((AM9-INT(AM9))&gt;=0.0006,1,0)+IF((AN9-INT(AN9))&gt;=0.0006,1,0)+IF((AO9-INT(AO9))&gt;=0.0006,1,0)+IF((AP9-INT(AP9))&gt;=0.0006,1,0)+IF((AQ9-INT(AQ9))&gt;=0.0006,1,0)</f>
        <v>26</v>
      </c>
      <c r="AY9" s="65">
        <f t="shared" ref="AY9:AY23" si="6">COUNTIF(D9:AQ9,"&gt;=0")-COUNTIF(D9:AQ9,"=0")-AX9</f>
        <v>7</v>
      </c>
      <c r="AZ9" s="70">
        <f t="shared" ref="AZ9:AZ23" si="7">COUNTIF(D9:AQ9,"&gt;0")</f>
        <v>33</v>
      </c>
    </row>
    <row r="10" spans="1:52" x14ac:dyDescent="0.2">
      <c r="A10" s="36">
        <f t="shared" si="0"/>
        <v>2</v>
      </c>
      <c r="B10" s="263" t="s">
        <v>71</v>
      </c>
      <c r="C10" s="52">
        <f t="shared" si="1"/>
        <v>79.01718000000001</v>
      </c>
      <c r="D10" s="60">
        <f t="shared" ref="D10:AQ10" si="8">IFERROR(LARGE($D$141:$AQ$150,D$29),0)</f>
        <v>10.005000000000001</v>
      </c>
      <c r="E10" s="61">
        <f t="shared" si="8"/>
        <v>10.004</v>
      </c>
      <c r="F10" s="61">
        <f t="shared" si="8"/>
        <v>9.0000499999999999</v>
      </c>
      <c r="G10" s="61">
        <f t="shared" si="8"/>
        <v>9.0000300000000006</v>
      </c>
      <c r="H10" s="61">
        <f t="shared" si="8"/>
        <v>8.0050000000000008</v>
      </c>
      <c r="I10" s="61">
        <f t="shared" si="8"/>
        <v>8.0000300000000006</v>
      </c>
      <c r="J10" s="61">
        <f t="shared" si="8"/>
        <v>8.0000099999999996</v>
      </c>
      <c r="K10" s="62">
        <f t="shared" si="8"/>
        <v>7.0000200000000001</v>
      </c>
      <c r="L10" s="129">
        <f t="shared" si="8"/>
        <v>6.0000400000000003</v>
      </c>
      <c r="M10" s="196">
        <f t="shared" si="8"/>
        <v>4.0030000000000001</v>
      </c>
      <c r="N10" s="128">
        <f t="shared" si="8"/>
        <v>3.0030000000000001</v>
      </c>
      <c r="O10" s="63">
        <f t="shared" si="8"/>
        <v>3.0019999999999998</v>
      </c>
      <c r="P10" s="63">
        <f t="shared" si="8"/>
        <v>1.0049999999999999</v>
      </c>
      <c r="Q10" s="63">
        <f t="shared" si="8"/>
        <v>2E-3</v>
      </c>
      <c r="R10" s="63">
        <f t="shared" si="8"/>
        <v>0</v>
      </c>
      <c r="S10" s="63">
        <f t="shared" si="8"/>
        <v>0</v>
      </c>
      <c r="T10" s="63">
        <f t="shared" si="8"/>
        <v>0</v>
      </c>
      <c r="U10" s="63">
        <f t="shared" si="8"/>
        <v>0</v>
      </c>
      <c r="V10" s="63">
        <f t="shared" si="8"/>
        <v>0</v>
      </c>
      <c r="W10" s="63">
        <f t="shared" si="8"/>
        <v>0</v>
      </c>
      <c r="X10" s="63">
        <f t="shared" si="8"/>
        <v>0</v>
      </c>
      <c r="Y10" s="63">
        <f t="shared" si="8"/>
        <v>0</v>
      </c>
      <c r="Z10" s="63">
        <f t="shared" si="8"/>
        <v>0</v>
      </c>
      <c r="AA10" s="63">
        <f t="shared" si="8"/>
        <v>0</v>
      </c>
      <c r="AB10" s="63">
        <f t="shared" si="8"/>
        <v>0</v>
      </c>
      <c r="AC10" s="63">
        <f t="shared" si="8"/>
        <v>0</v>
      </c>
      <c r="AD10" s="63">
        <f t="shared" si="8"/>
        <v>0</v>
      </c>
      <c r="AE10" s="63">
        <f t="shared" si="8"/>
        <v>0</v>
      </c>
      <c r="AF10" s="63">
        <f t="shared" si="8"/>
        <v>0</v>
      </c>
      <c r="AG10" s="63">
        <f t="shared" si="8"/>
        <v>0</v>
      </c>
      <c r="AH10" s="63">
        <f t="shared" si="8"/>
        <v>0</v>
      </c>
      <c r="AI10" s="63">
        <f t="shared" si="8"/>
        <v>0</v>
      </c>
      <c r="AJ10" s="63">
        <f t="shared" si="8"/>
        <v>0</v>
      </c>
      <c r="AK10" s="63">
        <f t="shared" si="8"/>
        <v>0</v>
      </c>
      <c r="AL10" s="63">
        <f t="shared" si="8"/>
        <v>0</v>
      </c>
      <c r="AM10" s="63">
        <f t="shared" si="8"/>
        <v>0</v>
      </c>
      <c r="AN10" s="63">
        <f t="shared" si="8"/>
        <v>0</v>
      </c>
      <c r="AO10" s="63">
        <f t="shared" si="8"/>
        <v>0</v>
      </c>
      <c r="AP10" s="63">
        <f t="shared" si="8"/>
        <v>0</v>
      </c>
      <c r="AQ10" s="64">
        <f t="shared" si="8"/>
        <v>0</v>
      </c>
      <c r="AR10" s="66">
        <f>COUNTIF(Sünd.!G$6:G$91,B10&amp;"M")</f>
        <v>8</v>
      </c>
      <c r="AS10" s="65">
        <f>COUNTIF(Sünd.!G$6:G$91,B10&amp;"N")</f>
        <v>6</v>
      </c>
      <c r="AT10" s="70">
        <f>COUNTIF(Sünd.!B$6:B$91,"*"&amp;B10&amp;"*")</f>
        <v>14</v>
      </c>
      <c r="AU10" s="278">
        <f t="shared" si="3"/>
        <v>2</v>
      </c>
      <c r="AV10" s="279">
        <f t="shared" si="4"/>
        <v>7</v>
      </c>
      <c r="AX10" s="66">
        <f t="shared" si="5"/>
        <v>8</v>
      </c>
      <c r="AY10" s="65">
        <f t="shared" si="6"/>
        <v>6</v>
      </c>
      <c r="AZ10" s="70">
        <f t="shared" si="7"/>
        <v>14</v>
      </c>
    </row>
    <row r="11" spans="1:52" x14ac:dyDescent="0.2">
      <c r="A11" s="36">
        <f t="shared" si="0"/>
        <v>3</v>
      </c>
      <c r="B11" s="263" t="s">
        <v>70</v>
      </c>
      <c r="C11" s="52">
        <f t="shared" si="1"/>
        <v>68.017740000000003</v>
      </c>
      <c r="D11" s="60">
        <f t="shared" ref="D11:AQ11" si="9">IFERROR(LARGE($D$151:$AQ$160,D$29),0)</f>
        <v>10.0006</v>
      </c>
      <c r="E11" s="61">
        <f t="shared" si="9"/>
        <v>10.000030000000001</v>
      </c>
      <c r="F11" s="61">
        <f t="shared" si="9"/>
        <v>8.0000400000000003</v>
      </c>
      <c r="G11" s="61">
        <f t="shared" si="9"/>
        <v>8.0000199999999992</v>
      </c>
      <c r="H11" s="61">
        <f t="shared" si="9"/>
        <v>7.0019999999999998</v>
      </c>
      <c r="I11" s="61">
        <f t="shared" si="9"/>
        <v>7.0000499999999999</v>
      </c>
      <c r="J11" s="61">
        <f t="shared" si="9"/>
        <v>6.0049999999999999</v>
      </c>
      <c r="K11" s="62">
        <f t="shared" si="9"/>
        <v>6.0030000000000001</v>
      </c>
      <c r="L11" s="129">
        <f t="shared" si="9"/>
        <v>5.0049999999999999</v>
      </c>
      <c r="M11" s="196">
        <f t="shared" si="9"/>
        <v>1.002</v>
      </c>
      <c r="N11" s="128">
        <f t="shared" si="9"/>
        <v>5.0000000000000001E-3</v>
      </c>
      <c r="O11" s="63">
        <f t="shared" si="9"/>
        <v>0</v>
      </c>
      <c r="P11" s="63">
        <f t="shared" si="9"/>
        <v>0</v>
      </c>
      <c r="Q11" s="63">
        <f t="shared" si="9"/>
        <v>0</v>
      </c>
      <c r="R11" s="63">
        <f t="shared" si="9"/>
        <v>0</v>
      </c>
      <c r="S11" s="63">
        <f t="shared" si="9"/>
        <v>0</v>
      </c>
      <c r="T11" s="63">
        <f t="shared" si="9"/>
        <v>0</v>
      </c>
      <c r="U11" s="63">
        <f t="shared" si="9"/>
        <v>0</v>
      </c>
      <c r="V11" s="63">
        <f t="shared" si="9"/>
        <v>0</v>
      </c>
      <c r="W11" s="63">
        <f t="shared" si="9"/>
        <v>0</v>
      </c>
      <c r="X11" s="63">
        <f t="shared" si="9"/>
        <v>0</v>
      </c>
      <c r="Y11" s="63">
        <f t="shared" si="9"/>
        <v>0</v>
      </c>
      <c r="Z11" s="63">
        <f t="shared" si="9"/>
        <v>0</v>
      </c>
      <c r="AA11" s="63">
        <f t="shared" si="9"/>
        <v>0</v>
      </c>
      <c r="AB11" s="63">
        <f t="shared" si="9"/>
        <v>0</v>
      </c>
      <c r="AC11" s="63">
        <f t="shared" si="9"/>
        <v>0</v>
      </c>
      <c r="AD11" s="63">
        <f t="shared" si="9"/>
        <v>0</v>
      </c>
      <c r="AE11" s="63">
        <f t="shared" si="9"/>
        <v>0</v>
      </c>
      <c r="AF11" s="63">
        <f t="shared" si="9"/>
        <v>0</v>
      </c>
      <c r="AG11" s="63">
        <f t="shared" si="9"/>
        <v>0</v>
      </c>
      <c r="AH11" s="63">
        <f t="shared" si="9"/>
        <v>0</v>
      </c>
      <c r="AI11" s="63">
        <f t="shared" si="9"/>
        <v>0</v>
      </c>
      <c r="AJ11" s="63">
        <f t="shared" si="9"/>
        <v>0</v>
      </c>
      <c r="AK11" s="63">
        <f t="shared" si="9"/>
        <v>0</v>
      </c>
      <c r="AL11" s="63">
        <f t="shared" si="9"/>
        <v>0</v>
      </c>
      <c r="AM11" s="63">
        <f t="shared" si="9"/>
        <v>0</v>
      </c>
      <c r="AN11" s="63">
        <f t="shared" si="9"/>
        <v>0</v>
      </c>
      <c r="AO11" s="63">
        <f t="shared" si="9"/>
        <v>0</v>
      </c>
      <c r="AP11" s="63">
        <f t="shared" si="9"/>
        <v>0</v>
      </c>
      <c r="AQ11" s="64">
        <f t="shared" si="9"/>
        <v>0</v>
      </c>
      <c r="AR11" s="66">
        <f>COUNTIF(Sünd.!G$6:G$91,B11&amp;"M")</f>
        <v>7</v>
      </c>
      <c r="AS11" s="65">
        <f>COUNTIF(Sünd.!G$6:G$91,B11&amp;"N")</f>
        <v>4</v>
      </c>
      <c r="AT11" s="70">
        <f>COUNTIF(Sünd.!B$6:B$91,"*"&amp;B11&amp;"*")</f>
        <v>11</v>
      </c>
      <c r="AU11" s="278">
        <f t="shared" si="3"/>
        <v>2</v>
      </c>
      <c r="AV11" s="279">
        <f t="shared" si="4"/>
        <v>4</v>
      </c>
      <c r="AX11" s="66">
        <f t="shared" si="5"/>
        <v>7</v>
      </c>
      <c r="AY11" s="65">
        <f t="shared" si="6"/>
        <v>4</v>
      </c>
      <c r="AZ11" s="70">
        <f t="shared" si="7"/>
        <v>11</v>
      </c>
    </row>
    <row r="12" spans="1:52" x14ac:dyDescent="0.2">
      <c r="A12" s="36">
        <f t="shared" si="0"/>
        <v>4</v>
      </c>
      <c r="B12" s="263" t="s">
        <v>73</v>
      </c>
      <c r="C12" s="52">
        <f t="shared" si="1"/>
        <v>59.01823000000001</v>
      </c>
      <c r="D12" s="60">
        <f t="shared" ref="D12:AQ12" si="10">IFERROR(LARGE($D$91:$AQ$100,D$29),0)</f>
        <v>10.00004</v>
      </c>
      <c r="E12" s="61">
        <f t="shared" si="10"/>
        <v>9.0039999999999996</v>
      </c>
      <c r="F12" s="61">
        <f t="shared" si="10"/>
        <v>9.0000199999999992</v>
      </c>
      <c r="G12" s="61">
        <f t="shared" si="10"/>
        <v>7.0000400000000003</v>
      </c>
      <c r="H12" s="61">
        <f t="shared" si="10"/>
        <v>6.0039999999999996</v>
      </c>
      <c r="I12" s="61">
        <f t="shared" si="10"/>
        <v>6.0000499999999999</v>
      </c>
      <c r="J12" s="61">
        <f t="shared" si="10"/>
        <v>6.0000299999999998</v>
      </c>
      <c r="K12" s="62">
        <f t="shared" si="10"/>
        <v>4.0000499999999999</v>
      </c>
      <c r="L12" s="129">
        <f t="shared" si="10"/>
        <v>2.0049999999999999</v>
      </c>
      <c r="M12" s="196">
        <f t="shared" si="10"/>
        <v>5.0000000000000001E-3</v>
      </c>
      <c r="N12" s="128">
        <f t="shared" si="10"/>
        <v>0</v>
      </c>
      <c r="O12" s="63">
        <f t="shared" si="10"/>
        <v>0</v>
      </c>
      <c r="P12" s="63">
        <f t="shared" si="10"/>
        <v>0</v>
      </c>
      <c r="Q12" s="63">
        <f t="shared" si="10"/>
        <v>0</v>
      </c>
      <c r="R12" s="63">
        <f t="shared" si="10"/>
        <v>0</v>
      </c>
      <c r="S12" s="63">
        <f t="shared" si="10"/>
        <v>0</v>
      </c>
      <c r="T12" s="63">
        <f t="shared" si="10"/>
        <v>0</v>
      </c>
      <c r="U12" s="63">
        <f t="shared" si="10"/>
        <v>0</v>
      </c>
      <c r="V12" s="63">
        <f t="shared" si="10"/>
        <v>0</v>
      </c>
      <c r="W12" s="63">
        <f t="shared" si="10"/>
        <v>0</v>
      </c>
      <c r="X12" s="63">
        <f t="shared" si="10"/>
        <v>0</v>
      </c>
      <c r="Y12" s="63">
        <f t="shared" si="10"/>
        <v>0</v>
      </c>
      <c r="Z12" s="63">
        <f t="shared" si="10"/>
        <v>0</v>
      </c>
      <c r="AA12" s="63">
        <f t="shared" si="10"/>
        <v>0</v>
      </c>
      <c r="AB12" s="63">
        <f t="shared" si="10"/>
        <v>0</v>
      </c>
      <c r="AC12" s="63">
        <f t="shared" si="10"/>
        <v>0</v>
      </c>
      <c r="AD12" s="63">
        <f t="shared" si="10"/>
        <v>0</v>
      </c>
      <c r="AE12" s="63">
        <f t="shared" si="10"/>
        <v>0</v>
      </c>
      <c r="AF12" s="63">
        <f t="shared" si="10"/>
        <v>0</v>
      </c>
      <c r="AG12" s="63">
        <f t="shared" si="10"/>
        <v>0</v>
      </c>
      <c r="AH12" s="63">
        <f t="shared" si="10"/>
        <v>0</v>
      </c>
      <c r="AI12" s="63">
        <f t="shared" si="10"/>
        <v>0</v>
      </c>
      <c r="AJ12" s="63">
        <f t="shared" si="10"/>
        <v>0</v>
      </c>
      <c r="AK12" s="63">
        <f t="shared" si="10"/>
        <v>0</v>
      </c>
      <c r="AL12" s="63">
        <f t="shared" si="10"/>
        <v>0</v>
      </c>
      <c r="AM12" s="63">
        <f t="shared" si="10"/>
        <v>0</v>
      </c>
      <c r="AN12" s="63">
        <f t="shared" si="10"/>
        <v>0</v>
      </c>
      <c r="AO12" s="63">
        <f t="shared" si="10"/>
        <v>0</v>
      </c>
      <c r="AP12" s="63">
        <f t="shared" si="10"/>
        <v>0</v>
      </c>
      <c r="AQ12" s="64">
        <f t="shared" si="10"/>
        <v>0</v>
      </c>
      <c r="AR12" s="66">
        <f>COUNTIF(Sünd.!G$6:G$91,B12&amp;"M")</f>
        <v>4</v>
      </c>
      <c r="AS12" s="65">
        <f>COUNTIF(Sünd.!G$6:G$91,B12&amp;"N")</f>
        <v>6</v>
      </c>
      <c r="AT12" s="70">
        <f>COUNTIF(Sünd.!B$6:B$91,"*"&amp;B12&amp;"*")</f>
        <v>10</v>
      </c>
      <c r="AU12" s="303">
        <f t="shared" si="3"/>
        <v>1</v>
      </c>
      <c r="AV12" s="279">
        <f t="shared" si="4"/>
        <v>3</v>
      </c>
      <c r="AX12" s="66">
        <f t="shared" si="5"/>
        <v>4</v>
      </c>
      <c r="AY12" s="65">
        <f t="shared" si="6"/>
        <v>6</v>
      </c>
      <c r="AZ12" s="70">
        <f t="shared" si="7"/>
        <v>10</v>
      </c>
    </row>
    <row r="13" spans="1:52" x14ac:dyDescent="0.2">
      <c r="A13" s="36">
        <f t="shared" si="0"/>
        <v>5</v>
      </c>
      <c r="B13" s="263" t="s">
        <v>72</v>
      </c>
      <c r="C13" s="52">
        <f t="shared" si="1"/>
        <v>40.022130000000011</v>
      </c>
      <c r="D13" s="60">
        <f t="shared" ref="D13:AQ13" si="11">IFERROR(LARGE($D$171:$AQ$180,D$29),0)</f>
        <v>10.000019999999999</v>
      </c>
      <c r="E13" s="61">
        <f t="shared" si="11"/>
        <v>8.0000499999999999</v>
      </c>
      <c r="F13" s="61">
        <f t="shared" si="11"/>
        <v>7.0049999999999999</v>
      </c>
      <c r="G13" s="61">
        <f t="shared" si="11"/>
        <v>6.0000200000000001</v>
      </c>
      <c r="H13" s="61">
        <f t="shared" si="11"/>
        <v>5.0000400000000003</v>
      </c>
      <c r="I13" s="61">
        <f t="shared" si="11"/>
        <v>2.0030000000000001</v>
      </c>
      <c r="J13" s="61">
        <f t="shared" si="11"/>
        <v>2.0019999999999998</v>
      </c>
      <c r="K13" s="62">
        <f t="shared" si="11"/>
        <v>5.0000000000000001E-3</v>
      </c>
      <c r="L13" s="129">
        <f t="shared" si="11"/>
        <v>5.0000000000000001E-3</v>
      </c>
      <c r="M13" s="196">
        <f t="shared" si="11"/>
        <v>2E-3</v>
      </c>
      <c r="N13" s="128">
        <f t="shared" si="11"/>
        <v>2E-3</v>
      </c>
      <c r="O13" s="63">
        <f t="shared" si="11"/>
        <v>0</v>
      </c>
      <c r="P13" s="63">
        <f t="shared" si="11"/>
        <v>0</v>
      </c>
      <c r="Q13" s="63">
        <f t="shared" si="11"/>
        <v>0</v>
      </c>
      <c r="R13" s="63">
        <f t="shared" si="11"/>
        <v>0</v>
      </c>
      <c r="S13" s="63">
        <f t="shared" si="11"/>
        <v>0</v>
      </c>
      <c r="T13" s="63">
        <f t="shared" si="11"/>
        <v>0</v>
      </c>
      <c r="U13" s="63">
        <f t="shared" si="11"/>
        <v>0</v>
      </c>
      <c r="V13" s="63">
        <f t="shared" si="11"/>
        <v>0</v>
      </c>
      <c r="W13" s="63">
        <f t="shared" si="11"/>
        <v>0</v>
      </c>
      <c r="X13" s="63">
        <f t="shared" si="11"/>
        <v>0</v>
      </c>
      <c r="Y13" s="63">
        <f t="shared" si="11"/>
        <v>0</v>
      </c>
      <c r="Z13" s="63">
        <f t="shared" si="11"/>
        <v>0</v>
      </c>
      <c r="AA13" s="63">
        <f t="shared" si="11"/>
        <v>0</v>
      </c>
      <c r="AB13" s="63">
        <f t="shared" si="11"/>
        <v>0</v>
      </c>
      <c r="AC13" s="63">
        <f t="shared" si="11"/>
        <v>0</v>
      </c>
      <c r="AD13" s="63">
        <f t="shared" si="11"/>
        <v>0</v>
      </c>
      <c r="AE13" s="63">
        <f t="shared" si="11"/>
        <v>0</v>
      </c>
      <c r="AF13" s="63">
        <f t="shared" si="11"/>
        <v>0</v>
      </c>
      <c r="AG13" s="63">
        <f t="shared" si="11"/>
        <v>0</v>
      </c>
      <c r="AH13" s="63">
        <f t="shared" si="11"/>
        <v>0</v>
      </c>
      <c r="AI13" s="63">
        <f t="shared" si="11"/>
        <v>0</v>
      </c>
      <c r="AJ13" s="63">
        <f t="shared" si="11"/>
        <v>0</v>
      </c>
      <c r="AK13" s="63">
        <f t="shared" si="11"/>
        <v>0</v>
      </c>
      <c r="AL13" s="63">
        <f t="shared" si="11"/>
        <v>0</v>
      </c>
      <c r="AM13" s="63">
        <f t="shared" si="11"/>
        <v>0</v>
      </c>
      <c r="AN13" s="63">
        <f t="shared" si="11"/>
        <v>0</v>
      </c>
      <c r="AO13" s="63">
        <f t="shared" si="11"/>
        <v>0</v>
      </c>
      <c r="AP13" s="63">
        <f t="shared" si="11"/>
        <v>0</v>
      </c>
      <c r="AQ13" s="64">
        <f t="shared" si="11"/>
        <v>0</v>
      </c>
      <c r="AR13" s="66">
        <f>COUNTIF(Sünd.!G$6:G$91,B13&amp;"M")</f>
        <v>7</v>
      </c>
      <c r="AS13" s="65">
        <f>COUNTIF(Sünd.!G$6:G$91,B13&amp;"N")</f>
        <v>4</v>
      </c>
      <c r="AT13" s="70">
        <f>COUNTIF(Sünd.!B$6:B$91,"*"&amp;B13&amp;"*")</f>
        <v>11</v>
      </c>
      <c r="AU13" s="303">
        <f t="shared" si="3"/>
        <v>1</v>
      </c>
      <c r="AV13" s="279">
        <f t="shared" si="4"/>
        <v>2</v>
      </c>
      <c r="AX13" s="66">
        <f t="shared" si="5"/>
        <v>7</v>
      </c>
      <c r="AY13" s="65">
        <f t="shared" si="6"/>
        <v>4</v>
      </c>
      <c r="AZ13" s="70">
        <f t="shared" si="7"/>
        <v>11</v>
      </c>
    </row>
    <row r="14" spans="1:52" x14ac:dyDescent="0.2">
      <c r="A14" s="36">
        <f t="shared" si="0"/>
        <v>6</v>
      </c>
      <c r="B14" s="264" t="s">
        <v>76</v>
      </c>
      <c r="C14" s="52">
        <f t="shared" si="1"/>
        <v>26.016049999999996</v>
      </c>
      <c r="D14" s="60">
        <f t="shared" ref="D14:AQ14" si="12">IFERROR(LARGE($D$81:$AQ$90,D$29),0)</f>
        <v>9.0030000000000001</v>
      </c>
      <c r="E14" s="61">
        <f t="shared" si="12"/>
        <v>7.0000299999999998</v>
      </c>
      <c r="F14" s="61">
        <f t="shared" si="12"/>
        <v>5.0030000000000001</v>
      </c>
      <c r="G14" s="61">
        <f t="shared" si="12"/>
        <v>5.0000200000000001</v>
      </c>
      <c r="H14" s="61">
        <f t="shared" si="12"/>
        <v>5.0000000000000001E-3</v>
      </c>
      <c r="I14" s="61">
        <f t="shared" si="12"/>
        <v>5.0000000000000001E-3</v>
      </c>
      <c r="J14" s="61">
        <f t="shared" si="12"/>
        <v>0</v>
      </c>
      <c r="K14" s="62">
        <f t="shared" si="12"/>
        <v>0</v>
      </c>
      <c r="L14" s="129">
        <f t="shared" si="12"/>
        <v>0</v>
      </c>
      <c r="M14" s="196">
        <f t="shared" si="12"/>
        <v>0</v>
      </c>
      <c r="N14" s="128">
        <f t="shared" si="12"/>
        <v>0</v>
      </c>
      <c r="O14" s="63">
        <f t="shared" si="12"/>
        <v>0</v>
      </c>
      <c r="P14" s="63">
        <f t="shared" si="12"/>
        <v>0</v>
      </c>
      <c r="Q14" s="63">
        <f t="shared" si="12"/>
        <v>0</v>
      </c>
      <c r="R14" s="63">
        <f t="shared" si="12"/>
        <v>0</v>
      </c>
      <c r="S14" s="63">
        <f t="shared" si="12"/>
        <v>0</v>
      </c>
      <c r="T14" s="63">
        <f t="shared" si="12"/>
        <v>0</v>
      </c>
      <c r="U14" s="63">
        <f t="shared" si="12"/>
        <v>0</v>
      </c>
      <c r="V14" s="63">
        <f t="shared" si="12"/>
        <v>0</v>
      </c>
      <c r="W14" s="63">
        <f t="shared" si="12"/>
        <v>0</v>
      </c>
      <c r="X14" s="63">
        <f t="shared" si="12"/>
        <v>0</v>
      </c>
      <c r="Y14" s="63">
        <f t="shared" si="12"/>
        <v>0</v>
      </c>
      <c r="Z14" s="63">
        <f t="shared" si="12"/>
        <v>0</v>
      </c>
      <c r="AA14" s="63">
        <f t="shared" si="12"/>
        <v>0</v>
      </c>
      <c r="AB14" s="63">
        <f t="shared" si="12"/>
        <v>0</v>
      </c>
      <c r="AC14" s="63">
        <f t="shared" si="12"/>
        <v>0</v>
      </c>
      <c r="AD14" s="63">
        <f t="shared" si="12"/>
        <v>0</v>
      </c>
      <c r="AE14" s="63">
        <f t="shared" si="12"/>
        <v>0</v>
      </c>
      <c r="AF14" s="63">
        <f t="shared" si="12"/>
        <v>0</v>
      </c>
      <c r="AG14" s="63">
        <f t="shared" si="12"/>
        <v>0</v>
      </c>
      <c r="AH14" s="63">
        <f t="shared" si="12"/>
        <v>0</v>
      </c>
      <c r="AI14" s="63">
        <f t="shared" si="12"/>
        <v>0</v>
      </c>
      <c r="AJ14" s="63">
        <f t="shared" si="12"/>
        <v>0</v>
      </c>
      <c r="AK14" s="63">
        <f t="shared" si="12"/>
        <v>0</v>
      </c>
      <c r="AL14" s="63">
        <f t="shared" si="12"/>
        <v>0</v>
      </c>
      <c r="AM14" s="63">
        <f t="shared" si="12"/>
        <v>0</v>
      </c>
      <c r="AN14" s="63">
        <f t="shared" si="12"/>
        <v>0</v>
      </c>
      <c r="AO14" s="63">
        <f t="shared" si="12"/>
        <v>0</v>
      </c>
      <c r="AP14" s="63">
        <f t="shared" si="12"/>
        <v>0</v>
      </c>
      <c r="AQ14" s="64">
        <f t="shared" si="12"/>
        <v>0</v>
      </c>
      <c r="AR14" s="66">
        <f>COUNTIF(Sünd.!G$6:G$91,B14&amp;"M")</f>
        <v>4</v>
      </c>
      <c r="AS14" s="65">
        <f>COUNTIF(Sünd.!G$6:G$91,B14&amp;"N")</f>
        <v>2</v>
      </c>
      <c r="AT14" s="70">
        <f>COUNTIF(Sünd.!B$6:B$91,"*"&amp;B14&amp;"*")</f>
        <v>6</v>
      </c>
      <c r="AU14" s="278">
        <f t="shared" si="3"/>
        <v>0</v>
      </c>
      <c r="AV14" s="279">
        <f t="shared" si="4"/>
        <v>1</v>
      </c>
      <c r="AX14" s="66">
        <f t="shared" si="5"/>
        <v>4</v>
      </c>
      <c r="AY14" s="65">
        <f t="shared" si="6"/>
        <v>2</v>
      </c>
      <c r="AZ14" s="70">
        <f t="shared" si="7"/>
        <v>6</v>
      </c>
    </row>
    <row r="15" spans="1:52" x14ac:dyDescent="0.2">
      <c r="A15" s="36">
        <f t="shared" si="0"/>
        <v>7</v>
      </c>
      <c r="B15" s="263" t="s">
        <v>91</v>
      </c>
      <c r="C15" s="52">
        <f t="shared" si="1"/>
        <v>3.0049999999999999</v>
      </c>
      <c r="D15" s="60">
        <f t="shared" ref="D15:AQ15" si="13">IFERROR(LARGE($D$41:$AQ$50,D$29),0)</f>
        <v>3.0049999999999999</v>
      </c>
      <c r="E15" s="61">
        <f t="shared" si="13"/>
        <v>0</v>
      </c>
      <c r="F15" s="61">
        <f t="shared" si="13"/>
        <v>0</v>
      </c>
      <c r="G15" s="61">
        <f t="shared" si="13"/>
        <v>0</v>
      </c>
      <c r="H15" s="61">
        <f t="shared" si="13"/>
        <v>0</v>
      </c>
      <c r="I15" s="61">
        <f t="shared" si="13"/>
        <v>0</v>
      </c>
      <c r="J15" s="61">
        <f t="shared" si="13"/>
        <v>0</v>
      </c>
      <c r="K15" s="62">
        <f t="shared" si="13"/>
        <v>0</v>
      </c>
      <c r="L15" s="129">
        <f t="shared" si="13"/>
        <v>0</v>
      </c>
      <c r="M15" s="196">
        <f t="shared" si="13"/>
        <v>0</v>
      </c>
      <c r="N15" s="128">
        <f t="shared" si="13"/>
        <v>0</v>
      </c>
      <c r="O15" s="63">
        <f t="shared" si="13"/>
        <v>0</v>
      </c>
      <c r="P15" s="63">
        <f t="shared" si="13"/>
        <v>0</v>
      </c>
      <c r="Q15" s="63">
        <f t="shared" si="13"/>
        <v>0</v>
      </c>
      <c r="R15" s="63">
        <f t="shared" si="13"/>
        <v>0</v>
      </c>
      <c r="S15" s="63">
        <f t="shared" si="13"/>
        <v>0</v>
      </c>
      <c r="T15" s="63">
        <f t="shared" si="13"/>
        <v>0</v>
      </c>
      <c r="U15" s="63">
        <f t="shared" si="13"/>
        <v>0</v>
      </c>
      <c r="V15" s="63">
        <f t="shared" si="13"/>
        <v>0</v>
      </c>
      <c r="W15" s="63">
        <f t="shared" si="13"/>
        <v>0</v>
      </c>
      <c r="X15" s="63">
        <f t="shared" si="13"/>
        <v>0</v>
      </c>
      <c r="Y15" s="63">
        <f t="shared" si="13"/>
        <v>0</v>
      </c>
      <c r="Z15" s="63">
        <f t="shared" si="13"/>
        <v>0</v>
      </c>
      <c r="AA15" s="63">
        <f t="shared" si="13"/>
        <v>0</v>
      </c>
      <c r="AB15" s="63">
        <f t="shared" si="13"/>
        <v>0</v>
      </c>
      <c r="AC15" s="63">
        <f t="shared" si="13"/>
        <v>0</v>
      </c>
      <c r="AD15" s="63">
        <f t="shared" si="13"/>
        <v>0</v>
      </c>
      <c r="AE15" s="63">
        <f t="shared" si="13"/>
        <v>0</v>
      </c>
      <c r="AF15" s="63">
        <f t="shared" si="13"/>
        <v>0</v>
      </c>
      <c r="AG15" s="63">
        <f t="shared" si="13"/>
        <v>0</v>
      </c>
      <c r="AH15" s="63">
        <f t="shared" si="13"/>
        <v>0</v>
      </c>
      <c r="AI15" s="63">
        <f t="shared" si="13"/>
        <v>0</v>
      </c>
      <c r="AJ15" s="63">
        <f t="shared" si="13"/>
        <v>0</v>
      </c>
      <c r="AK15" s="63">
        <f t="shared" si="13"/>
        <v>0</v>
      </c>
      <c r="AL15" s="63">
        <f t="shared" si="13"/>
        <v>0</v>
      </c>
      <c r="AM15" s="63">
        <f t="shared" si="13"/>
        <v>0</v>
      </c>
      <c r="AN15" s="63">
        <f t="shared" si="13"/>
        <v>0</v>
      </c>
      <c r="AO15" s="63">
        <f t="shared" si="13"/>
        <v>0</v>
      </c>
      <c r="AP15" s="63">
        <f t="shared" si="13"/>
        <v>0</v>
      </c>
      <c r="AQ15" s="64">
        <f t="shared" si="13"/>
        <v>0</v>
      </c>
      <c r="AR15" s="66">
        <f>COUNTIF(Sünd.!G$6:G$91,B15&amp;"M")</f>
        <v>1</v>
      </c>
      <c r="AS15" s="65">
        <f>COUNTIF(Sünd.!G$6:G$91,B15&amp;"N")</f>
        <v>0</v>
      </c>
      <c r="AT15" s="70">
        <f>COUNTIF(Sünd.!B$6:B$91,"*"&amp;B15&amp;"*")</f>
        <v>1</v>
      </c>
      <c r="AU15" s="278">
        <f t="shared" si="3"/>
        <v>0</v>
      </c>
      <c r="AV15" s="279">
        <f t="shared" si="4"/>
        <v>0</v>
      </c>
      <c r="AX15" s="66">
        <f t="shared" si="5"/>
        <v>1</v>
      </c>
      <c r="AY15" s="65">
        <f t="shared" si="6"/>
        <v>0</v>
      </c>
      <c r="AZ15" s="70">
        <f t="shared" si="7"/>
        <v>1</v>
      </c>
    </row>
    <row r="16" spans="1:52" hidden="1" x14ac:dyDescent="0.2">
      <c r="A16" s="36">
        <f t="shared" si="0"/>
        <v>8</v>
      </c>
      <c r="B16" s="263" t="s">
        <v>90</v>
      </c>
      <c r="C16" s="52">
        <f t="shared" si="1"/>
        <v>0</v>
      </c>
      <c r="D16" s="60">
        <f t="shared" ref="D16:AQ16" si="14">IFERROR(LARGE($D$31:$AQ$40,D$29),0)</f>
        <v>0</v>
      </c>
      <c r="E16" s="61">
        <f t="shared" si="14"/>
        <v>0</v>
      </c>
      <c r="F16" s="61">
        <f t="shared" si="14"/>
        <v>0</v>
      </c>
      <c r="G16" s="61">
        <f t="shared" si="14"/>
        <v>0</v>
      </c>
      <c r="H16" s="61">
        <f t="shared" si="14"/>
        <v>0</v>
      </c>
      <c r="I16" s="61">
        <f t="shared" si="14"/>
        <v>0</v>
      </c>
      <c r="J16" s="61">
        <f t="shared" si="14"/>
        <v>0</v>
      </c>
      <c r="K16" s="62">
        <f t="shared" si="14"/>
        <v>0</v>
      </c>
      <c r="L16" s="129">
        <f t="shared" si="14"/>
        <v>0</v>
      </c>
      <c r="M16" s="196">
        <f t="shared" si="14"/>
        <v>0</v>
      </c>
      <c r="N16" s="128">
        <f t="shared" si="14"/>
        <v>0</v>
      </c>
      <c r="O16" s="63">
        <f t="shared" si="14"/>
        <v>0</v>
      </c>
      <c r="P16" s="63">
        <f t="shared" si="14"/>
        <v>0</v>
      </c>
      <c r="Q16" s="63">
        <f t="shared" si="14"/>
        <v>0</v>
      </c>
      <c r="R16" s="63">
        <f t="shared" si="14"/>
        <v>0</v>
      </c>
      <c r="S16" s="63">
        <f t="shared" si="14"/>
        <v>0</v>
      </c>
      <c r="T16" s="63">
        <f t="shared" si="14"/>
        <v>0</v>
      </c>
      <c r="U16" s="63">
        <f t="shared" si="14"/>
        <v>0</v>
      </c>
      <c r="V16" s="63">
        <f t="shared" si="14"/>
        <v>0</v>
      </c>
      <c r="W16" s="63">
        <f t="shared" si="14"/>
        <v>0</v>
      </c>
      <c r="X16" s="63">
        <f t="shared" si="14"/>
        <v>0</v>
      </c>
      <c r="Y16" s="63">
        <f t="shared" si="14"/>
        <v>0</v>
      </c>
      <c r="Z16" s="63">
        <f t="shared" si="14"/>
        <v>0</v>
      </c>
      <c r="AA16" s="63">
        <f t="shared" si="14"/>
        <v>0</v>
      </c>
      <c r="AB16" s="63">
        <f t="shared" si="14"/>
        <v>0</v>
      </c>
      <c r="AC16" s="63">
        <f t="shared" si="14"/>
        <v>0</v>
      </c>
      <c r="AD16" s="63">
        <f t="shared" si="14"/>
        <v>0</v>
      </c>
      <c r="AE16" s="63">
        <f t="shared" si="14"/>
        <v>0</v>
      </c>
      <c r="AF16" s="63">
        <f t="shared" si="14"/>
        <v>0</v>
      </c>
      <c r="AG16" s="63">
        <f t="shared" si="14"/>
        <v>0</v>
      </c>
      <c r="AH16" s="63">
        <f t="shared" si="14"/>
        <v>0</v>
      </c>
      <c r="AI16" s="63">
        <f t="shared" si="14"/>
        <v>0</v>
      </c>
      <c r="AJ16" s="63">
        <f t="shared" si="14"/>
        <v>0</v>
      </c>
      <c r="AK16" s="63">
        <f t="shared" si="14"/>
        <v>0</v>
      </c>
      <c r="AL16" s="63">
        <f t="shared" si="14"/>
        <v>0</v>
      </c>
      <c r="AM16" s="63">
        <f t="shared" si="14"/>
        <v>0</v>
      </c>
      <c r="AN16" s="63">
        <f t="shared" si="14"/>
        <v>0</v>
      </c>
      <c r="AO16" s="63">
        <f t="shared" si="14"/>
        <v>0</v>
      </c>
      <c r="AP16" s="63">
        <f t="shared" si="14"/>
        <v>0</v>
      </c>
      <c r="AQ16" s="64">
        <f t="shared" si="14"/>
        <v>0</v>
      </c>
      <c r="AR16" s="66">
        <f>COUNTIF(Sünd.!G$6:G$91,B16&amp;"M")</f>
        <v>0</v>
      </c>
      <c r="AS16" s="65">
        <f>COUNTIF(Sünd.!G$6:G$91,B16&amp;"N")</f>
        <v>0</v>
      </c>
      <c r="AT16" s="70">
        <f>COUNTIF(Sünd.!B$6:B$91,"*"&amp;B16&amp;"*")</f>
        <v>0</v>
      </c>
      <c r="AU16" s="278">
        <f t="shared" si="3"/>
        <v>0</v>
      </c>
      <c r="AV16" s="279">
        <f t="shared" si="4"/>
        <v>0</v>
      </c>
      <c r="AX16" s="66">
        <f t="shared" si="5"/>
        <v>0</v>
      </c>
      <c r="AY16" s="65">
        <f t="shared" si="6"/>
        <v>0</v>
      </c>
      <c r="AZ16" s="70">
        <f t="shared" si="7"/>
        <v>0</v>
      </c>
    </row>
    <row r="17" spans="1:52" hidden="1" x14ac:dyDescent="0.2">
      <c r="A17" s="36">
        <f t="shared" si="0"/>
        <v>8</v>
      </c>
      <c r="B17" s="38" t="s">
        <v>92</v>
      </c>
      <c r="C17" s="52">
        <f t="shared" si="1"/>
        <v>0</v>
      </c>
      <c r="D17" s="60">
        <f t="shared" ref="D17:AQ17" si="15">IFERROR(LARGE($D$61:$AQ$70,D$29),0)</f>
        <v>0</v>
      </c>
      <c r="E17" s="61">
        <f t="shared" si="15"/>
        <v>0</v>
      </c>
      <c r="F17" s="61">
        <f t="shared" si="15"/>
        <v>0</v>
      </c>
      <c r="G17" s="61">
        <f t="shared" si="15"/>
        <v>0</v>
      </c>
      <c r="H17" s="61">
        <f t="shared" si="15"/>
        <v>0</v>
      </c>
      <c r="I17" s="61">
        <f t="shared" si="15"/>
        <v>0</v>
      </c>
      <c r="J17" s="61">
        <f t="shared" si="15"/>
        <v>0</v>
      </c>
      <c r="K17" s="62">
        <f t="shared" si="15"/>
        <v>0</v>
      </c>
      <c r="L17" s="129">
        <f t="shared" si="15"/>
        <v>0</v>
      </c>
      <c r="M17" s="196">
        <f t="shared" si="15"/>
        <v>0</v>
      </c>
      <c r="N17" s="128">
        <f t="shared" si="15"/>
        <v>0</v>
      </c>
      <c r="O17" s="63">
        <f t="shared" si="15"/>
        <v>0</v>
      </c>
      <c r="P17" s="63">
        <f t="shared" si="15"/>
        <v>0</v>
      </c>
      <c r="Q17" s="63">
        <f t="shared" si="15"/>
        <v>0</v>
      </c>
      <c r="R17" s="63">
        <f t="shared" si="15"/>
        <v>0</v>
      </c>
      <c r="S17" s="63">
        <f t="shared" si="15"/>
        <v>0</v>
      </c>
      <c r="T17" s="63">
        <f t="shared" si="15"/>
        <v>0</v>
      </c>
      <c r="U17" s="63">
        <f t="shared" si="15"/>
        <v>0</v>
      </c>
      <c r="V17" s="63">
        <f t="shared" si="15"/>
        <v>0</v>
      </c>
      <c r="W17" s="63">
        <f t="shared" si="15"/>
        <v>0</v>
      </c>
      <c r="X17" s="63">
        <f t="shared" si="15"/>
        <v>0</v>
      </c>
      <c r="Y17" s="63">
        <f t="shared" si="15"/>
        <v>0</v>
      </c>
      <c r="Z17" s="63">
        <f t="shared" si="15"/>
        <v>0</v>
      </c>
      <c r="AA17" s="63">
        <f t="shared" si="15"/>
        <v>0</v>
      </c>
      <c r="AB17" s="63">
        <f t="shared" si="15"/>
        <v>0</v>
      </c>
      <c r="AC17" s="63">
        <f t="shared" si="15"/>
        <v>0</v>
      </c>
      <c r="AD17" s="63">
        <f t="shared" si="15"/>
        <v>0</v>
      </c>
      <c r="AE17" s="63">
        <f t="shared" si="15"/>
        <v>0</v>
      </c>
      <c r="AF17" s="63">
        <f t="shared" si="15"/>
        <v>0</v>
      </c>
      <c r="AG17" s="63">
        <f t="shared" si="15"/>
        <v>0</v>
      </c>
      <c r="AH17" s="63">
        <f t="shared" si="15"/>
        <v>0</v>
      </c>
      <c r="AI17" s="63">
        <f t="shared" si="15"/>
        <v>0</v>
      </c>
      <c r="AJ17" s="63">
        <f t="shared" si="15"/>
        <v>0</v>
      </c>
      <c r="AK17" s="63">
        <f t="shared" si="15"/>
        <v>0</v>
      </c>
      <c r="AL17" s="63">
        <f t="shared" si="15"/>
        <v>0</v>
      </c>
      <c r="AM17" s="63">
        <f t="shared" si="15"/>
        <v>0</v>
      </c>
      <c r="AN17" s="63">
        <f t="shared" si="15"/>
        <v>0</v>
      </c>
      <c r="AO17" s="63">
        <f t="shared" si="15"/>
        <v>0</v>
      </c>
      <c r="AP17" s="63">
        <f t="shared" si="15"/>
        <v>0</v>
      </c>
      <c r="AQ17" s="64">
        <f t="shared" si="15"/>
        <v>0</v>
      </c>
      <c r="AR17" s="66">
        <f>COUNTIF(Sünd.!G$6:G$91,B17&amp;"M")</f>
        <v>0</v>
      </c>
      <c r="AS17" s="65">
        <f>COUNTIF(Sünd.!G$6:G$91,B17&amp;"N")</f>
        <v>0</v>
      </c>
      <c r="AT17" s="70">
        <f>COUNTIF(Sünd.!B$6:B$91,"*"&amp;B17&amp;"*")</f>
        <v>0</v>
      </c>
      <c r="AU17" s="28">
        <f t="shared" si="3"/>
        <v>0</v>
      </c>
      <c r="AV17" s="279">
        <f t="shared" si="4"/>
        <v>0</v>
      </c>
      <c r="AX17" s="66">
        <f t="shared" si="5"/>
        <v>0</v>
      </c>
      <c r="AY17" s="65">
        <f t="shared" si="6"/>
        <v>0</v>
      </c>
      <c r="AZ17" s="70">
        <f t="shared" si="7"/>
        <v>0</v>
      </c>
    </row>
    <row r="18" spans="1:52" hidden="1" x14ac:dyDescent="0.2">
      <c r="A18" s="36">
        <f t="shared" si="0"/>
        <v>8</v>
      </c>
      <c r="B18" s="38" t="s">
        <v>93</v>
      </c>
      <c r="C18" s="52">
        <f t="shared" si="1"/>
        <v>0</v>
      </c>
      <c r="D18" s="60">
        <f t="shared" ref="D18:AQ18" si="16">IFERROR(LARGE($D$71:$AQ$80,D$29),0)</f>
        <v>0</v>
      </c>
      <c r="E18" s="61">
        <f t="shared" si="16"/>
        <v>0</v>
      </c>
      <c r="F18" s="61">
        <f t="shared" si="16"/>
        <v>0</v>
      </c>
      <c r="G18" s="61">
        <f t="shared" si="16"/>
        <v>0</v>
      </c>
      <c r="H18" s="61">
        <f t="shared" si="16"/>
        <v>0</v>
      </c>
      <c r="I18" s="61">
        <f t="shared" si="16"/>
        <v>0</v>
      </c>
      <c r="J18" s="61">
        <f t="shared" si="16"/>
        <v>0</v>
      </c>
      <c r="K18" s="62">
        <f t="shared" si="16"/>
        <v>0</v>
      </c>
      <c r="L18" s="129">
        <f t="shared" si="16"/>
        <v>0</v>
      </c>
      <c r="M18" s="196">
        <f t="shared" si="16"/>
        <v>0</v>
      </c>
      <c r="N18" s="128">
        <f t="shared" si="16"/>
        <v>0</v>
      </c>
      <c r="O18" s="63">
        <f t="shared" si="16"/>
        <v>0</v>
      </c>
      <c r="P18" s="63">
        <f t="shared" si="16"/>
        <v>0</v>
      </c>
      <c r="Q18" s="63">
        <f t="shared" si="16"/>
        <v>0</v>
      </c>
      <c r="R18" s="63">
        <f t="shared" si="16"/>
        <v>0</v>
      </c>
      <c r="S18" s="63">
        <f t="shared" si="16"/>
        <v>0</v>
      </c>
      <c r="T18" s="63">
        <f t="shared" si="16"/>
        <v>0</v>
      </c>
      <c r="U18" s="63">
        <f t="shared" si="16"/>
        <v>0</v>
      </c>
      <c r="V18" s="63">
        <f t="shared" si="16"/>
        <v>0</v>
      </c>
      <c r="W18" s="63">
        <f t="shared" si="16"/>
        <v>0</v>
      </c>
      <c r="X18" s="63">
        <f t="shared" si="16"/>
        <v>0</v>
      </c>
      <c r="Y18" s="63">
        <f t="shared" si="16"/>
        <v>0</v>
      </c>
      <c r="Z18" s="63">
        <f t="shared" si="16"/>
        <v>0</v>
      </c>
      <c r="AA18" s="63">
        <f t="shared" si="16"/>
        <v>0</v>
      </c>
      <c r="AB18" s="63">
        <f t="shared" si="16"/>
        <v>0</v>
      </c>
      <c r="AC18" s="63">
        <f t="shared" si="16"/>
        <v>0</v>
      </c>
      <c r="AD18" s="63">
        <f t="shared" si="16"/>
        <v>0</v>
      </c>
      <c r="AE18" s="63">
        <f t="shared" si="16"/>
        <v>0</v>
      </c>
      <c r="AF18" s="63">
        <f t="shared" si="16"/>
        <v>0</v>
      </c>
      <c r="AG18" s="63">
        <f t="shared" si="16"/>
        <v>0</v>
      </c>
      <c r="AH18" s="63">
        <f t="shared" si="16"/>
        <v>0</v>
      </c>
      <c r="AI18" s="63">
        <f t="shared" si="16"/>
        <v>0</v>
      </c>
      <c r="AJ18" s="63">
        <f t="shared" si="16"/>
        <v>0</v>
      </c>
      <c r="AK18" s="63">
        <f t="shared" si="16"/>
        <v>0</v>
      </c>
      <c r="AL18" s="63">
        <f t="shared" si="16"/>
        <v>0</v>
      </c>
      <c r="AM18" s="63">
        <f t="shared" si="16"/>
        <v>0</v>
      </c>
      <c r="AN18" s="63">
        <f t="shared" si="16"/>
        <v>0</v>
      </c>
      <c r="AO18" s="63">
        <f t="shared" si="16"/>
        <v>0</v>
      </c>
      <c r="AP18" s="63">
        <f t="shared" si="16"/>
        <v>0</v>
      </c>
      <c r="AQ18" s="64">
        <f t="shared" si="16"/>
        <v>0</v>
      </c>
      <c r="AR18" s="66">
        <f>COUNTIF(Sünd.!G$6:G$91,B18&amp;"M")</f>
        <v>0</v>
      </c>
      <c r="AS18" s="65">
        <f>COUNTIF(Sünd.!G$6:G$91,B18&amp;"N")</f>
        <v>0</v>
      </c>
      <c r="AT18" s="70">
        <f>COUNTIF(Sünd.!B$6:B$91,"*"&amp;B18&amp;"*")</f>
        <v>0</v>
      </c>
      <c r="AU18" s="28">
        <f t="shared" si="3"/>
        <v>0</v>
      </c>
      <c r="AV18" s="279">
        <f t="shared" si="4"/>
        <v>0</v>
      </c>
      <c r="AX18" s="66">
        <f t="shared" si="5"/>
        <v>0</v>
      </c>
      <c r="AY18" s="65">
        <f t="shared" si="6"/>
        <v>0</v>
      </c>
      <c r="AZ18" s="70">
        <f t="shared" si="7"/>
        <v>0</v>
      </c>
    </row>
    <row r="19" spans="1:52" hidden="1" x14ac:dyDescent="0.2">
      <c r="A19" s="36">
        <f t="shared" si="0"/>
        <v>8</v>
      </c>
      <c r="B19" s="38" t="s">
        <v>94</v>
      </c>
      <c r="C19" s="52">
        <f t="shared" si="1"/>
        <v>0</v>
      </c>
      <c r="D19" s="60">
        <f t="shared" ref="D19:AQ19" si="17">IFERROR(LARGE($D$101:$AQ$110,D$29),0)</f>
        <v>0</v>
      </c>
      <c r="E19" s="61">
        <f t="shared" si="17"/>
        <v>0</v>
      </c>
      <c r="F19" s="61">
        <f t="shared" si="17"/>
        <v>0</v>
      </c>
      <c r="G19" s="61">
        <f t="shared" si="17"/>
        <v>0</v>
      </c>
      <c r="H19" s="61">
        <f t="shared" si="17"/>
        <v>0</v>
      </c>
      <c r="I19" s="61">
        <f t="shared" si="17"/>
        <v>0</v>
      </c>
      <c r="J19" s="61">
        <f t="shared" si="17"/>
        <v>0</v>
      </c>
      <c r="K19" s="62">
        <f t="shared" si="17"/>
        <v>0</v>
      </c>
      <c r="L19" s="129">
        <f t="shared" si="17"/>
        <v>0</v>
      </c>
      <c r="M19" s="196">
        <f t="shared" si="17"/>
        <v>0</v>
      </c>
      <c r="N19" s="128">
        <f t="shared" si="17"/>
        <v>0</v>
      </c>
      <c r="O19" s="63">
        <f t="shared" si="17"/>
        <v>0</v>
      </c>
      <c r="P19" s="63">
        <f t="shared" si="17"/>
        <v>0</v>
      </c>
      <c r="Q19" s="63">
        <f t="shared" si="17"/>
        <v>0</v>
      </c>
      <c r="R19" s="63">
        <f t="shared" si="17"/>
        <v>0</v>
      </c>
      <c r="S19" s="63">
        <f t="shared" si="17"/>
        <v>0</v>
      </c>
      <c r="T19" s="63">
        <f t="shared" si="17"/>
        <v>0</v>
      </c>
      <c r="U19" s="63">
        <f t="shared" si="17"/>
        <v>0</v>
      </c>
      <c r="V19" s="63">
        <f t="shared" si="17"/>
        <v>0</v>
      </c>
      <c r="W19" s="63">
        <f t="shared" si="17"/>
        <v>0</v>
      </c>
      <c r="X19" s="63">
        <f t="shared" si="17"/>
        <v>0</v>
      </c>
      <c r="Y19" s="63">
        <f t="shared" si="17"/>
        <v>0</v>
      </c>
      <c r="Z19" s="63">
        <f t="shared" si="17"/>
        <v>0</v>
      </c>
      <c r="AA19" s="63">
        <f t="shared" si="17"/>
        <v>0</v>
      </c>
      <c r="AB19" s="63">
        <f t="shared" si="17"/>
        <v>0</v>
      </c>
      <c r="AC19" s="63">
        <f t="shared" si="17"/>
        <v>0</v>
      </c>
      <c r="AD19" s="63">
        <f t="shared" si="17"/>
        <v>0</v>
      </c>
      <c r="AE19" s="63">
        <f t="shared" si="17"/>
        <v>0</v>
      </c>
      <c r="AF19" s="63">
        <f t="shared" si="17"/>
        <v>0</v>
      </c>
      <c r="AG19" s="63">
        <f t="shared" si="17"/>
        <v>0</v>
      </c>
      <c r="AH19" s="63">
        <f t="shared" si="17"/>
        <v>0</v>
      </c>
      <c r="AI19" s="63">
        <f t="shared" si="17"/>
        <v>0</v>
      </c>
      <c r="AJ19" s="63">
        <f t="shared" si="17"/>
        <v>0</v>
      </c>
      <c r="AK19" s="63">
        <f t="shared" si="17"/>
        <v>0</v>
      </c>
      <c r="AL19" s="63">
        <f t="shared" si="17"/>
        <v>0</v>
      </c>
      <c r="AM19" s="63">
        <f t="shared" si="17"/>
        <v>0</v>
      </c>
      <c r="AN19" s="63">
        <f t="shared" si="17"/>
        <v>0</v>
      </c>
      <c r="AO19" s="63">
        <f t="shared" si="17"/>
        <v>0</v>
      </c>
      <c r="AP19" s="63">
        <f t="shared" si="17"/>
        <v>0</v>
      </c>
      <c r="AQ19" s="64">
        <f t="shared" si="17"/>
        <v>0</v>
      </c>
      <c r="AR19" s="66">
        <f>COUNTIF(Sünd.!G$6:G$91,B19&amp;"M")</f>
        <v>0</v>
      </c>
      <c r="AS19" s="65">
        <f>COUNTIF(Sünd.!G$6:G$91,B19&amp;"N")</f>
        <v>0</v>
      </c>
      <c r="AT19" s="70">
        <f>COUNTIF(Sünd.!B$6:B$91,"*"&amp;B19&amp;"*")</f>
        <v>0</v>
      </c>
      <c r="AU19" s="28">
        <f t="shared" si="3"/>
        <v>0</v>
      </c>
      <c r="AV19" s="279">
        <f t="shared" si="4"/>
        <v>0</v>
      </c>
      <c r="AX19" s="66">
        <f t="shared" si="5"/>
        <v>0</v>
      </c>
      <c r="AY19" s="65">
        <f t="shared" si="6"/>
        <v>0</v>
      </c>
      <c r="AZ19" s="70">
        <f t="shared" si="7"/>
        <v>0</v>
      </c>
    </row>
    <row r="20" spans="1:52" hidden="1" x14ac:dyDescent="0.2">
      <c r="A20" s="36">
        <f t="shared" si="0"/>
        <v>8</v>
      </c>
      <c r="B20" s="39" t="s">
        <v>95</v>
      </c>
      <c r="C20" s="52">
        <f t="shared" si="1"/>
        <v>0</v>
      </c>
      <c r="D20" s="60">
        <f t="shared" ref="D20:AQ20" si="18">IFERROR(LARGE($D$111:$AQ$120,D$29),0)</f>
        <v>0</v>
      </c>
      <c r="E20" s="61">
        <f t="shared" si="18"/>
        <v>0</v>
      </c>
      <c r="F20" s="61">
        <f t="shared" si="18"/>
        <v>0</v>
      </c>
      <c r="G20" s="61">
        <f t="shared" si="18"/>
        <v>0</v>
      </c>
      <c r="H20" s="61">
        <f t="shared" si="18"/>
        <v>0</v>
      </c>
      <c r="I20" s="61">
        <f t="shared" si="18"/>
        <v>0</v>
      </c>
      <c r="J20" s="61">
        <f t="shared" si="18"/>
        <v>0</v>
      </c>
      <c r="K20" s="62">
        <f t="shared" si="18"/>
        <v>0</v>
      </c>
      <c r="L20" s="129">
        <f t="shared" si="18"/>
        <v>0</v>
      </c>
      <c r="M20" s="196">
        <f t="shared" si="18"/>
        <v>0</v>
      </c>
      <c r="N20" s="128">
        <f t="shared" si="18"/>
        <v>0</v>
      </c>
      <c r="O20" s="63">
        <f t="shared" si="18"/>
        <v>0</v>
      </c>
      <c r="P20" s="63">
        <f t="shared" si="18"/>
        <v>0</v>
      </c>
      <c r="Q20" s="63">
        <f t="shared" si="18"/>
        <v>0</v>
      </c>
      <c r="R20" s="63">
        <f t="shared" si="18"/>
        <v>0</v>
      </c>
      <c r="S20" s="63">
        <f t="shared" si="18"/>
        <v>0</v>
      </c>
      <c r="T20" s="63">
        <f t="shared" si="18"/>
        <v>0</v>
      </c>
      <c r="U20" s="63">
        <f t="shared" si="18"/>
        <v>0</v>
      </c>
      <c r="V20" s="63">
        <f t="shared" si="18"/>
        <v>0</v>
      </c>
      <c r="W20" s="63">
        <f t="shared" si="18"/>
        <v>0</v>
      </c>
      <c r="X20" s="63">
        <f t="shared" si="18"/>
        <v>0</v>
      </c>
      <c r="Y20" s="63">
        <f t="shared" si="18"/>
        <v>0</v>
      </c>
      <c r="Z20" s="63">
        <f t="shared" si="18"/>
        <v>0</v>
      </c>
      <c r="AA20" s="63">
        <f t="shared" si="18"/>
        <v>0</v>
      </c>
      <c r="AB20" s="63">
        <f t="shared" si="18"/>
        <v>0</v>
      </c>
      <c r="AC20" s="63">
        <f t="shared" si="18"/>
        <v>0</v>
      </c>
      <c r="AD20" s="63">
        <f t="shared" si="18"/>
        <v>0</v>
      </c>
      <c r="AE20" s="63">
        <f t="shared" si="18"/>
        <v>0</v>
      </c>
      <c r="AF20" s="63">
        <f t="shared" si="18"/>
        <v>0</v>
      </c>
      <c r="AG20" s="63">
        <f t="shared" si="18"/>
        <v>0</v>
      </c>
      <c r="AH20" s="63">
        <f t="shared" si="18"/>
        <v>0</v>
      </c>
      <c r="AI20" s="63">
        <f t="shared" si="18"/>
        <v>0</v>
      </c>
      <c r="AJ20" s="63">
        <f t="shared" si="18"/>
        <v>0</v>
      </c>
      <c r="AK20" s="63">
        <f t="shared" si="18"/>
        <v>0</v>
      </c>
      <c r="AL20" s="63">
        <f t="shared" si="18"/>
        <v>0</v>
      </c>
      <c r="AM20" s="63">
        <f t="shared" si="18"/>
        <v>0</v>
      </c>
      <c r="AN20" s="63">
        <f t="shared" si="18"/>
        <v>0</v>
      </c>
      <c r="AO20" s="63">
        <f t="shared" si="18"/>
        <v>0</v>
      </c>
      <c r="AP20" s="63">
        <f t="shared" si="18"/>
        <v>0</v>
      </c>
      <c r="AQ20" s="64">
        <f t="shared" si="18"/>
        <v>0</v>
      </c>
      <c r="AR20" s="66">
        <f>COUNTIF(Sünd.!G$6:G$91,B20&amp;"M")</f>
        <v>0</v>
      </c>
      <c r="AS20" s="65">
        <f>COUNTIF(Sünd.!G$6:G$91,B20&amp;"N")</f>
        <v>0</v>
      </c>
      <c r="AT20" s="70">
        <f>COUNTIF(Sünd.!B$6:B$91,"*"&amp;B20&amp;"*")</f>
        <v>0</v>
      </c>
      <c r="AU20" s="28">
        <f t="shared" si="3"/>
        <v>0</v>
      </c>
      <c r="AV20" s="279">
        <f t="shared" si="4"/>
        <v>0</v>
      </c>
      <c r="AX20" s="66">
        <f t="shared" si="5"/>
        <v>0</v>
      </c>
      <c r="AY20" s="65">
        <f t="shared" si="6"/>
        <v>0</v>
      </c>
      <c r="AZ20" s="70">
        <f t="shared" si="7"/>
        <v>0</v>
      </c>
    </row>
    <row r="21" spans="1:52" hidden="1" x14ac:dyDescent="0.2">
      <c r="A21" s="36">
        <f t="shared" si="0"/>
        <v>8</v>
      </c>
      <c r="B21" s="39" t="s">
        <v>96</v>
      </c>
      <c r="C21" s="52">
        <f t="shared" si="1"/>
        <v>0</v>
      </c>
      <c r="D21" s="60">
        <f t="shared" ref="D21:AQ21" si="19">IFERROR(LARGE($D$121:$AQ$130,D$29),0)</f>
        <v>0</v>
      </c>
      <c r="E21" s="61">
        <f t="shared" si="19"/>
        <v>0</v>
      </c>
      <c r="F21" s="61">
        <f t="shared" si="19"/>
        <v>0</v>
      </c>
      <c r="G21" s="61">
        <f t="shared" si="19"/>
        <v>0</v>
      </c>
      <c r="H21" s="61">
        <f t="shared" si="19"/>
        <v>0</v>
      </c>
      <c r="I21" s="61">
        <f t="shared" si="19"/>
        <v>0</v>
      </c>
      <c r="J21" s="61">
        <f t="shared" si="19"/>
        <v>0</v>
      </c>
      <c r="K21" s="62">
        <f t="shared" si="19"/>
        <v>0</v>
      </c>
      <c r="L21" s="129">
        <f t="shared" si="19"/>
        <v>0</v>
      </c>
      <c r="M21" s="196">
        <f t="shared" si="19"/>
        <v>0</v>
      </c>
      <c r="N21" s="128">
        <f t="shared" si="19"/>
        <v>0</v>
      </c>
      <c r="O21" s="63">
        <f t="shared" si="19"/>
        <v>0</v>
      </c>
      <c r="P21" s="63">
        <f t="shared" si="19"/>
        <v>0</v>
      </c>
      <c r="Q21" s="63">
        <f t="shared" si="19"/>
        <v>0</v>
      </c>
      <c r="R21" s="63">
        <f t="shared" si="19"/>
        <v>0</v>
      </c>
      <c r="S21" s="63">
        <f t="shared" si="19"/>
        <v>0</v>
      </c>
      <c r="T21" s="63">
        <f t="shared" si="19"/>
        <v>0</v>
      </c>
      <c r="U21" s="63">
        <f t="shared" si="19"/>
        <v>0</v>
      </c>
      <c r="V21" s="63">
        <f t="shared" si="19"/>
        <v>0</v>
      </c>
      <c r="W21" s="63">
        <f t="shared" si="19"/>
        <v>0</v>
      </c>
      <c r="X21" s="63">
        <f t="shared" si="19"/>
        <v>0</v>
      </c>
      <c r="Y21" s="63">
        <f t="shared" si="19"/>
        <v>0</v>
      </c>
      <c r="Z21" s="63">
        <f t="shared" si="19"/>
        <v>0</v>
      </c>
      <c r="AA21" s="63">
        <f t="shared" si="19"/>
        <v>0</v>
      </c>
      <c r="AB21" s="63">
        <f t="shared" si="19"/>
        <v>0</v>
      </c>
      <c r="AC21" s="63">
        <f t="shared" si="19"/>
        <v>0</v>
      </c>
      <c r="AD21" s="63">
        <f t="shared" si="19"/>
        <v>0</v>
      </c>
      <c r="AE21" s="63">
        <f t="shared" si="19"/>
        <v>0</v>
      </c>
      <c r="AF21" s="63">
        <f t="shared" si="19"/>
        <v>0</v>
      </c>
      <c r="AG21" s="63">
        <f t="shared" si="19"/>
        <v>0</v>
      </c>
      <c r="AH21" s="63">
        <f t="shared" si="19"/>
        <v>0</v>
      </c>
      <c r="AI21" s="63">
        <f t="shared" si="19"/>
        <v>0</v>
      </c>
      <c r="AJ21" s="63">
        <f t="shared" si="19"/>
        <v>0</v>
      </c>
      <c r="AK21" s="63">
        <f t="shared" si="19"/>
        <v>0</v>
      </c>
      <c r="AL21" s="63">
        <f t="shared" si="19"/>
        <v>0</v>
      </c>
      <c r="AM21" s="63">
        <f t="shared" si="19"/>
        <v>0</v>
      </c>
      <c r="AN21" s="63">
        <f t="shared" si="19"/>
        <v>0</v>
      </c>
      <c r="AO21" s="63">
        <f t="shared" si="19"/>
        <v>0</v>
      </c>
      <c r="AP21" s="63">
        <f t="shared" si="19"/>
        <v>0</v>
      </c>
      <c r="AQ21" s="64">
        <f t="shared" si="19"/>
        <v>0</v>
      </c>
      <c r="AR21" s="66">
        <f>COUNTIF(Sünd.!G$6:G$91,B21&amp;"M")</f>
        <v>0</v>
      </c>
      <c r="AS21" s="65">
        <f>COUNTIF(Sünd.!G$6:G$91,B21&amp;"N")</f>
        <v>0</v>
      </c>
      <c r="AT21" s="70">
        <f>COUNTIF(Sünd.!B$6:B$91,"*"&amp;B21&amp;"*")</f>
        <v>0</v>
      </c>
      <c r="AU21" s="28">
        <f t="shared" si="3"/>
        <v>0</v>
      </c>
      <c r="AV21" s="279">
        <f t="shared" si="4"/>
        <v>0</v>
      </c>
      <c r="AX21" s="66">
        <f t="shared" si="5"/>
        <v>0</v>
      </c>
      <c r="AY21" s="65">
        <f t="shared" si="6"/>
        <v>0</v>
      </c>
      <c r="AZ21" s="70">
        <f t="shared" si="7"/>
        <v>0</v>
      </c>
    </row>
    <row r="22" spans="1:52" hidden="1" x14ac:dyDescent="0.2">
      <c r="A22" s="36">
        <f t="shared" si="0"/>
        <v>8</v>
      </c>
      <c r="B22" s="39" t="s">
        <v>74</v>
      </c>
      <c r="C22" s="52">
        <f t="shared" si="1"/>
        <v>0</v>
      </c>
      <c r="D22" s="60">
        <f t="shared" ref="D22:AQ22" si="20">IFERROR(LARGE($D$131:$AQ$140,D$29),0)</f>
        <v>0</v>
      </c>
      <c r="E22" s="61">
        <f t="shared" si="20"/>
        <v>0</v>
      </c>
      <c r="F22" s="61">
        <f t="shared" si="20"/>
        <v>0</v>
      </c>
      <c r="G22" s="61">
        <f t="shared" si="20"/>
        <v>0</v>
      </c>
      <c r="H22" s="61">
        <f t="shared" si="20"/>
        <v>0</v>
      </c>
      <c r="I22" s="61">
        <f t="shared" si="20"/>
        <v>0</v>
      </c>
      <c r="J22" s="61">
        <f t="shared" si="20"/>
        <v>0</v>
      </c>
      <c r="K22" s="62">
        <f t="shared" si="20"/>
        <v>0</v>
      </c>
      <c r="L22" s="129">
        <f t="shared" si="20"/>
        <v>0</v>
      </c>
      <c r="M22" s="196">
        <f t="shared" si="20"/>
        <v>0</v>
      </c>
      <c r="N22" s="128">
        <f t="shared" si="20"/>
        <v>0</v>
      </c>
      <c r="O22" s="63">
        <f t="shared" si="20"/>
        <v>0</v>
      </c>
      <c r="P22" s="63">
        <f t="shared" si="20"/>
        <v>0</v>
      </c>
      <c r="Q22" s="63">
        <f t="shared" si="20"/>
        <v>0</v>
      </c>
      <c r="R22" s="63">
        <f t="shared" si="20"/>
        <v>0</v>
      </c>
      <c r="S22" s="63">
        <f t="shared" si="20"/>
        <v>0</v>
      </c>
      <c r="T22" s="63">
        <f t="shared" si="20"/>
        <v>0</v>
      </c>
      <c r="U22" s="63">
        <f t="shared" si="20"/>
        <v>0</v>
      </c>
      <c r="V22" s="63">
        <f t="shared" si="20"/>
        <v>0</v>
      </c>
      <c r="W22" s="63">
        <f t="shared" si="20"/>
        <v>0</v>
      </c>
      <c r="X22" s="63">
        <f t="shared" si="20"/>
        <v>0</v>
      </c>
      <c r="Y22" s="63">
        <f t="shared" si="20"/>
        <v>0</v>
      </c>
      <c r="Z22" s="63">
        <f t="shared" si="20"/>
        <v>0</v>
      </c>
      <c r="AA22" s="63">
        <f t="shared" si="20"/>
        <v>0</v>
      </c>
      <c r="AB22" s="63">
        <f t="shared" si="20"/>
        <v>0</v>
      </c>
      <c r="AC22" s="63">
        <f t="shared" si="20"/>
        <v>0</v>
      </c>
      <c r="AD22" s="63">
        <f t="shared" si="20"/>
        <v>0</v>
      </c>
      <c r="AE22" s="63">
        <f t="shared" si="20"/>
        <v>0</v>
      </c>
      <c r="AF22" s="63">
        <f t="shared" si="20"/>
        <v>0</v>
      </c>
      <c r="AG22" s="63">
        <f t="shared" si="20"/>
        <v>0</v>
      </c>
      <c r="AH22" s="63">
        <f t="shared" si="20"/>
        <v>0</v>
      </c>
      <c r="AI22" s="63">
        <f t="shared" si="20"/>
        <v>0</v>
      </c>
      <c r="AJ22" s="63">
        <f t="shared" si="20"/>
        <v>0</v>
      </c>
      <c r="AK22" s="63">
        <f t="shared" si="20"/>
        <v>0</v>
      </c>
      <c r="AL22" s="63">
        <f t="shared" si="20"/>
        <v>0</v>
      </c>
      <c r="AM22" s="63">
        <f t="shared" si="20"/>
        <v>0</v>
      </c>
      <c r="AN22" s="63">
        <f t="shared" si="20"/>
        <v>0</v>
      </c>
      <c r="AO22" s="63">
        <f t="shared" si="20"/>
        <v>0</v>
      </c>
      <c r="AP22" s="63">
        <f t="shared" si="20"/>
        <v>0</v>
      </c>
      <c r="AQ22" s="64">
        <f t="shared" si="20"/>
        <v>0</v>
      </c>
      <c r="AR22" s="66">
        <f>COUNTIF(Sünd.!G$6:G$91,B22&amp;"M")</f>
        <v>0</v>
      </c>
      <c r="AS22" s="65">
        <f>COUNTIF(Sünd.!G$6:G$91,B22&amp;"N")</f>
        <v>0</v>
      </c>
      <c r="AT22" s="70">
        <f>COUNTIF(Sünd.!B$6:B$91,"*"&amp;B22&amp;"*")</f>
        <v>0</v>
      </c>
      <c r="AU22" s="28">
        <f t="shared" si="3"/>
        <v>0</v>
      </c>
      <c r="AV22" s="279">
        <f t="shared" si="4"/>
        <v>0</v>
      </c>
      <c r="AX22" s="66">
        <f t="shared" si="5"/>
        <v>0</v>
      </c>
      <c r="AY22" s="65">
        <f t="shared" si="6"/>
        <v>0</v>
      </c>
      <c r="AZ22" s="70">
        <f t="shared" si="7"/>
        <v>0</v>
      </c>
    </row>
    <row r="23" spans="1:52" hidden="1" x14ac:dyDescent="0.2">
      <c r="A23" s="36">
        <f t="shared" si="0"/>
        <v>8</v>
      </c>
      <c r="B23" s="39" t="s">
        <v>75</v>
      </c>
      <c r="C23" s="52">
        <f t="shared" si="1"/>
        <v>0</v>
      </c>
      <c r="D23" s="60">
        <f t="shared" ref="D23:AQ23" si="21">IFERROR(LARGE($D$161:$AQ$170,D$29),0)</f>
        <v>0</v>
      </c>
      <c r="E23" s="61">
        <f t="shared" si="21"/>
        <v>0</v>
      </c>
      <c r="F23" s="61">
        <f t="shared" si="21"/>
        <v>0</v>
      </c>
      <c r="G23" s="61">
        <f t="shared" si="21"/>
        <v>0</v>
      </c>
      <c r="H23" s="61">
        <f t="shared" si="21"/>
        <v>0</v>
      </c>
      <c r="I23" s="61">
        <f t="shared" si="21"/>
        <v>0</v>
      </c>
      <c r="J23" s="61">
        <f t="shared" si="21"/>
        <v>0</v>
      </c>
      <c r="K23" s="62">
        <f t="shared" si="21"/>
        <v>0</v>
      </c>
      <c r="L23" s="129">
        <f t="shared" si="21"/>
        <v>0</v>
      </c>
      <c r="M23" s="196">
        <f t="shared" si="21"/>
        <v>0</v>
      </c>
      <c r="N23" s="128">
        <f t="shared" si="21"/>
        <v>0</v>
      </c>
      <c r="O23" s="63">
        <f t="shared" si="21"/>
        <v>0</v>
      </c>
      <c r="P23" s="63">
        <f t="shared" si="21"/>
        <v>0</v>
      </c>
      <c r="Q23" s="63">
        <f t="shared" si="21"/>
        <v>0</v>
      </c>
      <c r="R23" s="63">
        <f t="shared" si="21"/>
        <v>0</v>
      </c>
      <c r="S23" s="63">
        <f t="shared" si="21"/>
        <v>0</v>
      </c>
      <c r="T23" s="63">
        <f t="shared" si="21"/>
        <v>0</v>
      </c>
      <c r="U23" s="63">
        <f t="shared" si="21"/>
        <v>0</v>
      </c>
      <c r="V23" s="63">
        <f t="shared" si="21"/>
        <v>0</v>
      </c>
      <c r="W23" s="63">
        <f t="shared" si="21"/>
        <v>0</v>
      </c>
      <c r="X23" s="63">
        <f t="shared" si="21"/>
        <v>0</v>
      </c>
      <c r="Y23" s="63">
        <f t="shared" si="21"/>
        <v>0</v>
      </c>
      <c r="Z23" s="63">
        <f t="shared" si="21"/>
        <v>0</v>
      </c>
      <c r="AA23" s="63">
        <f t="shared" si="21"/>
        <v>0</v>
      </c>
      <c r="AB23" s="63">
        <f t="shared" si="21"/>
        <v>0</v>
      </c>
      <c r="AC23" s="63">
        <f t="shared" si="21"/>
        <v>0</v>
      </c>
      <c r="AD23" s="63">
        <f t="shared" si="21"/>
        <v>0</v>
      </c>
      <c r="AE23" s="63">
        <f t="shared" si="21"/>
        <v>0</v>
      </c>
      <c r="AF23" s="63">
        <f t="shared" si="21"/>
        <v>0</v>
      </c>
      <c r="AG23" s="63">
        <f t="shared" si="21"/>
        <v>0</v>
      </c>
      <c r="AH23" s="63">
        <f t="shared" si="21"/>
        <v>0</v>
      </c>
      <c r="AI23" s="63">
        <f t="shared" si="21"/>
        <v>0</v>
      </c>
      <c r="AJ23" s="63">
        <f t="shared" si="21"/>
        <v>0</v>
      </c>
      <c r="AK23" s="63">
        <f t="shared" si="21"/>
        <v>0</v>
      </c>
      <c r="AL23" s="63">
        <f t="shared" si="21"/>
        <v>0</v>
      </c>
      <c r="AM23" s="63">
        <f t="shared" si="21"/>
        <v>0</v>
      </c>
      <c r="AN23" s="63">
        <f t="shared" si="21"/>
        <v>0</v>
      </c>
      <c r="AO23" s="63">
        <f t="shared" si="21"/>
        <v>0</v>
      </c>
      <c r="AP23" s="63">
        <f t="shared" si="21"/>
        <v>0</v>
      </c>
      <c r="AQ23" s="64">
        <f t="shared" si="21"/>
        <v>0</v>
      </c>
      <c r="AR23" s="66">
        <f>COUNTIF(Sünd.!G$6:G$91,B23&amp;"M")</f>
        <v>0</v>
      </c>
      <c r="AS23" s="65">
        <f>COUNTIF(Sünd.!G$6:G$91,B23&amp;"N")</f>
        <v>0</v>
      </c>
      <c r="AT23" s="70">
        <f>COUNTIF(Sünd.!B$6:B$91,"*"&amp;B23&amp;"*")</f>
        <v>0</v>
      </c>
      <c r="AU23" s="28">
        <f t="shared" si="3"/>
        <v>0</v>
      </c>
      <c r="AV23" s="280">
        <f t="shared" si="4"/>
        <v>0</v>
      </c>
      <c r="AX23" s="66">
        <f t="shared" si="5"/>
        <v>0</v>
      </c>
      <c r="AY23" s="65">
        <f t="shared" si="6"/>
        <v>0</v>
      </c>
      <c r="AZ23" s="70">
        <f t="shared" si="7"/>
        <v>0</v>
      </c>
    </row>
    <row r="24" spans="1:52" x14ac:dyDescent="0.2"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AR24" s="29">
        <f>SUM(AR9:AR23)</f>
        <v>57</v>
      </c>
      <c r="AS24" s="30">
        <f>SUM(AS9:AS23)</f>
        <v>29</v>
      </c>
      <c r="AT24" s="24">
        <f>SUM(AT9:AT23)</f>
        <v>86</v>
      </c>
      <c r="AU24" s="302">
        <f>SUM(AU9:AU23)</f>
        <v>10</v>
      </c>
      <c r="AV24" s="302">
        <f>SUM(AV9:AV23)</f>
        <v>30</v>
      </c>
      <c r="AX24" s="29">
        <f>SUM(AX9:AX23)</f>
        <v>57</v>
      </c>
      <c r="AY24" s="30">
        <f>SUM(AY9:AY23)</f>
        <v>29</v>
      </c>
      <c r="AZ24" s="24">
        <f>SUM(AZ9:AZ23)</f>
        <v>86</v>
      </c>
    </row>
    <row r="25" spans="1:52" x14ac:dyDescent="0.2">
      <c r="A25" s="257"/>
      <c r="B25" s="258"/>
      <c r="C25" s="259"/>
      <c r="D25" s="257"/>
      <c r="E25" s="257"/>
      <c r="F25" s="257"/>
    </row>
    <row r="26" spans="1:52" x14ac:dyDescent="0.2">
      <c r="A26" s="257"/>
      <c r="B26" s="77"/>
      <c r="C26" s="257"/>
      <c r="D26" s="257"/>
      <c r="E26" s="257"/>
      <c r="F26" s="257"/>
    </row>
    <row r="29" spans="1:52" hidden="1" x14ac:dyDescent="0.2">
      <c r="A29" s="260" t="s">
        <v>280</v>
      </c>
      <c r="B29" s="261"/>
      <c r="C29" s="261"/>
      <c r="D29" s="261">
        <v>1</v>
      </c>
      <c r="E29" s="261">
        <v>2</v>
      </c>
      <c r="F29" s="261">
        <v>3</v>
      </c>
      <c r="G29" s="261">
        <v>4</v>
      </c>
      <c r="H29" s="261">
        <v>5</v>
      </c>
      <c r="I29" s="261">
        <v>6</v>
      </c>
      <c r="J29" s="261">
        <v>7</v>
      </c>
      <c r="K29" s="261">
        <v>8</v>
      </c>
      <c r="L29" s="261">
        <v>9</v>
      </c>
      <c r="M29" s="261">
        <v>10</v>
      </c>
      <c r="N29" s="261">
        <v>11</v>
      </c>
      <c r="O29" s="261">
        <v>12</v>
      </c>
      <c r="P29" s="261">
        <v>13</v>
      </c>
      <c r="Q29" s="261">
        <v>14</v>
      </c>
      <c r="R29" s="261">
        <v>15</v>
      </c>
      <c r="S29" s="261">
        <v>16</v>
      </c>
      <c r="T29" s="261">
        <v>17</v>
      </c>
      <c r="U29" s="261">
        <v>18</v>
      </c>
      <c r="V29" s="261">
        <v>19</v>
      </c>
      <c r="W29" s="261">
        <v>20</v>
      </c>
      <c r="X29" s="261">
        <v>21</v>
      </c>
      <c r="Y29" s="261">
        <v>22</v>
      </c>
      <c r="Z29" s="261">
        <v>23</v>
      </c>
      <c r="AA29" s="261">
        <v>24</v>
      </c>
      <c r="AB29" s="261">
        <v>25</v>
      </c>
      <c r="AC29" s="261">
        <v>26</v>
      </c>
      <c r="AD29" s="261">
        <v>27</v>
      </c>
      <c r="AE29" s="261">
        <v>28</v>
      </c>
      <c r="AF29" s="261">
        <v>29</v>
      </c>
      <c r="AG29" s="261">
        <v>30</v>
      </c>
      <c r="AH29" s="261">
        <v>31</v>
      </c>
      <c r="AI29" s="261">
        <v>32</v>
      </c>
      <c r="AJ29" s="261">
        <v>33</v>
      </c>
      <c r="AK29" s="261">
        <v>34</v>
      </c>
      <c r="AL29" s="261">
        <v>35</v>
      </c>
      <c r="AM29" s="261">
        <v>36</v>
      </c>
      <c r="AN29" s="261">
        <v>37</v>
      </c>
      <c r="AO29" s="261">
        <v>38</v>
      </c>
      <c r="AP29" s="261">
        <v>39</v>
      </c>
      <c r="AQ29" s="261">
        <v>40</v>
      </c>
    </row>
    <row r="30" spans="1:52" hidden="1" x14ac:dyDescent="0.2"/>
    <row r="31" spans="1:52" hidden="1" x14ac:dyDescent="0.2">
      <c r="A31" s="47" t="s">
        <v>90</v>
      </c>
      <c r="B31" s="133" t="s">
        <v>86</v>
      </c>
      <c r="D31" s="131" t="str">
        <f>IFERROR(LARGE('M 35-49'!$T$300:$T$318,D$29),"")</f>
        <v/>
      </c>
      <c r="E31" s="131" t="str">
        <f>IFERROR(LARGE('M 35-49'!$T$300:$T$318,E$29),"")</f>
        <v/>
      </c>
      <c r="F31" s="131" t="str">
        <f>IFERROR(LARGE('M 35-49'!$T$300:$T$318,F$29),"")</f>
        <v/>
      </c>
      <c r="G31" s="131" t="str">
        <f>IFERROR(LARGE('M 35-49'!$T$300:$T$318,G$29),"")</f>
        <v/>
      </c>
      <c r="H31" s="131" t="str">
        <f>IFERROR(LARGE('M 35-49'!$T$300:$T$318,H$29),"")</f>
        <v/>
      </c>
      <c r="I31" s="131" t="str">
        <f>IFERROR(LARGE('M 35-49'!$T$300:$T$318,I$29),"")</f>
        <v/>
      </c>
      <c r="J31" s="131" t="str">
        <f>IFERROR(LARGE('M 35-49'!$T$300:$T$318,J$29),"")</f>
        <v/>
      </c>
      <c r="K31" s="131" t="str">
        <f>IFERROR(LARGE('M 35-49'!$T$300:$T$318,K$29),"")</f>
        <v/>
      </c>
      <c r="L31" s="131" t="str">
        <f>IFERROR(LARGE('M 35-49'!$T$300:$T$318,L$29),"")</f>
        <v/>
      </c>
      <c r="M31" s="131" t="str">
        <f>IFERROR(LARGE('M 35-49'!$T$300:$T$318,M$29),"")</f>
        <v/>
      </c>
      <c r="N31" s="131" t="str">
        <f>IFERROR(LARGE('M 35-49'!$T$300:$T$318,N$29),"")</f>
        <v/>
      </c>
      <c r="O31" s="131" t="str">
        <f>IFERROR(LARGE('M 35-49'!$T$300:$T$318,O$29),"")</f>
        <v/>
      </c>
      <c r="P31" s="131" t="str">
        <f>IFERROR(LARGE('M 35-49'!$T$300:$T$318,P$29),"")</f>
        <v/>
      </c>
      <c r="Q31" s="131" t="str">
        <f>IFERROR(LARGE('M 35-49'!$T$300:$T$318,Q$29),"")</f>
        <v/>
      </c>
      <c r="R31" s="131" t="str">
        <f>IFERROR(LARGE('M 35-49'!$T$300:$T$318,R$29),"")</f>
        <v/>
      </c>
      <c r="S31" s="131" t="str">
        <f>IFERROR(LARGE('M 35-49'!$T$300:$T$318,S$29),"")</f>
        <v/>
      </c>
      <c r="T31" s="131" t="str">
        <f>IFERROR(LARGE('M 35-49'!$T$300:$T$318,T$29),"")</f>
        <v/>
      </c>
      <c r="U31" s="131" t="str">
        <f>IFERROR(LARGE('M 35-49'!$T$300:$T$318,U$29),"")</f>
        <v/>
      </c>
      <c r="V31" s="131" t="str">
        <f>IFERROR(LARGE('M 35-49'!$T$300:$T$318,V$29),"")</f>
        <v/>
      </c>
      <c r="W31" s="131" t="str">
        <f>IFERROR(LARGE('M 35-49'!$T$300:$T$318,W$29),"")</f>
        <v/>
      </c>
      <c r="X31" s="131" t="str">
        <f>IFERROR(LARGE('M 35-49'!$T$300:$T$318,X$29),"")</f>
        <v/>
      </c>
      <c r="Y31" s="131" t="str">
        <f>IFERROR(LARGE('M 35-49'!$T$300:$T$318,Y$29),"")</f>
        <v/>
      </c>
      <c r="Z31" s="131" t="str">
        <f>IFERROR(LARGE('M 35-49'!$T$300:$T$318,Z$29),"")</f>
        <v/>
      </c>
      <c r="AA31" s="131" t="str">
        <f>IFERROR(LARGE('M 35-49'!$T$300:$T$318,AA$29),"")</f>
        <v/>
      </c>
      <c r="AB31" s="131" t="str">
        <f>IFERROR(LARGE('M 35-49'!$T$300:$T$318,AB$29),"")</f>
        <v/>
      </c>
      <c r="AC31" s="131" t="str">
        <f>IFERROR(LARGE('M 35-49'!$T$300:$T$318,AC$29),"")</f>
        <v/>
      </c>
      <c r="AD31" s="131" t="str">
        <f>IFERROR(LARGE('M 35-49'!$T$300:$T$318,AD$29),"")</f>
        <v/>
      </c>
      <c r="AE31" s="131" t="str">
        <f>IFERROR(LARGE('M 35-49'!$T$300:$T$318,AE$29),"")</f>
        <v/>
      </c>
      <c r="AF31" s="131" t="str">
        <f>IFERROR(LARGE('M 35-49'!$T$300:$T$318,AF$29),"")</f>
        <v/>
      </c>
      <c r="AG31" s="131" t="str">
        <f>IFERROR(LARGE('M 35-49'!$T$300:$T$318,AG$29),"")</f>
        <v/>
      </c>
      <c r="AH31" s="131" t="str">
        <f>IFERROR(LARGE('M 35-49'!$T$300:$T$318,AH$29),"")</f>
        <v/>
      </c>
      <c r="AI31" s="131" t="str">
        <f>IFERROR(LARGE('M 35-49'!$T$300:$T$318,AI$29),"")</f>
        <v/>
      </c>
      <c r="AJ31" s="131" t="str">
        <f>IFERROR(LARGE('M 35-49'!$T$300:$T$318,AJ$29),"")</f>
        <v/>
      </c>
      <c r="AK31" s="131" t="str">
        <f>IFERROR(LARGE('M 35-49'!$T$300:$T$318,AK$29),"")</f>
        <v/>
      </c>
      <c r="AL31" s="131" t="str">
        <f>IFERROR(LARGE('M 35-49'!$T$300:$T$318,AL$29),"")</f>
        <v/>
      </c>
      <c r="AM31" s="131" t="str">
        <f>IFERROR(LARGE('M 35-49'!$T$300:$T$318,AM$29),"")</f>
        <v/>
      </c>
      <c r="AN31" s="131" t="str">
        <f>IFERROR(LARGE('M 35-49'!$T$300:$T$318,AN$29),"")</f>
        <v/>
      </c>
      <c r="AO31" s="131" t="str">
        <f>IFERROR(LARGE('M 35-49'!$T$300:$T$318,AO$29),"")</f>
        <v/>
      </c>
      <c r="AP31" s="131" t="str">
        <f>IFERROR(LARGE('M 35-49'!$T$300:$T$318,AP$29),"")</f>
        <v/>
      </c>
      <c r="AQ31" s="131" t="str">
        <f>IFERROR(LARGE('M 35-49'!$T$300:$T$318,AQ$29),"")</f>
        <v/>
      </c>
    </row>
    <row r="32" spans="1:52" hidden="1" x14ac:dyDescent="0.2">
      <c r="B32" s="133" t="s">
        <v>87</v>
      </c>
      <c r="D32" s="131" t="str">
        <f>IFERROR(LARGE('M 50-59'!$T$300:$T$313,D$29),"")</f>
        <v/>
      </c>
      <c r="E32" s="131" t="str">
        <f>IFERROR(LARGE('M 50-59'!$T$300:$T$313,E$29),"")</f>
        <v/>
      </c>
      <c r="F32" s="131" t="str">
        <f>IFERROR(LARGE('M 50-59'!$T$300:$T$313,F$29),"")</f>
        <v/>
      </c>
      <c r="G32" s="131" t="str">
        <f>IFERROR(LARGE('M 50-59'!$T$300:$T$313,G$29),"")</f>
        <v/>
      </c>
      <c r="H32" s="131" t="str">
        <f>IFERROR(LARGE('M 50-59'!$T$300:$T$313,H$29),"")</f>
        <v/>
      </c>
      <c r="I32" s="131" t="str">
        <f>IFERROR(LARGE('M 50-59'!$T$300:$T$313,I$29),"")</f>
        <v/>
      </c>
      <c r="J32" s="131" t="str">
        <f>IFERROR(LARGE('M 50-59'!$T$300:$T$313,J$29),"")</f>
        <v/>
      </c>
      <c r="K32" s="131" t="str">
        <f>IFERROR(LARGE('M 50-59'!$T$300:$T$313,K$29),"")</f>
        <v/>
      </c>
      <c r="L32" s="131" t="str">
        <f>IFERROR(LARGE('M 50-59'!$T$300:$T$313,L$29),"")</f>
        <v/>
      </c>
      <c r="M32" s="131" t="str">
        <f>IFERROR(LARGE('M 50-59'!$T$300:$T$313,M$29),"")</f>
        <v/>
      </c>
      <c r="N32" s="131" t="str">
        <f>IFERROR(LARGE('M 50-59'!$T$300:$T$313,N$29),"")</f>
        <v/>
      </c>
      <c r="O32" s="131" t="str">
        <f>IFERROR(LARGE('M 50-59'!$T$300:$T$313,O$29),"")</f>
        <v/>
      </c>
      <c r="P32" s="131" t="str">
        <f>IFERROR(LARGE('M 50-59'!$T$300:$T$313,P$29),"")</f>
        <v/>
      </c>
      <c r="Q32" s="131" t="str">
        <f>IFERROR(LARGE('M 50-59'!$T$300:$T$313,Q$29),"")</f>
        <v/>
      </c>
      <c r="R32" s="131" t="str">
        <f>IFERROR(LARGE('M 50-59'!$T$300:$T$313,R$29),"")</f>
        <v/>
      </c>
      <c r="S32" s="131" t="str">
        <f>IFERROR(LARGE('M 50-59'!$T$300:$T$313,S$29),"")</f>
        <v/>
      </c>
      <c r="T32" s="131" t="str">
        <f>IFERROR(LARGE('M 50-59'!$T$300:$T$313,T$29),"")</f>
        <v/>
      </c>
      <c r="U32" s="131" t="str">
        <f>IFERROR(LARGE('M 50-59'!$T$300:$T$313,U$29),"")</f>
        <v/>
      </c>
      <c r="V32" s="131" t="str">
        <f>IFERROR(LARGE('M 50-59'!$T$300:$T$313,V$29),"")</f>
        <v/>
      </c>
      <c r="W32" s="131" t="str">
        <f>IFERROR(LARGE('M 50-59'!$T$300:$T$313,W$29),"")</f>
        <v/>
      </c>
      <c r="X32" s="131" t="str">
        <f>IFERROR(LARGE('M 50-59'!$T$300:$T$313,X$29),"")</f>
        <v/>
      </c>
      <c r="Y32" s="131" t="str">
        <f>IFERROR(LARGE('M 50-59'!$T$300:$T$313,Y$29),"")</f>
        <v/>
      </c>
      <c r="Z32" s="131" t="str">
        <f>IFERROR(LARGE('M 50-59'!$T$300:$T$313,Z$29),"")</f>
        <v/>
      </c>
      <c r="AA32" s="131" t="str">
        <f>IFERROR(LARGE('M 50-59'!$T$300:$T$313,AA$29),"")</f>
        <v/>
      </c>
      <c r="AB32" s="131" t="str">
        <f>IFERROR(LARGE('M 50-59'!$T$300:$T$313,AB$29),"")</f>
        <v/>
      </c>
      <c r="AC32" s="131" t="str">
        <f>IFERROR(LARGE('M 50-59'!$T$300:$T$313,AC$29),"")</f>
        <v/>
      </c>
      <c r="AD32" s="131" t="str">
        <f>IFERROR(LARGE('M 50-59'!$T$300:$T$313,AD$29),"")</f>
        <v/>
      </c>
      <c r="AE32" s="131" t="str">
        <f>IFERROR(LARGE('M 50-59'!$T$300:$T$313,AE$29),"")</f>
        <v/>
      </c>
      <c r="AF32" s="131" t="str">
        <f>IFERROR(LARGE('M 50-59'!$T$300:$T$313,AF$29),"")</f>
        <v/>
      </c>
      <c r="AG32" s="131" t="str">
        <f>IFERROR(LARGE('M 50-59'!$T$300:$T$313,AG$29),"")</f>
        <v/>
      </c>
      <c r="AH32" s="131" t="str">
        <f>IFERROR(LARGE('M 50-59'!$T$300:$T$313,AH$29),"")</f>
        <v/>
      </c>
      <c r="AI32" s="131" t="str">
        <f>IFERROR(LARGE('M 50-59'!$T$300:$T$313,AI$29),"")</f>
        <v/>
      </c>
      <c r="AJ32" s="131" t="str">
        <f>IFERROR(LARGE('M 50-59'!$T$300:$T$313,AJ$29),"")</f>
        <v/>
      </c>
      <c r="AK32" s="131" t="str">
        <f>IFERROR(LARGE('M 50-59'!$T$300:$T$313,AK$29),"")</f>
        <v/>
      </c>
      <c r="AL32" s="131" t="str">
        <f>IFERROR(LARGE('M 50-59'!$T$300:$T$313,AL$29),"")</f>
        <v/>
      </c>
      <c r="AM32" s="131" t="str">
        <f>IFERROR(LARGE('M 50-59'!$T$300:$T$313,AM$29),"")</f>
        <v/>
      </c>
      <c r="AN32" s="131" t="str">
        <f>IFERROR(LARGE('M 50-59'!$T$300:$T$313,AN$29),"")</f>
        <v/>
      </c>
      <c r="AO32" s="131" t="str">
        <f>IFERROR(LARGE('M 50-59'!$T$300:$T$313,AO$29),"")</f>
        <v/>
      </c>
      <c r="AP32" s="131" t="str">
        <f>IFERROR(LARGE('M 50-59'!$T$300:$T$313,AP$29),"")</f>
        <v/>
      </c>
      <c r="AQ32" s="131" t="str">
        <f>IFERROR(LARGE('M 50-59'!$T$300:$T$313,AQ$29),"")</f>
        <v/>
      </c>
    </row>
    <row r="33" spans="1:43" hidden="1" x14ac:dyDescent="0.2">
      <c r="B33" s="133" t="s">
        <v>88</v>
      </c>
      <c r="D33" s="131" t="str">
        <f>IFERROR(LARGE('M 60-69'!$T$300:$T$308,D$29),"")</f>
        <v/>
      </c>
      <c r="E33" s="131" t="str">
        <f>IFERROR(LARGE('M 60-69'!$T$300:$T$308,E$29),"")</f>
        <v/>
      </c>
      <c r="F33" s="131" t="str">
        <f>IFERROR(LARGE('M 60-69'!$T$300:$T$308,F$29),"")</f>
        <v/>
      </c>
      <c r="G33" s="131" t="str">
        <f>IFERROR(LARGE('M 60-69'!$T$300:$T$308,G$29),"")</f>
        <v/>
      </c>
      <c r="H33" s="131" t="str">
        <f>IFERROR(LARGE('M 60-69'!$T$300:$T$308,H$29),"")</f>
        <v/>
      </c>
      <c r="I33" s="131" t="str">
        <f>IFERROR(LARGE('M 60-69'!$T$300:$T$308,I$29),"")</f>
        <v/>
      </c>
      <c r="J33" s="131" t="str">
        <f>IFERROR(LARGE('M 60-69'!$T$300:$T$308,J$29),"")</f>
        <v/>
      </c>
      <c r="K33" s="131" t="str">
        <f>IFERROR(LARGE('M 60-69'!$T$300:$T$308,K$29),"")</f>
        <v/>
      </c>
      <c r="L33" s="131" t="str">
        <f>IFERROR(LARGE('M 60-69'!$T$300:$T$308,L$29),"")</f>
        <v/>
      </c>
      <c r="M33" s="131" t="str">
        <f>IFERROR(LARGE('M 60-69'!$T$300:$T$308,M$29),"")</f>
        <v/>
      </c>
      <c r="N33" s="131" t="str">
        <f>IFERROR(LARGE('M 60-69'!$T$300:$T$308,N$29),"")</f>
        <v/>
      </c>
      <c r="O33" s="131" t="str">
        <f>IFERROR(LARGE('M 60-69'!$T$300:$T$308,O$29),"")</f>
        <v/>
      </c>
      <c r="P33" s="131" t="str">
        <f>IFERROR(LARGE('M 60-69'!$T$300:$T$308,P$29),"")</f>
        <v/>
      </c>
      <c r="Q33" s="131" t="str">
        <f>IFERROR(LARGE('M 60-69'!$T$300:$T$308,Q$29),"")</f>
        <v/>
      </c>
      <c r="R33" s="131" t="str">
        <f>IFERROR(LARGE('M 60-69'!$T$300:$T$308,R$29),"")</f>
        <v/>
      </c>
      <c r="S33" s="131" t="str">
        <f>IFERROR(LARGE('M 60-69'!$T$300:$T$308,S$29),"")</f>
        <v/>
      </c>
      <c r="T33" s="131" t="str">
        <f>IFERROR(LARGE('M 60-69'!$T$300:$T$308,T$29),"")</f>
        <v/>
      </c>
      <c r="U33" s="131" t="str">
        <f>IFERROR(LARGE('M 60-69'!$T$300:$T$308,U$29),"")</f>
        <v/>
      </c>
      <c r="V33" s="131" t="str">
        <f>IFERROR(LARGE('M 60-69'!$T$300:$T$308,V$29),"")</f>
        <v/>
      </c>
      <c r="W33" s="131" t="str">
        <f>IFERROR(LARGE('M 60-69'!$T$300:$T$308,W$29),"")</f>
        <v/>
      </c>
      <c r="X33" s="131" t="str">
        <f>IFERROR(LARGE('M 60-69'!$T$300:$T$308,X$29),"")</f>
        <v/>
      </c>
      <c r="Y33" s="131" t="str">
        <f>IFERROR(LARGE('M 60-69'!$T$300:$T$308,Y$29),"")</f>
        <v/>
      </c>
      <c r="Z33" s="131" t="str">
        <f>IFERROR(LARGE('M 60-69'!$T$300:$T$308,Z$29),"")</f>
        <v/>
      </c>
      <c r="AA33" s="131" t="str">
        <f>IFERROR(LARGE('M 60-69'!$T$300:$T$308,AA$29),"")</f>
        <v/>
      </c>
      <c r="AB33" s="131" t="str">
        <f>IFERROR(LARGE('M 60-69'!$T$300:$T$308,AB$29),"")</f>
        <v/>
      </c>
      <c r="AC33" s="131" t="str">
        <f>IFERROR(LARGE('M 60-69'!$T$300:$T$308,AC$29),"")</f>
        <v/>
      </c>
      <c r="AD33" s="131" t="str">
        <f>IFERROR(LARGE('M 60-69'!$T$300:$T$308,AD$29),"")</f>
        <v/>
      </c>
      <c r="AE33" s="131" t="str">
        <f>IFERROR(LARGE('M 60-69'!$T$300:$T$308,AE$29),"")</f>
        <v/>
      </c>
      <c r="AF33" s="131" t="str">
        <f>IFERROR(LARGE('M 60-69'!$T$300:$T$308,AF$29),"")</f>
        <v/>
      </c>
      <c r="AG33" s="131" t="str">
        <f>IFERROR(LARGE('M 60-69'!$T$300:$T$308,AG$29),"")</f>
        <v/>
      </c>
      <c r="AH33" s="131" t="str">
        <f>IFERROR(LARGE('M 60-69'!$T$300:$T$308,AH$29),"")</f>
        <v/>
      </c>
      <c r="AI33" s="131" t="str">
        <f>IFERROR(LARGE('M 60-69'!$T$300:$T$308,AI$29),"")</f>
        <v/>
      </c>
      <c r="AJ33" s="131" t="str">
        <f>IFERROR(LARGE('M 60-69'!$T$300:$T$308,AJ$29),"")</f>
        <v/>
      </c>
      <c r="AK33" s="131" t="str">
        <f>IFERROR(LARGE('M 60-69'!$T$300:$T$308,AK$29),"")</f>
        <v/>
      </c>
      <c r="AL33" s="131" t="str">
        <f>IFERROR(LARGE('M 60-69'!$T$300:$T$308,AL$29),"")</f>
        <v/>
      </c>
      <c r="AM33" s="131" t="str">
        <f>IFERROR(LARGE('M 60-69'!$T$300:$T$308,AM$29),"")</f>
        <v/>
      </c>
      <c r="AN33" s="131" t="str">
        <f>IFERROR(LARGE('M 60-69'!$T$300:$T$308,AN$29),"")</f>
        <v/>
      </c>
      <c r="AO33" s="131" t="str">
        <f>IFERROR(LARGE('M 60-69'!$T$300:$T$308,AO$29),"")</f>
        <v/>
      </c>
      <c r="AP33" s="131" t="str">
        <f>IFERROR(LARGE('M 60-69'!$T$300:$T$308,AP$29),"")</f>
        <v/>
      </c>
      <c r="AQ33" s="131" t="str">
        <f>IFERROR(LARGE('M 60-69'!$T$300:$T$308,AQ$29),"")</f>
        <v/>
      </c>
    </row>
    <row r="34" spans="1:43" hidden="1" x14ac:dyDescent="0.2">
      <c r="B34" s="133" t="s">
        <v>142</v>
      </c>
      <c r="D34" s="131" t="str">
        <f>IFERROR(LARGE('M 70-79'!$T$300:$T$313,D$29),"")</f>
        <v/>
      </c>
      <c r="E34" s="131" t="str">
        <f>IFERROR(LARGE('M 70-79'!$T$300:$T$313,E$29),"")</f>
        <v/>
      </c>
      <c r="F34" s="131" t="str">
        <f>IFERROR(LARGE('M 70-79'!$T$300:$T$313,F$29),"")</f>
        <v/>
      </c>
      <c r="G34" s="131" t="str">
        <f>IFERROR(LARGE('M 70-79'!$T$300:$T$313,G$29),"")</f>
        <v/>
      </c>
      <c r="H34" s="131" t="str">
        <f>IFERROR(LARGE('M 70-79'!$T$300:$T$313,H$29),"")</f>
        <v/>
      </c>
      <c r="I34" s="131" t="str">
        <f>IFERROR(LARGE('M 70-79'!$T$300:$T$313,I$29),"")</f>
        <v/>
      </c>
      <c r="J34" s="131" t="str">
        <f>IFERROR(LARGE('M 70-79'!$T$300:$T$313,J$29),"")</f>
        <v/>
      </c>
      <c r="K34" s="131" t="str">
        <f>IFERROR(LARGE('M 70-79'!$T$300:$T$313,K$29),"")</f>
        <v/>
      </c>
      <c r="L34" s="131" t="str">
        <f>IFERROR(LARGE('M 70-79'!$T$300:$T$313,L$29),"")</f>
        <v/>
      </c>
      <c r="M34" s="131" t="str">
        <f>IFERROR(LARGE('M 70-79'!$T$300:$T$313,M$29),"")</f>
        <v/>
      </c>
      <c r="N34" s="131" t="str">
        <f>IFERROR(LARGE('M 70-79'!$T$300:$T$313,N$29),"")</f>
        <v/>
      </c>
      <c r="O34" s="131" t="str">
        <f>IFERROR(LARGE('M 70-79'!$T$300:$T$313,O$29),"")</f>
        <v/>
      </c>
      <c r="P34" s="131" t="str">
        <f>IFERROR(LARGE('M 70-79'!$T$300:$T$313,P$29),"")</f>
        <v/>
      </c>
      <c r="Q34" s="131" t="str">
        <f>IFERROR(LARGE('M 70-79'!$T$300:$T$313,Q$29),"")</f>
        <v/>
      </c>
      <c r="R34" s="131" t="str">
        <f>IFERROR(LARGE('M 70-79'!$T$300:$T$313,R$29),"")</f>
        <v/>
      </c>
      <c r="S34" s="131" t="str">
        <f>IFERROR(LARGE('M 70-79'!$T$300:$T$313,S$29),"")</f>
        <v/>
      </c>
      <c r="T34" s="131" t="str">
        <f>IFERROR(LARGE('M 70-79'!$T$300:$T$313,T$29),"")</f>
        <v/>
      </c>
      <c r="U34" s="131" t="str">
        <f>IFERROR(LARGE('M 70-79'!$T$300:$T$313,U$29),"")</f>
        <v/>
      </c>
      <c r="V34" s="131" t="str">
        <f>IFERROR(LARGE('M 70-79'!$T$300:$T$313,V$29),"")</f>
        <v/>
      </c>
      <c r="W34" s="131" t="str">
        <f>IFERROR(LARGE('M 70-79'!$T$300:$T$313,W$29),"")</f>
        <v/>
      </c>
      <c r="X34" s="131" t="str">
        <f>IFERROR(LARGE('M 70-79'!$T$300:$T$313,X$29),"")</f>
        <v/>
      </c>
      <c r="Y34" s="131" t="str">
        <f>IFERROR(LARGE('M 70-79'!$T$300:$T$313,Y$29),"")</f>
        <v/>
      </c>
      <c r="Z34" s="131" t="str">
        <f>IFERROR(LARGE('M 70-79'!$T$300:$T$313,Z$29),"")</f>
        <v/>
      </c>
      <c r="AA34" s="131" t="str">
        <f>IFERROR(LARGE('M 70-79'!$T$300:$T$313,AA$29),"")</f>
        <v/>
      </c>
      <c r="AB34" s="131" t="str">
        <f>IFERROR(LARGE('M 70-79'!$T$300:$T$313,AB$29),"")</f>
        <v/>
      </c>
      <c r="AC34" s="131" t="str">
        <f>IFERROR(LARGE('M 70-79'!$T$300:$T$313,AC$29),"")</f>
        <v/>
      </c>
      <c r="AD34" s="131" t="str">
        <f>IFERROR(LARGE('M 70-79'!$T$300:$T$313,AD$29),"")</f>
        <v/>
      </c>
      <c r="AE34" s="131" t="str">
        <f>IFERROR(LARGE('M 70-79'!$T$300:$T$313,AE$29),"")</f>
        <v/>
      </c>
      <c r="AF34" s="131" t="str">
        <f>IFERROR(LARGE('M 70-79'!$T$300:$T$313,AF$29),"")</f>
        <v/>
      </c>
      <c r="AG34" s="131" t="str">
        <f>IFERROR(LARGE('M 70-79'!$T$300:$T$313,AG$29),"")</f>
        <v/>
      </c>
      <c r="AH34" s="131" t="str">
        <f>IFERROR(LARGE('M 70-79'!$T$300:$T$313,AH$29),"")</f>
        <v/>
      </c>
      <c r="AI34" s="131" t="str">
        <f>IFERROR(LARGE('M 70-79'!$T$300:$T$313,AI$29),"")</f>
        <v/>
      </c>
      <c r="AJ34" s="131" t="str">
        <f>IFERROR(LARGE('M 70-79'!$T$300:$T$313,AJ$29),"")</f>
        <v/>
      </c>
      <c r="AK34" s="131" t="str">
        <f>IFERROR(LARGE('M 70-79'!$T$300:$T$313,AK$29),"")</f>
        <v/>
      </c>
      <c r="AL34" s="131" t="str">
        <f>IFERROR(LARGE('M 70-79'!$T$300:$T$313,AL$29),"")</f>
        <v/>
      </c>
      <c r="AM34" s="131" t="str">
        <f>IFERROR(LARGE('M 70-79'!$T$300:$T$313,AM$29),"")</f>
        <v/>
      </c>
      <c r="AN34" s="131" t="str">
        <f>IFERROR(LARGE('M 70-79'!$T$300:$T$313,AN$29),"")</f>
        <v/>
      </c>
      <c r="AO34" s="131" t="str">
        <f>IFERROR(LARGE('M 70-79'!$T$300:$T$313,AO$29),"")</f>
        <v/>
      </c>
      <c r="AP34" s="131" t="str">
        <f>IFERROR(LARGE('M 70-79'!$T$300:$T$313,AP$29),"")</f>
        <v/>
      </c>
      <c r="AQ34" s="131" t="str">
        <f>IFERROR(LARGE('M 70-79'!$T$300:$T$313,AQ$29),"")</f>
        <v/>
      </c>
    </row>
    <row r="35" spans="1:43" s="77" customFormat="1" hidden="1" x14ac:dyDescent="0.2">
      <c r="B35" s="133" t="s">
        <v>143</v>
      </c>
      <c r="D35" s="131" t="str">
        <f>IFERROR(LARGE('M 80+'!$T$300:$T$302,D$29),"")</f>
        <v/>
      </c>
      <c r="E35" s="131" t="str">
        <f>IFERROR(LARGE('M 80+'!$T$300:$T$302,E$29),"")</f>
        <v/>
      </c>
      <c r="F35" s="131" t="str">
        <f>IFERROR(LARGE('M 80+'!$T$300:$T$302,F$29),"")</f>
        <v/>
      </c>
      <c r="G35" s="131" t="str">
        <f>IFERROR(LARGE('M 80+'!$T$300:$T$302,G$29),"")</f>
        <v/>
      </c>
      <c r="H35" s="131" t="str">
        <f>IFERROR(LARGE('M 80+'!$T$300:$T$302,H$29),"")</f>
        <v/>
      </c>
      <c r="I35" s="131" t="str">
        <f>IFERROR(LARGE('M 80+'!$T$300:$T$302,I$29),"")</f>
        <v/>
      </c>
      <c r="J35" s="131" t="str">
        <f>IFERROR(LARGE('M 80+'!$T$300:$T$302,J$29),"")</f>
        <v/>
      </c>
      <c r="K35" s="131" t="str">
        <f>IFERROR(LARGE('M 80+'!$T$300:$T$302,K$29),"")</f>
        <v/>
      </c>
      <c r="L35" s="131" t="str">
        <f>IFERROR(LARGE('M 80+'!$T$300:$T$302,L$29),"")</f>
        <v/>
      </c>
      <c r="M35" s="131" t="str">
        <f>IFERROR(LARGE('M 80+'!$T$300:$T$302,M$29),"")</f>
        <v/>
      </c>
      <c r="N35" s="131" t="str">
        <f>IFERROR(LARGE('M 80+'!$T$300:$T$302,N$29),"")</f>
        <v/>
      </c>
      <c r="O35" s="131" t="str">
        <f>IFERROR(LARGE('M 80+'!$T$300:$T$302,O$29),"")</f>
        <v/>
      </c>
      <c r="P35" s="131" t="str">
        <f>IFERROR(LARGE('M 80+'!$T$300:$T$302,P$29),"")</f>
        <v/>
      </c>
      <c r="Q35" s="131" t="str">
        <f>IFERROR(LARGE('M 80+'!$T$300:$T$302,Q$29),"")</f>
        <v/>
      </c>
      <c r="R35" s="131" t="str">
        <f>IFERROR(LARGE('M 80+'!$T$300:$T$302,R$29),"")</f>
        <v/>
      </c>
      <c r="S35" s="131" t="str">
        <f>IFERROR(LARGE('M 80+'!$T$300:$T$302,S$29),"")</f>
        <v/>
      </c>
      <c r="T35" s="131" t="str">
        <f>IFERROR(LARGE('M 80+'!$T$300:$T$302,T$29),"")</f>
        <v/>
      </c>
      <c r="U35" s="131" t="str">
        <f>IFERROR(LARGE('M 80+'!$T$300:$T$302,U$29),"")</f>
        <v/>
      </c>
      <c r="V35" s="131" t="str">
        <f>IFERROR(LARGE('M 80+'!$T$300:$T$302,V$29),"")</f>
        <v/>
      </c>
      <c r="W35" s="131" t="str">
        <f>IFERROR(LARGE('M 80+'!$T$300:$T$302,W$29),"")</f>
        <v/>
      </c>
      <c r="X35" s="131" t="str">
        <f>IFERROR(LARGE('M 80+'!$T$300:$T$302,X$29),"")</f>
        <v/>
      </c>
      <c r="Y35" s="131" t="str">
        <f>IFERROR(LARGE('M 80+'!$T$300:$T$302,Y$29),"")</f>
        <v/>
      </c>
      <c r="Z35" s="131" t="str">
        <f>IFERROR(LARGE('M 80+'!$T$300:$T$302,Z$29),"")</f>
        <v/>
      </c>
      <c r="AA35" s="131" t="str">
        <f>IFERROR(LARGE('M 80+'!$T$300:$T$302,AA$29),"")</f>
        <v/>
      </c>
      <c r="AB35" s="131" t="str">
        <f>IFERROR(LARGE('M 80+'!$T$300:$T$302,AB$29),"")</f>
        <v/>
      </c>
      <c r="AC35" s="131" t="str">
        <f>IFERROR(LARGE('M 80+'!$T$300:$T$302,AC$29),"")</f>
        <v/>
      </c>
      <c r="AD35" s="131" t="str">
        <f>IFERROR(LARGE('M 80+'!$T$300:$T$302,AD$29),"")</f>
        <v/>
      </c>
      <c r="AE35" s="131" t="str">
        <f>IFERROR(LARGE('M 80+'!$T$300:$T$302,AE$29),"")</f>
        <v/>
      </c>
      <c r="AF35" s="131" t="str">
        <f>IFERROR(LARGE('M 80+'!$T$300:$T$302,AF$29),"")</f>
        <v/>
      </c>
      <c r="AG35" s="131" t="str">
        <f>IFERROR(LARGE('M 80+'!$T$300:$T$302,AG$29),"")</f>
        <v/>
      </c>
      <c r="AH35" s="131" t="str">
        <f>IFERROR(LARGE('M 80+'!$T$300:$T$302,AH$29),"")</f>
        <v/>
      </c>
      <c r="AI35" s="131" t="str">
        <f>IFERROR(LARGE('M 80+'!$T$300:$T$302,AI$29),"")</f>
        <v/>
      </c>
      <c r="AJ35" s="131" t="str">
        <f>IFERROR(LARGE('M 80+'!$T$300:$T$302,AJ$29),"")</f>
        <v/>
      </c>
      <c r="AK35" s="131" t="str">
        <f>IFERROR(LARGE('M 80+'!$T$300:$T$302,AK$29),"")</f>
        <v/>
      </c>
      <c r="AL35" s="131" t="str">
        <f>IFERROR(LARGE('M 80+'!$T$300:$T$302,AL$29),"")</f>
        <v/>
      </c>
      <c r="AM35" s="131" t="str">
        <f>IFERROR(LARGE('M 80+'!$T$300:$T$302,AM$29),"")</f>
        <v/>
      </c>
      <c r="AN35" s="131" t="str">
        <f>IFERROR(LARGE('M 80+'!$T$300:$T$302,AN$29),"")</f>
        <v/>
      </c>
      <c r="AO35" s="131" t="str">
        <f>IFERROR(LARGE('M 80+'!$T$300:$T$302,AO$29),"")</f>
        <v/>
      </c>
      <c r="AP35" s="131" t="str">
        <f>IFERROR(LARGE('M 80+'!$T$300:$T$302,AP$29),"")</f>
        <v/>
      </c>
      <c r="AQ35" s="131" t="str">
        <f>IFERROR(LARGE('M 80+'!$T$300:$T$302,AQ$29),"")</f>
        <v/>
      </c>
    </row>
    <row r="36" spans="1:43" hidden="1" x14ac:dyDescent="0.2">
      <c r="B36" s="132" t="s">
        <v>146</v>
      </c>
      <c r="D36" s="131" t="str">
        <f>IFERROR(LARGE('N 35-49'!$T$300:$T$308,D$29),"")</f>
        <v/>
      </c>
      <c r="E36" s="131" t="str">
        <f>IFERROR(LARGE('N 35-49'!$T$300:$T$308,E$29),"")</f>
        <v/>
      </c>
      <c r="F36" s="131" t="str">
        <f>IFERROR(LARGE('N 35-49'!$T$300:$T$308,F$29),"")</f>
        <v/>
      </c>
      <c r="G36" s="131" t="str">
        <f>IFERROR(LARGE('N 35-49'!$T$300:$T$308,G$29),"")</f>
        <v/>
      </c>
      <c r="H36" s="131" t="str">
        <f>IFERROR(LARGE('N 35-49'!$T$300:$T$308,H$29),"")</f>
        <v/>
      </c>
      <c r="I36" s="131" t="str">
        <f>IFERROR(LARGE('N 35-49'!$T$300:$T$308,I$29),"")</f>
        <v/>
      </c>
      <c r="J36" s="131" t="str">
        <f>IFERROR(LARGE('N 35-49'!$T$300:$T$308,J$29),"")</f>
        <v/>
      </c>
      <c r="K36" s="131" t="str">
        <f>IFERROR(LARGE('N 35-49'!$T$300:$T$308,K$29),"")</f>
        <v/>
      </c>
      <c r="L36" s="131" t="str">
        <f>IFERROR(LARGE('N 35-49'!$T$300:$T$308,L$29),"")</f>
        <v/>
      </c>
      <c r="M36" s="131" t="str">
        <f>IFERROR(LARGE('N 35-49'!$T$300:$T$308,M$29),"")</f>
        <v/>
      </c>
      <c r="N36" s="131" t="str">
        <f>IFERROR(LARGE('N 35-49'!$T$300:$T$308,N$29),"")</f>
        <v/>
      </c>
      <c r="O36" s="131" t="str">
        <f>IFERROR(LARGE('N 35-49'!$T$300:$T$308,O$29),"")</f>
        <v/>
      </c>
      <c r="P36" s="131" t="str">
        <f>IFERROR(LARGE('N 35-49'!$T$300:$T$308,P$29),"")</f>
        <v/>
      </c>
      <c r="Q36" s="131" t="str">
        <f>IFERROR(LARGE('N 35-49'!$T$300:$T$308,Q$29),"")</f>
        <v/>
      </c>
      <c r="R36" s="131" t="str">
        <f>IFERROR(LARGE('N 35-49'!$T$300:$T$308,R$29),"")</f>
        <v/>
      </c>
      <c r="S36" s="131" t="str">
        <f>IFERROR(LARGE('N 35-49'!$T$300:$T$308,S$29),"")</f>
        <v/>
      </c>
      <c r="T36" s="131" t="str">
        <f>IFERROR(LARGE('N 35-49'!$T$300:$T$308,T$29),"")</f>
        <v/>
      </c>
      <c r="U36" s="131" t="str">
        <f>IFERROR(LARGE('N 35-49'!$T$300:$T$308,U$29),"")</f>
        <v/>
      </c>
      <c r="V36" s="131" t="str">
        <f>IFERROR(LARGE('N 35-49'!$T$300:$T$308,V$29),"")</f>
        <v/>
      </c>
      <c r="W36" s="131" t="str">
        <f>IFERROR(LARGE('N 35-49'!$T$300:$T$308,W$29),"")</f>
        <v/>
      </c>
      <c r="X36" s="131" t="str">
        <f>IFERROR(LARGE('N 35-49'!$T$300:$T$308,X$29),"")</f>
        <v/>
      </c>
      <c r="Y36" s="131" t="str">
        <f>IFERROR(LARGE('N 35-49'!$T$300:$T$308,Y$29),"")</f>
        <v/>
      </c>
      <c r="Z36" s="131" t="str">
        <f>IFERROR(LARGE('N 35-49'!$T$300:$T$308,Z$29),"")</f>
        <v/>
      </c>
      <c r="AA36" s="131" t="str">
        <f>IFERROR(LARGE('N 35-49'!$T$300:$T$308,AA$29),"")</f>
        <v/>
      </c>
      <c r="AB36" s="131" t="str">
        <f>IFERROR(LARGE('N 35-49'!$T$300:$T$308,AB$29),"")</f>
        <v/>
      </c>
      <c r="AC36" s="131" t="str">
        <f>IFERROR(LARGE('N 35-49'!$T$300:$T$308,AC$29),"")</f>
        <v/>
      </c>
      <c r="AD36" s="131" t="str">
        <f>IFERROR(LARGE('N 35-49'!$T$300:$T$308,AD$29),"")</f>
        <v/>
      </c>
      <c r="AE36" s="131" t="str">
        <f>IFERROR(LARGE('N 35-49'!$T$300:$T$308,AE$29),"")</f>
        <v/>
      </c>
      <c r="AF36" s="131" t="str">
        <f>IFERROR(LARGE('N 35-49'!$T$300:$T$308,AF$29),"")</f>
        <v/>
      </c>
      <c r="AG36" s="131" t="str">
        <f>IFERROR(LARGE('N 35-49'!$T$300:$T$308,AG$29),"")</f>
        <v/>
      </c>
      <c r="AH36" s="131" t="str">
        <f>IFERROR(LARGE('N 35-49'!$T$300:$T$308,AH$29),"")</f>
        <v/>
      </c>
      <c r="AI36" s="131" t="str">
        <f>IFERROR(LARGE('N 35-49'!$T$300:$T$308,AI$29),"")</f>
        <v/>
      </c>
      <c r="AJ36" s="131" t="str">
        <f>IFERROR(LARGE('N 35-49'!$T$300:$T$308,AJ$29),"")</f>
        <v/>
      </c>
      <c r="AK36" s="131" t="str">
        <f>IFERROR(LARGE('N 35-49'!$T$300:$T$308,AK$29),"")</f>
        <v/>
      </c>
      <c r="AL36" s="131" t="str">
        <f>IFERROR(LARGE('N 35-49'!$T$300:$T$308,AL$29),"")</f>
        <v/>
      </c>
      <c r="AM36" s="131" t="str">
        <f>IFERROR(LARGE('N 35-49'!$T$300:$T$308,AM$29),"")</f>
        <v/>
      </c>
      <c r="AN36" s="131" t="str">
        <f>IFERROR(LARGE('N 35-49'!$T$300:$T$308,AN$29),"")</f>
        <v/>
      </c>
      <c r="AO36" s="131" t="str">
        <f>IFERROR(LARGE('N 35-49'!$T$300:$T$308,AO$29),"")</f>
        <v/>
      </c>
      <c r="AP36" s="131" t="str">
        <f>IFERROR(LARGE('N 35-49'!$T$300:$T$308,AP$29),"")</f>
        <v/>
      </c>
      <c r="AQ36" s="131" t="str">
        <f>IFERROR(LARGE('N 35-49'!$T$300:$T$308,AQ$29),"")</f>
        <v/>
      </c>
    </row>
    <row r="37" spans="1:43" hidden="1" x14ac:dyDescent="0.2">
      <c r="B37" s="132" t="s">
        <v>147</v>
      </c>
      <c r="D37" s="131" t="str">
        <f>IFERROR(LARGE('N 50-59'!$T$300:$T$307,D$29),"")</f>
        <v/>
      </c>
      <c r="E37" s="131" t="str">
        <f>IFERROR(LARGE('N 50-59'!$T$300:$T$307,E$29),"")</f>
        <v/>
      </c>
      <c r="F37" s="131" t="str">
        <f>IFERROR(LARGE('N 50-59'!$T$300:$T$307,F$29),"")</f>
        <v/>
      </c>
      <c r="G37" s="131" t="str">
        <f>IFERROR(LARGE('N 50-59'!$T$300:$T$307,G$29),"")</f>
        <v/>
      </c>
      <c r="H37" s="131" t="str">
        <f>IFERROR(LARGE('N 50-59'!$T$300:$T$307,H$29),"")</f>
        <v/>
      </c>
      <c r="I37" s="131" t="str">
        <f>IFERROR(LARGE('N 50-59'!$T$300:$T$307,I$29),"")</f>
        <v/>
      </c>
      <c r="J37" s="131" t="str">
        <f>IFERROR(LARGE('N 50-59'!$T$300:$T$307,J$29),"")</f>
        <v/>
      </c>
      <c r="K37" s="131" t="str">
        <f>IFERROR(LARGE('N 50-59'!$T$300:$T$307,K$29),"")</f>
        <v/>
      </c>
      <c r="L37" s="131" t="str">
        <f>IFERROR(LARGE('N 50-59'!$T$300:$T$307,L$29),"")</f>
        <v/>
      </c>
      <c r="M37" s="131" t="str">
        <f>IFERROR(LARGE('N 50-59'!$T$300:$T$307,M$29),"")</f>
        <v/>
      </c>
      <c r="N37" s="131" t="str">
        <f>IFERROR(LARGE('N 50-59'!$T$300:$T$307,N$29),"")</f>
        <v/>
      </c>
      <c r="O37" s="131" t="str">
        <f>IFERROR(LARGE('N 50-59'!$T$300:$T$307,O$29),"")</f>
        <v/>
      </c>
      <c r="P37" s="131" t="str">
        <f>IFERROR(LARGE('N 50-59'!$T$300:$T$307,P$29),"")</f>
        <v/>
      </c>
      <c r="Q37" s="131" t="str">
        <f>IFERROR(LARGE('N 50-59'!$T$300:$T$307,Q$29),"")</f>
        <v/>
      </c>
      <c r="R37" s="131" t="str">
        <f>IFERROR(LARGE('N 50-59'!$T$300:$T$307,R$29),"")</f>
        <v/>
      </c>
      <c r="S37" s="131" t="str">
        <f>IFERROR(LARGE('N 50-59'!$T$300:$T$307,S$29),"")</f>
        <v/>
      </c>
      <c r="T37" s="131" t="str">
        <f>IFERROR(LARGE('N 50-59'!$T$300:$T$307,T$29),"")</f>
        <v/>
      </c>
      <c r="U37" s="131" t="str">
        <f>IFERROR(LARGE('N 50-59'!$T$300:$T$307,U$29),"")</f>
        <v/>
      </c>
      <c r="V37" s="131" t="str">
        <f>IFERROR(LARGE('N 50-59'!$T$300:$T$307,V$29),"")</f>
        <v/>
      </c>
      <c r="W37" s="131" t="str">
        <f>IFERROR(LARGE('N 50-59'!$T$300:$T$307,W$29),"")</f>
        <v/>
      </c>
      <c r="X37" s="131" t="str">
        <f>IFERROR(LARGE('N 50-59'!$T$300:$T$307,X$29),"")</f>
        <v/>
      </c>
      <c r="Y37" s="131" t="str">
        <f>IFERROR(LARGE('N 50-59'!$T$300:$T$307,Y$29),"")</f>
        <v/>
      </c>
      <c r="Z37" s="131" t="str">
        <f>IFERROR(LARGE('N 50-59'!$T$300:$T$307,Z$29),"")</f>
        <v/>
      </c>
      <c r="AA37" s="131" t="str">
        <f>IFERROR(LARGE('N 50-59'!$T$300:$T$307,AA$29),"")</f>
        <v/>
      </c>
      <c r="AB37" s="131" t="str">
        <f>IFERROR(LARGE('N 50-59'!$T$300:$T$307,AB$29),"")</f>
        <v/>
      </c>
      <c r="AC37" s="131" t="str">
        <f>IFERROR(LARGE('N 50-59'!$T$300:$T$307,AC$29),"")</f>
        <v/>
      </c>
      <c r="AD37" s="131" t="str">
        <f>IFERROR(LARGE('N 50-59'!$T$300:$T$307,AD$29),"")</f>
        <v/>
      </c>
      <c r="AE37" s="131" t="str">
        <f>IFERROR(LARGE('N 50-59'!$T$300:$T$307,AE$29),"")</f>
        <v/>
      </c>
      <c r="AF37" s="131" t="str">
        <f>IFERROR(LARGE('N 50-59'!$T$300:$T$307,AF$29),"")</f>
        <v/>
      </c>
      <c r="AG37" s="131" t="str">
        <f>IFERROR(LARGE('N 50-59'!$T$300:$T$307,AG$29),"")</f>
        <v/>
      </c>
      <c r="AH37" s="131" t="str">
        <f>IFERROR(LARGE('N 50-59'!$T$300:$T$307,AH$29),"")</f>
        <v/>
      </c>
      <c r="AI37" s="131" t="str">
        <f>IFERROR(LARGE('N 50-59'!$T$300:$T$307,AI$29),"")</f>
        <v/>
      </c>
      <c r="AJ37" s="131" t="str">
        <f>IFERROR(LARGE('N 50-59'!$T$300:$T$307,AJ$29),"")</f>
        <v/>
      </c>
      <c r="AK37" s="131" t="str">
        <f>IFERROR(LARGE('N 50-59'!$T$300:$T$307,AK$29),"")</f>
        <v/>
      </c>
      <c r="AL37" s="131" t="str">
        <f>IFERROR(LARGE('N 50-59'!$T$300:$T$307,AL$29),"")</f>
        <v/>
      </c>
      <c r="AM37" s="131" t="str">
        <f>IFERROR(LARGE('N 50-59'!$T$300:$T$307,AM$29),"")</f>
        <v/>
      </c>
      <c r="AN37" s="131" t="str">
        <f>IFERROR(LARGE('N 50-59'!$T$300:$T$307,AN$29),"")</f>
        <v/>
      </c>
      <c r="AO37" s="131" t="str">
        <f>IFERROR(LARGE('N 50-59'!$T$300:$T$307,AO$29),"")</f>
        <v/>
      </c>
      <c r="AP37" s="131" t="str">
        <f>IFERROR(LARGE('N 50-59'!$T$300:$T$307,AP$29),"")</f>
        <v/>
      </c>
      <c r="AQ37" s="131" t="str">
        <f>IFERROR(LARGE('N 50-59'!$T$300:$T$307,AQ$29),"")</f>
        <v/>
      </c>
    </row>
    <row r="38" spans="1:43" hidden="1" x14ac:dyDescent="0.2">
      <c r="B38" s="132" t="s">
        <v>89</v>
      </c>
      <c r="D38" s="131" t="str">
        <f>IFERROR(LARGE('N 60-69'!$T$300:$T$304,D$29),"")</f>
        <v/>
      </c>
      <c r="E38" s="131" t="str">
        <f>IFERROR(LARGE('N 60-69'!$T$300:$T$304,E$29),"")</f>
        <v/>
      </c>
      <c r="F38" s="131" t="str">
        <f>IFERROR(LARGE('N 60-69'!$T$300:$T$304,F$29),"")</f>
        <v/>
      </c>
      <c r="G38" s="131" t="str">
        <f>IFERROR(LARGE('N 60-69'!$T$300:$T$304,G$29),"")</f>
        <v/>
      </c>
      <c r="H38" s="131" t="str">
        <f>IFERROR(LARGE('N 60-69'!$T$300:$T$304,H$29),"")</f>
        <v/>
      </c>
      <c r="I38" s="131" t="str">
        <f>IFERROR(LARGE('N 60-69'!$T$300:$T$304,I$29),"")</f>
        <v/>
      </c>
      <c r="J38" s="131" t="str">
        <f>IFERROR(LARGE('N 60-69'!$T$300:$T$304,J$29),"")</f>
        <v/>
      </c>
      <c r="K38" s="131" t="str">
        <f>IFERROR(LARGE('N 60-69'!$T$300:$T$304,K$29),"")</f>
        <v/>
      </c>
      <c r="L38" s="131" t="str">
        <f>IFERROR(LARGE('N 60-69'!$T$300:$T$304,L$29),"")</f>
        <v/>
      </c>
      <c r="M38" s="131" t="str">
        <f>IFERROR(LARGE('N 60-69'!$T$300:$T$304,M$29),"")</f>
        <v/>
      </c>
      <c r="N38" s="131" t="str">
        <f>IFERROR(LARGE('N 60-69'!$T$300:$T$304,N$29),"")</f>
        <v/>
      </c>
      <c r="O38" s="131" t="str">
        <f>IFERROR(LARGE('N 60-69'!$T$300:$T$304,O$29),"")</f>
        <v/>
      </c>
      <c r="P38" s="131" t="str">
        <f>IFERROR(LARGE('N 60-69'!$T$300:$T$304,P$29),"")</f>
        <v/>
      </c>
      <c r="Q38" s="131" t="str">
        <f>IFERROR(LARGE('N 60-69'!$T$300:$T$304,Q$29),"")</f>
        <v/>
      </c>
      <c r="R38" s="131" t="str">
        <f>IFERROR(LARGE('N 60-69'!$T$300:$T$304,R$29),"")</f>
        <v/>
      </c>
      <c r="S38" s="131" t="str">
        <f>IFERROR(LARGE('N 60-69'!$T$300:$T$304,S$29),"")</f>
        <v/>
      </c>
      <c r="T38" s="131" t="str">
        <f>IFERROR(LARGE('N 60-69'!$T$300:$T$304,T$29),"")</f>
        <v/>
      </c>
      <c r="U38" s="131" t="str">
        <f>IFERROR(LARGE('N 60-69'!$T$300:$T$304,U$29),"")</f>
        <v/>
      </c>
      <c r="V38" s="131" t="str">
        <f>IFERROR(LARGE('N 60-69'!$T$300:$T$304,V$29),"")</f>
        <v/>
      </c>
      <c r="W38" s="131" t="str">
        <f>IFERROR(LARGE('N 60-69'!$T$300:$T$304,W$29),"")</f>
        <v/>
      </c>
      <c r="X38" s="131" t="str">
        <f>IFERROR(LARGE('N 60-69'!$T$300:$T$304,X$29),"")</f>
        <v/>
      </c>
      <c r="Y38" s="131" t="str">
        <f>IFERROR(LARGE('N 60-69'!$T$300:$T$304,Y$29),"")</f>
        <v/>
      </c>
      <c r="Z38" s="131" t="str">
        <f>IFERROR(LARGE('N 60-69'!$T$300:$T$304,Z$29),"")</f>
        <v/>
      </c>
      <c r="AA38" s="131" t="str">
        <f>IFERROR(LARGE('N 60-69'!$T$300:$T$304,AA$29),"")</f>
        <v/>
      </c>
      <c r="AB38" s="131" t="str">
        <f>IFERROR(LARGE('N 60-69'!$T$300:$T$304,AB$29),"")</f>
        <v/>
      </c>
      <c r="AC38" s="131" t="str">
        <f>IFERROR(LARGE('N 60-69'!$T$300:$T$304,AC$29),"")</f>
        <v/>
      </c>
      <c r="AD38" s="131" t="str">
        <f>IFERROR(LARGE('N 60-69'!$T$300:$T$304,AD$29),"")</f>
        <v/>
      </c>
      <c r="AE38" s="131" t="str">
        <f>IFERROR(LARGE('N 60-69'!$T$300:$T$304,AE$29),"")</f>
        <v/>
      </c>
      <c r="AF38" s="131" t="str">
        <f>IFERROR(LARGE('N 60-69'!$T$300:$T$304,AF$29),"")</f>
        <v/>
      </c>
      <c r="AG38" s="131" t="str">
        <f>IFERROR(LARGE('N 60-69'!$T$300:$T$304,AG$29),"")</f>
        <v/>
      </c>
      <c r="AH38" s="131" t="str">
        <f>IFERROR(LARGE('N 60-69'!$T$300:$T$304,AH$29),"")</f>
        <v/>
      </c>
      <c r="AI38" s="131" t="str">
        <f>IFERROR(LARGE('N 60-69'!$T$300:$T$304,AI$29),"")</f>
        <v/>
      </c>
      <c r="AJ38" s="131" t="str">
        <f>IFERROR(LARGE('N 60-69'!$T$300:$T$304,AJ$29),"")</f>
        <v/>
      </c>
      <c r="AK38" s="131" t="str">
        <f>IFERROR(LARGE('N 60-69'!$T$300:$T$304,AK$29),"")</f>
        <v/>
      </c>
      <c r="AL38" s="131" t="str">
        <f>IFERROR(LARGE('N 60-69'!$T$300:$T$304,AL$29),"")</f>
        <v/>
      </c>
      <c r="AM38" s="131" t="str">
        <f>IFERROR(LARGE('N 60-69'!$T$300:$T$304,AM$29),"")</f>
        <v/>
      </c>
      <c r="AN38" s="131" t="str">
        <f>IFERROR(LARGE('N 60-69'!$T$300:$T$304,AN$29),"")</f>
        <v/>
      </c>
      <c r="AO38" s="131" t="str">
        <f>IFERROR(LARGE('N 60-69'!$T$300:$T$304,AO$29),"")</f>
        <v/>
      </c>
      <c r="AP38" s="131" t="str">
        <f>IFERROR(LARGE('N 60-69'!$T$300:$T$304,AP$29),"")</f>
        <v/>
      </c>
      <c r="AQ38" s="131" t="str">
        <f>IFERROR(LARGE('N 60-69'!$T$300:$T$304,AQ$29),"")</f>
        <v/>
      </c>
    </row>
    <row r="39" spans="1:43" hidden="1" x14ac:dyDescent="0.2">
      <c r="B39" s="132" t="s">
        <v>144</v>
      </c>
      <c r="D39" s="131" t="str">
        <f>IFERROR(LARGE('N 70-79'!$T$300:$T$306,D$29),"")</f>
        <v/>
      </c>
      <c r="E39" s="131" t="str">
        <f>IFERROR(LARGE('N 70-79'!$T$300:$T$306,E$29),"")</f>
        <v/>
      </c>
      <c r="F39" s="131" t="str">
        <f>IFERROR(LARGE('N 70-79'!$T$300:$T$306,F$29),"")</f>
        <v/>
      </c>
      <c r="G39" s="131" t="str">
        <f>IFERROR(LARGE('N 70-79'!$T$300:$T$306,G$29),"")</f>
        <v/>
      </c>
      <c r="H39" s="131" t="str">
        <f>IFERROR(LARGE('N 70-79'!$T$300:$T$306,H$29),"")</f>
        <v/>
      </c>
      <c r="I39" s="131" t="str">
        <f>IFERROR(LARGE('N 70-79'!$T$300:$T$306,I$29),"")</f>
        <v/>
      </c>
      <c r="J39" s="131" t="str">
        <f>IFERROR(LARGE('N 70-79'!$T$300:$T$306,J$29),"")</f>
        <v/>
      </c>
      <c r="K39" s="131" t="str">
        <f>IFERROR(LARGE('N 70-79'!$T$300:$T$306,K$29),"")</f>
        <v/>
      </c>
      <c r="L39" s="131" t="str">
        <f>IFERROR(LARGE('N 70-79'!$T$300:$T$306,L$29),"")</f>
        <v/>
      </c>
      <c r="M39" s="131" t="str">
        <f>IFERROR(LARGE('N 70-79'!$T$300:$T$306,M$29),"")</f>
        <v/>
      </c>
      <c r="N39" s="131" t="str">
        <f>IFERROR(LARGE('N 70-79'!$T$300:$T$306,N$29),"")</f>
        <v/>
      </c>
      <c r="O39" s="131" t="str">
        <f>IFERROR(LARGE('N 70-79'!$T$300:$T$306,O$29),"")</f>
        <v/>
      </c>
      <c r="P39" s="131" t="str">
        <f>IFERROR(LARGE('N 70-79'!$T$300:$T$306,P$29),"")</f>
        <v/>
      </c>
      <c r="Q39" s="131" t="str">
        <f>IFERROR(LARGE('N 70-79'!$T$300:$T$306,Q$29),"")</f>
        <v/>
      </c>
      <c r="R39" s="131" t="str">
        <f>IFERROR(LARGE('N 70-79'!$T$300:$T$306,R$29),"")</f>
        <v/>
      </c>
      <c r="S39" s="131" t="str">
        <f>IFERROR(LARGE('N 70-79'!$T$300:$T$306,S$29),"")</f>
        <v/>
      </c>
      <c r="T39" s="131" t="str">
        <f>IFERROR(LARGE('N 70-79'!$T$300:$T$306,T$29),"")</f>
        <v/>
      </c>
      <c r="U39" s="131" t="str">
        <f>IFERROR(LARGE('N 70-79'!$T$300:$T$306,U$29),"")</f>
        <v/>
      </c>
      <c r="V39" s="131" t="str">
        <f>IFERROR(LARGE('N 70-79'!$T$300:$T$306,V$29),"")</f>
        <v/>
      </c>
      <c r="W39" s="131" t="str">
        <f>IFERROR(LARGE('N 70-79'!$T$300:$T$306,W$29),"")</f>
        <v/>
      </c>
      <c r="X39" s="131" t="str">
        <f>IFERROR(LARGE('N 70-79'!$T$300:$T$306,X$29),"")</f>
        <v/>
      </c>
      <c r="Y39" s="131" t="str">
        <f>IFERROR(LARGE('N 70-79'!$T$300:$T$306,Y$29),"")</f>
        <v/>
      </c>
      <c r="Z39" s="131" t="str">
        <f>IFERROR(LARGE('N 70-79'!$T$300:$T$306,Z$29),"")</f>
        <v/>
      </c>
      <c r="AA39" s="131" t="str">
        <f>IFERROR(LARGE('N 70-79'!$T$300:$T$306,AA$29),"")</f>
        <v/>
      </c>
      <c r="AB39" s="131" t="str">
        <f>IFERROR(LARGE('N 70-79'!$T$300:$T$306,AB$29),"")</f>
        <v/>
      </c>
      <c r="AC39" s="131" t="str">
        <f>IFERROR(LARGE('N 70-79'!$T$300:$T$306,AC$29),"")</f>
        <v/>
      </c>
      <c r="AD39" s="131" t="str">
        <f>IFERROR(LARGE('N 70-79'!$T$300:$T$306,AD$29),"")</f>
        <v/>
      </c>
      <c r="AE39" s="131" t="str">
        <f>IFERROR(LARGE('N 70-79'!$T$300:$T$306,AE$29),"")</f>
        <v/>
      </c>
      <c r="AF39" s="131" t="str">
        <f>IFERROR(LARGE('N 70-79'!$T$300:$T$306,AF$29),"")</f>
        <v/>
      </c>
      <c r="AG39" s="131" t="str">
        <f>IFERROR(LARGE('N 70-79'!$T$300:$T$306,AG$29),"")</f>
        <v/>
      </c>
      <c r="AH39" s="131" t="str">
        <f>IFERROR(LARGE('N 70-79'!$T$300:$T$306,AH$29),"")</f>
        <v/>
      </c>
      <c r="AI39" s="131" t="str">
        <f>IFERROR(LARGE('N 70-79'!$T$300:$T$306,AI$29),"")</f>
        <v/>
      </c>
      <c r="AJ39" s="131" t="str">
        <f>IFERROR(LARGE('N 70-79'!$T$300:$T$306,AJ$29),"")</f>
        <v/>
      </c>
      <c r="AK39" s="131" t="str">
        <f>IFERROR(LARGE('N 70-79'!$T$300:$T$306,AK$29),"")</f>
        <v/>
      </c>
      <c r="AL39" s="131" t="str">
        <f>IFERROR(LARGE('N 70-79'!$T$300:$T$306,AL$29),"")</f>
        <v/>
      </c>
      <c r="AM39" s="131" t="str">
        <f>IFERROR(LARGE('N 70-79'!$T$300:$T$306,AM$29),"")</f>
        <v/>
      </c>
      <c r="AN39" s="131" t="str">
        <f>IFERROR(LARGE('N 70-79'!$T$300:$T$306,AN$29),"")</f>
        <v/>
      </c>
      <c r="AO39" s="131" t="str">
        <f>IFERROR(LARGE('N 70-79'!$T$300:$T$306,AO$29),"")</f>
        <v/>
      </c>
      <c r="AP39" s="131" t="str">
        <f>IFERROR(LARGE('N 70-79'!$T$300:$T$306,AP$29),"")</f>
        <v/>
      </c>
      <c r="AQ39" s="131" t="str">
        <f>IFERROR(LARGE('N 70-79'!$T$300:$T$306,AQ$29),"")</f>
        <v/>
      </c>
    </row>
    <row r="40" spans="1:43" s="77" customFormat="1" hidden="1" x14ac:dyDescent="0.2">
      <c r="B40" s="132" t="s">
        <v>145</v>
      </c>
      <c r="D40" s="131" t="str">
        <f>IFERROR(LARGE('N 80+'!$T$300:$T$303,D$29),"")</f>
        <v/>
      </c>
      <c r="E40" s="131" t="str">
        <f>IFERROR(LARGE('N 80+'!$T$300:$T$303,E$29),"")</f>
        <v/>
      </c>
      <c r="F40" s="131" t="str">
        <f>IFERROR(LARGE('N 80+'!$T$300:$T$303,F$29),"")</f>
        <v/>
      </c>
      <c r="G40" s="131" t="str">
        <f>IFERROR(LARGE('N 80+'!$T$300:$T$303,G$29),"")</f>
        <v/>
      </c>
      <c r="H40" s="131" t="str">
        <f>IFERROR(LARGE('N 80+'!$T$300:$T$303,H$29),"")</f>
        <v/>
      </c>
      <c r="I40" s="131" t="str">
        <f>IFERROR(LARGE('N 80+'!$T$300:$T$303,I$29),"")</f>
        <v/>
      </c>
      <c r="J40" s="131" t="str">
        <f>IFERROR(LARGE('N 80+'!$T$300:$T$303,J$29),"")</f>
        <v/>
      </c>
      <c r="K40" s="131" t="str">
        <f>IFERROR(LARGE('N 80+'!$T$300:$T$303,K$29),"")</f>
        <v/>
      </c>
      <c r="L40" s="131" t="str">
        <f>IFERROR(LARGE('N 80+'!$T$300:$T$303,L$29),"")</f>
        <v/>
      </c>
      <c r="M40" s="131" t="str">
        <f>IFERROR(LARGE('N 80+'!$T$300:$T$303,M$29),"")</f>
        <v/>
      </c>
      <c r="N40" s="131" t="str">
        <f>IFERROR(LARGE('N 80+'!$T$300:$T$303,N$29),"")</f>
        <v/>
      </c>
      <c r="O40" s="131" t="str">
        <f>IFERROR(LARGE('N 80+'!$T$300:$T$303,O$29),"")</f>
        <v/>
      </c>
      <c r="P40" s="131" t="str">
        <f>IFERROR(LARGE('N 80+'!$T$300:$T$303,P$29),"")</f>
        <v/>
      </c>
      <c r="Q40" s="131" t="str">
        <f>IFERROR(LARGE('N 80+'!$T$300:$T$303,Q$29),"")</f>
        <v/>
      </c>
      <c r="R40" s="131" t="str">
        <f>IFERROR(LARGE('N 80+'!$T$300:$T$303,R$29),"")</f>
        <v/>
      </c>
      <c r="S40" s="131" t="str">
        <f>IFERROR(LARGE('N 80+'!$T$300:$T$303,S$29),"")</f>
        <v/>
      </c>
      <c r="T40" s="131" t="str">
        <f>IFERROR(LARGE('N 80+'!$T$300:$T$303,T$29),"")</f>
        <v/>
      </c>
      <c r="U40" s="131" t="str">
        <f>IFERROR(LARGE('N 80+'!$T$300:$T$303,U$29),"")</f>
        <v/>
      </c>
      <c r="V40" s="131" t="str">
        <f>IFERROR(LARGE('N 80+'!$T$300:$T$303,V$29),"")</f>
        <v/>
      </c>
      <c r="W40" s="131" t="str">
        <f>IFERROR(LARGE('N 80+'!$T$300:$T$303,W$29),"")</f>
        <v/>
      </c>
      <c r="X40" s="131" t="str">
        <f>IFERROR(LARGE('N 80+'!$T$300:$T$303,X$29),"")</f>
        <v/>
      </c>
      <c r="Y40" s="131" t="str">
        <f>IFERROR(LARGE('N 80+'!$T$300:$T$303,Y$29),"")</f>
        <v/>
      </c>
      <c r="Z40" s="131" t="str">
        <f>IFERROR(LARGE('N 80+'!$T$300:$T$303,Z$29),"")</f>
        <v/>
      </c>
      <c r="AA40" s="131" t="str">
        <f>IFERROR(LARGE('N 80+'!$T$300:$T$303,AA$29),"")</f>
        <v/>
      </c>
      <c r="AB40" s="131" t="str">
        <f>IFERROR(LARGE('N 80+'!$T$300:$T$303,AB$29),"")</f>
        <v/>
      </c>
      <c r="AC40" s="131" t="str">
        <f>IFERROR(LARGE('N 80+'!$T$300:$T$303,AC$29),"")</f>
        <v/>
      </c>
      <c r="AD40" s="131" t="str">
        <f>IFERROR(LARGE('N 80+'!$T$300:$T$303,AD$29),"")</f>
        <v/>
      </c>
      <c r="AE40" s="131" t="str">
        <f>IFERROR(LARGE('N 80+'!$T$300:$T$303,AE$29),"")</f>
        <v/>
      </c>
      <c r="AF40" s="131" t="str">
        <f>IFERROR(LARGE('N 80+'!$T$300:$T$303,AF$29),"")</f>
        <v/>
      </c>
      <c r="AG40" s="131" t="str">
        <f>IFERROR(LARGE('N 80+'!$T$300:$T$303,AG$29),"")</f>
        <v/>
      </c>
      <c r="AH40" s="131" t="str">
        <f>IFERROR(LARGE('N 80+'!$T$300:$T$303,AH$29),"")</f>
        <v/>
      </c>
      <c r="AI40" s="131" t="str">
        <f>IFERROR(LARGE('N 80+'!$T$300:$T$303,AI$29),"")</f>
        <v/>
      </c>
      <c r="AJ40" s="131" t="str">
        <f>IFERROR(LARGE('N 80+'!$T$300:$T$303,AJ$29),"")</f>
        <v/>
      </c>
      <c r="AK40" s="131" t="str">
        <f>IFERROR(LARGE('N 80+'!$T$300:$T$303,AK$29),"")</f>
        <v/>
      </c>
      <c r="AL40" s="131" t="str">
        <f>IFERROR(LARGE('N 80+'!$T$300:$T$303,AL$29),"")</f>
        <v/>
      </c>
      <c r="AM40" s="131" t="str">
        <f>IFERROR(LARGE('N 80+'!$T$300:$T$303,AM$29),"")</f>
        <v/>
      </c>
      <c r="AN40" s="131" t="str">
        <f>IFERROR(LARGE('N 80+'!$T$300:$T$303,AN$29),"")</f>
        <v/>
      </c>
      <c r="AO40" s="131" t="str">
        <f>IFERROR(LARGE('N 80+'!$T$300:$T$303,AO$29),"")</f>
        <v/>
      </c>
      <c r="AP40" s="131" t="str">
        <f>IFERROR(LARGE('N 80+'!$T$300:$T$303,AP$29),"")</f>
        <v/>
      </c>
      <c r="AQ40" s="131" t="str">
        <f>IFERROR(LARGE('N 80+'!$T$300:$T$303,AQ$29),"")</f>
        <v/>
      </c>
    </row>
    <row r="41" spans="1:43" hidden="1" x14ac:dyDescent="0.2">
      <c r="A41" s="47" t="s">
        <v>91</v>
      </c>
      <c r="B41" s="133" t="s">
        <v>86</v>
      </c>
      <c r="D41" s="131">
        <f>IFERROR(LARGE('M 35-49'!$U$300:$U$318,D$29),"")</f>
        <v>3.0049999999999999</v>
      </c>
      <c r="E41" s="131" t="str">
        <f>IFERROR(LARGE('M 35-49'!$U$300:$U$318,E$29),"")</f>
        <v/>
      </c>
      <c r="F41" s="131" t="str">
        <f>IFERROR(LARGE('M 35-49'!$U$300:$U$318,F$29),"")</f>
        <v/>
      </c>
      <c r="G41" s="131" t="str">
        <f>IFERROR(LARGE('M 35-49'!$U$300:$U$318,G$29),"")</f>
        <v/>
      </c>
      <c r="H41" s="131" t="str">
        <f>IFERROR(LARGE('M 35-49'!$U$300:$U$318,H$29),"")</f>
        <v/>
      </c>
      <c r="I41" s="131" t="str">
        <f>IFERROR(LARGE('M 35-49'!$U$300:$U$318,I$29),"")</f>
        <v/>
      </c>
      <c r="J41" s="131" t="str">
        <f>IFERROR(LARGE('M 35-49'!$U$300:$U$318,J$29),"")</f>
        <v/>
      </c>
      <c r="K41" s="131" t="str">
        <f>IFERROR(LARGE('M 35-49'!$U$300:$U$318,K$29),"")</f>
        <v/>
      </c>
      <c r="L41" s="131" t="str">
        <f>IFERROR(LARGE('M 35-49'!$U$300:$U$318,L$29),"")</f>
        <v/>
      </c>
      <c r="M41" s="131" t="str">
        <f>IFERROR(LARGE('M 35-49'!$U$300:$U$318,M$29),"")</f>
        <v/>
      </c>
      <c r="N41" s="131" t="str">
        <f>IFERROR(LARGE('M 35-49'!$U$300:$U$318,N$29),"")</f>
        <v/>
      </c>
      <c r="O41" s="131" t="str">
        <f>IFERROR(LARGE('M 35-49'!$U$300:$U$318,O$29),"")</f>
        <v/>
      </c>
      <c r="P41" s="131" t="str">
        <f>IFERROR(LARGE('M 35-49'!$U$300:$U$318,P$29),"")</f>
        <v/>
      </c>
      <c r="Q41" s="131" t="str">
        <f>IFERROR(LARGE('M 35-49'!$U$300:$U$318,Q$29),"")</f>
        <v/>
      </c>
      <c r="R41" s="131" t="str">
        <f>IFERROR(LARGE('M 35-49'!$U$300:$U$318,R$29),"")</f>
        <v/>
      </c>
      <c r="S41" s="131" t="str">
        <f>IFERROR(LARGE('M 35-49'!$U$300:$U$318,S$29),"")</f>
        <v/>
      </c>
      <c r="T41" s="131" t="str">
        <f>IFERROR(LARGE('M 35-49'!$U$300:$U$318,T$29),"")</f>
        <v/>
      </c>
      <c r="U41" s="131" t="str">
        <f>IFERROR(LARGE('M 35-49'!$U$300:$U$318,U$29),"")</f>
        <v/>
      </c>
      <c r="V41" s="131" t="str">
        <f>IFERROR(LARGE('M 35-49'!$U$300:$U$318,V$29),"")</f>
        <v/>
      </c>
      <c r="W41" s="131" t="str">
        <f>IFERROR(LARGE('M 35-49'!$U$300:$U$318,W$29),"")</f>
        <v/>
      </c>
      <c r="X41" s="131" t="str">
        <f>IFERROR(LARGE('M 35-49'!$U$300:$U$318,X$29),"")</f>
        <v/>
      </c>
      <c r="Y41" s="131" t="str">
        <f>IFERROR(LARGE('M 35-49'!$U$300:$U$318,Y$29),"")</f>
        <v/>
      </c>
      <c r="Z41" s="131" t="str">
        <f>IFERROR(LARGE('M 35-49'!$U$300:$U$318,Z$29),"")</f>
        <v/>
      </c>
      <c r="AA41" s="131" t="str">
        <f>IFERROR(LARGE('M 35-49'!$U$300:$U$318,AA$29),"")</f>
        <v/>
      </c>
      <c r="AB41" s="131" t="str">
        <f>IFERROR(LARGE('M 35-49'!$U$300:$U$318,AB$29),"")</f>
        <v/>
      </c>
      <c r="AC41" s="131" t="str">
        <f>IFERROR(LARGE('M 35-49'!$U$300:$U$318,AC$29),"")</f>
        <v/>
      </c>
      <c r="AD41" s="131" t="str">
        <f>IFERROR(LARGE('M 35-49'!$U$300:$U$318,AD$29),"")</f>
        <v/>
      </c>
      <c r="AE41" s="131" t="str">
        <f>IFERROR(LARGE('M 35-49'!$U$300:$U$318,AE$29),"")</f>
        <v/>
      </c>
      <c r="AF41" s="131" t="str">
        <f>IFERROR(LARGE('M 35-49'!$U$300:$U$318,AF$29),"")</f>
        <v/>
      </c>
      <c r="AG41" s="131" t="str">
        <f>IFERROR(LARGE('M 35-49'!$U$300:$U$318,AG$29),"")</f>
        <v/>
      </c>
      <c r="AH41" s="131" t="str">
        <f>IFERROR(LARGE('M 35-49'!$U$300:$U$318,AH$29),"")</f>
        <v/>
      </c>
      <c r="AI41" s="131" t="str">
        <f>IFERROR(LARGE('M 35-49'!$U$300:$U$318,AI$29),"")</f>
        <v/>
      </c>
      <c r="AJ41" s="131" t="str">
        <f>IFERROR(LARGE('M 35-49'!$U$300:$U$318,AJ$29),"")</f>
        <v/>
      </c>
      <c r="AK41" s="131" t="str">
        <f>IFERROR(LARGE('M 35-49'!$U$300:$U$318,AK$29),"")</f>
        <v/>
      </c>
      <c r="AL41" s="131" t="str">
        <f>IFERROR(LARGE('M 35-49'!$U$300:$U$318,AL$29),"")</f>
        <v/>
      </c>
      <c r="AM41" s="131" t="str">
        <f>IFERROR(LARGE('M 35-49'!$U$300:$U$318,AM$29),"")</f>
        <v/>
      </c>
      <c r="AN41" s="131" t="str">
        <f>IFERROR(LARGE('M 35-49'!$U$300:$U$318,AN$29),"")</f>
        <v/>
      </c>
      <c r="AO41" s="131" t="str">
        <f>IFERROR(LARGE('M 35-49'!$U$300:$U$318,AO$29),"")</f>
        <v/>
      </c>
      <c r="AP41" s="131" t="str">
        <f>IFERROR(LARGE('M 35-49'!$U$300:$U$318,AP$29),"")</f>
        <v/>
      </c>
      <c r="AQ41" s="131" t="str">
        <f>IFERROR(LARGE('M 35-49'!$U$300:$U$318,AQ$29),"")</f>
        <v/>
      </c>
    </row>
    <row r="42" spans="1:43" hidden="1" x14ac:dyDescent="0.2">
      <c r="B42" s="133" t="s">
        <v>87</v>
      </c>
      <c r="D42" s="131" t="str">
        <f>IFERROR(LARGE('M 50-59'!$U$300:$U$313,D$29),"")</f>
        <v/>
      </c>
      <c r="E42" s="131" t="str">
        <f>IFERROR(LARGE('M 50-59'!$U$300:$U$313,E$29),"")</f>
        <v/>
      </c>
      <c r="F42" s="131" t="str">
        <f>IFERROR(LARGE('M 50-59'!$U$300:$U$313,F$29),"")</f>
        <v/>
      </c>
      <c r="G42" s="131" t="str">
        <f>IFERROR(LARGE('M 50-59'!$U$300:$U$313,G$29),"")</f>
        <v/>
      </c>
      <c r="H42" s="131" t="str">
        <f>IFERROR(LARGE('M 50-59'!$U$300:$U$313,H$29),"")</f>
        <v/>
      </c>
      <c r="I42" s="131" t="str">
        <f>IFERROR(LARGE('M 50-59'!$U$300:$U$313,I$29),"")</f>
        <v/>
      </c>
      <c r="J42" s="131" t="str">
        <f>IFERROR(LARGE('M 50-59'!$U$300:$U$313,J$29),"")</f>
        <v/>
      </c>
      <c r="K42" s="131" t="str">
        <f>IFERROR(LARGE('M 50-59'!$U$300:$U$313,K$29),"")</f>
        <v/>
      </c>
      <c r="L42" s="131" t="str">
        <f>IFERROR(LARGE('M 50-59'!$U$300:$U$313,L$29),"")</f>
        <v/>
      </c>
      <c r="M42" s="131" t="str">
        <f>IFERROR(LARGE('M 50-59'!$U$300:$U$313,M$29),"")</f>
        <v/>
      </c>
      <c r="N42" s="131" t="str">
        <f>IFERROR(LARGE('M 50-59'!$U$300:$U$313,N$29),"")</f>
        <v/>
      </c>
      <c r="O42" s="131" t="str">
        <f>IFERROR(LARGE('M 50-59'!$U$300:$U$313,O$29),"")</f>
        <v/>
      </c>
      <c r="P42" s="131" t="str">
        <f>IFERROR(LARGE('M 50-59'!$U$300:$U$313,P$29),"")</f>
        <v/>
      </c>
      <c r="Q42" s="131" t="str">
        <f>IFERROR(LARGE('M 50-59'!$U$300:$U$313,Q$29),"")</f>
        <v/>
      </c>
      <c r="R42" s="131" t="str">
        <f>IFERROR(LARGE('M 50-59'!$U$300:$U$313,R$29),"")</f>
        <v/>
      </c>
      <c r="S42" s="131" t="str">
        <f>IFERROR(LARGE('M 50-59'!$U$300:$U$313,S$29),"")</f>
        <v/>
      </c>
      <c r="T42" s="131" t="str">
        <f>IFERROR(LARGE('M 50-59'!$U$300:$U$313,T$29),"")</f>
        <v/>
      </c>
      <c r="U42" s="131" t="str">
        <f>IFERROR(LARGE('M 50-59'!$U$300:$U$313,U$29),"")</f>
        <v/>
      </c>
      <c r="V42" s="131" t="str">
        <f>IFERROR(LARGE('M 50-59'!$U$300:$U$313,V$29),"")</f>
        <v/>
      </c>
      <c r="W42" s="131" t="str">
        <f>IFERROR(LARGE('M 50-59'!$U$300:$U$313,W$29),"")</f>
        <v/>
      </c>
      <c r="X42" s="131" t="str">
        <f>IFERROR(LARGE('M 50-59'!$U$300:$U$313,X$29),"")</f>
        <v/>
      </c>
      <c r="Y42" s="131" t="str">
        <f>IFERROR(LARGE('M 50-59'!$U$300:$U$313,Y$29),"")</f>
        <v/>
      </c>
      <c r="Z42" s="131" t="str">
        <f>IFERROR(LARGE('M 50-59'!$U$300:$U$313,Z$29),"")</f>
        <v/>
      </c>
      <c r="AA42" s="131" t="str">
        <f>IFERROR(LARGE('M 50-59'!$U$300:$U$313,AA$29),"")</f>
        <v/>
      </c>
      <c r="AB42" s="131" t="str">
        <f>IFERROR(LARGE('M 50-59'!$U$300:$U$313,AB$29),"")</f>
        <v/>
      </c>
      <c r="AC42" s="131" t="str">
        <f>IFERROR(LARGE('M 50-59'!$U$300:$U$313,AC$29),"")</f>
        <v/>
      </c>
      <c r="AD42" s="131" t="str">
        <f>IFERROR(LARGE('M 50-59'!$U$300:$U$313,AD$29),"")</f>
        <v/>
      </c>
      <c r="AE42" s="131" t="str">
        <f>IFERROR(LARGE('M 50-59'!$U$300:$U$313,AE$29),"")</f>
        <v/>
      </c>
      <c r="AF42" s="131" t="str">
        <f>IFERROR(LARGE('M 50-59'!$U$300:$U$313,AF$29),"")</f>
        <v/>
      </c>
      <c r="AG42" s="131" t="str">
        <f>IFERROR(LARGE('M 50-59'!$U$300:$U$313,AG$29),"")</f>
        <v/>
      </c>
      <c r="AH42" s="131" t="str">
        <f>IFERROR(LARGE('M 50-59'!$U$300:$U$313,AH$29),"")</f>
        <v/>
      </c>
      <c r="AI42" s="131" t="str">
        <f>IFERROR(LARGE('M 50-59'!$U$300:$U$313,AI$29),"")</f>
        <v/>
      </c>
      <c r="AJ42" s="131" t="str">
        <f>IFERROR(LARGE('M 50-59'!$U$300:$U$313,AJ$29),"")</f>
        <v/>
      </c>
      <c r="AK42" s="131" t="str">
        <f>IFERROR(LARGE('M 50-59'!$U$300:$U$313,AK$29),"")</f>
        <v/>
      </c>
      <c r="AL42" s="131" t="str">
        <f>IFERROR(LARGE('M 50-59'!$U$300:$U$313,AL$29),"")</f>
        <v/>
      </c>
      <c r="AM42" s="131" t="str">
        <f>IFERROR(LARGE('M 50-59'!$U$300:$U$313,AM$29),"")</f>
        <v/>
      </c>
      <c r="AN42" s="131" t="str">
        <f>IFERROR(LARGE('M 50-59'!$U$300:$U$313,AN$29),"")</f>
        <v/>
      </c>
      <c r="AO42" s="131" t="str">
        <f>IFERROR(LARGE('M 50-59'!$U$300:$U$313,AO$29),"")</f>
        <v/>
      </c>
      <c r="AP42" s="131" t="str">
        <f>IFERROR(LARGE('M 50-59'!$U$300:$U$313,AP$29),"")</f>
        <v/>
      </c>
      <c r="AQ42" s="131" t="str">
        <f>IFERROR(LARGE('M 50-59'!$U$300:$U$313,AQ$29),"")</f>
        <v/>
      </c>
    </row>
    <row r="43" spans="1:43" hidden="1" x14ac:dyDescent="0.2">
      <c r="B43" s="133" t="s">
        <v>88</v>
      </c>
      <c r="D43" s="131" t="str">
        <f>IFERROR(LARGE('M 60-69'!$U$300:$U$308,D$29),"")</f>
        <v/>
      </c>
      <c r="E43" s="131" t="str">
        <f>IFERROR(LARGE('M 60-69'!$U$300:$U$308,E$29),"")</f>
        <v/>
      </c>
      <c r="F43" s="131" t="str">
        <f>IFERROR(LARGE('M 60-69'!$U$300:$U$308,F$29),"")</f>
        <v/>
      </c>
      <c r="G43" s="131" t="str">
        <f>IFERROR(LARGE('M 60-69'!$U$300:$U$308,G$29),"")</f>
        <v/>
      </c>
      <c r="H43" s="131" t="str">
        <f>IFERROR(LARGE('M 60-69'!$U$300:$U$308,H$29),"")</f>
        <v/>
      </c>
      <c r="I43" s="131" t="str">
        <f>IFERROR(LARGE('M 60-69'!$U$300:$U$308,I$29),"")</f>
        <v/>
      </c>
      <c r="J43" s="131" t="str">
        <f>IFERROR(LARGE('M 60-69'!$U$300:$U$308,J$29),"")</f>
        <v/>
      </c>
      <c r="K43" s="131" t="str">
        <f>IFERROR(LARGE('M 60-69'!$U$300:$U$308,K$29),"")</f>
        <v/>
      </c>
      <c r="L43" s="131" t="str">
        <f>IFERROR(LARGE('M 60-69'!$U$300:$U$308,L$29),"")</f>
        <v/>
      </c>
      <c r="M43" s="131" t="str">
        <f>IFERROR(LARGE('M 60-69'!$U$300:$U$308,M$29),"")</f>
        <v/>
      </c>
      <c r="N43" s="131" t="str">
        <f>IFERROR(LARGE('M 60-69'!$U$300:$U$308,N$29),"")</f>
        <v/>
      </c>
      <c r="O43" s="131" t="str">
        <f>IFERROR(LARGE('M 60-69'!$U$300:$U$308,O$29),"")</f>
        <v/>
      </c>
      <c r="P43" s="131" t="str">
        <f>IFERROR(LARGE('M 60-69'!$U$300:$U$308,P$29),"")</f>
        <v/>
      </c>
      <c r="Q43" s="131" t="str">
        <f>IFERROR(LARGE('M 60-69'!$U$300:$U$308,Q$29),"")</f>
        <v/>
      </c>
      <c r="R43" s="131" t="str">
        <f>IFERROR(LARGE('M 60-69'!$U$300:$U$308,R$29),"")</f>
        <v/>
      </c>
      <c r="S43" s="131" t="str">
        <f>IFERROR(LARGE('M 60-69'!$U$300:$U$308,S$29),"")</f>
        <v/>
      </c>
      <c r="T43" s="131" t="str">
        <f>IFERROR(LARGE('M 60-69'!$U$300:$U$308,T$29),"")</f>
        <v/>
      </c>
      <c r="U43" s="131" t="str">
        <f>IFERROR(LARGE('M 60-69'!$U$300:$U$308,U$29),"")</f>
        <v/>
      </c>
      <c r="V43" s="131" t="str">
        <f>IFERROR(LARGE('M 60-69'!$U$300:$U$308,V$29),"")</f>
        <v/>
      </c>
      <c r="W43" s="131" t="str">
        <f>IFERROR(LARGE('M 60-69'!$U$300:$U$308,W$29),"")</f>
        <v/>
      </c>
      <c r="X43" s="131" t="str">
        <f>IFERROR(LARGE('M 60-69'!$U$300:$U$308,X$29),"")</f>
        <v/>
      </c>
      <c r="Y43" s="131" t="str">
        <f>IFERROR(LARGE('M 60-69'!$U$300:$U$308,Y$29),"")</f>
        <v/>
      </c>
      <c r="Z43" s="131" t="str">
        <f>IFERROR(LARGE('M 60-69'!$U$300:$U$308,Z$29),"")</f>
        <v/>
      </c>
      <c r="AA43" s="131" t="str">
        <f>IFERROR(LARGE('M 60-69'!$U$300:$U$308,AA$29),"")</f>
        <v/>
      </c>
      <c r="AB43" s="131" t="str">
        <f>IFERROR(LARGE('M 60-69'!$U$300:$U$308,AB$29),"")</f>
        <v/>
      </c>
      <c r="AC43" s="131" t="str">
        <f>IFERROR(LARGE('M 60-69'!$U$300:$U$308,AC$29),"")</f>
        <v/>
      </c>
      <c r="AD43" s="131" t="str">
        <f>IFERROR(LARGE('M 60-69'!$U$300:$U$308,AD$29),"")</f>
        <v/>
      </c>
      <c r="AE43" s="131" t="str">
        <f>IFERROR(LARGE('M 60-69'!$U$300:$U$308,AE$29),"")</f>
        <v/>
      </c>
      <c r="AF43" s="131" t="str">
        <f>IFERROR(LARGE('M 60-69'!$U$300:$U$308,AF$29),"")</f>
        <v/>
      </c>
      <c r="AG43" s="131" t="str">
        <f>IFERROR(LARGE('M 60-69'!$U$300:$U$308,AG$29),"")</f>
        <v/>
      </c>
      <c r="AH43" s="131" t="str">
        <f>IFERROR(LARGE('M 60-69'!$U$300:$U$308,AH$29),"")</f>
        <v/>
      </c>
      <c r="AI43" s="131" t="str">
        <f>IFERROR(LARGE('M 60-69'!$U$300:$U$308,AI$29),"")</f>
        <v/>
      </c>
      <c r="AJ43" s="131" t="str">
        <f>IFERROR(LARGE('M 60-69'!$U$300:$U$308,AJ$29),"")</f>
        <v/>
      </c>
      <c r="AK43" s="131" t="str">
        <f>IFERROR(LARGE('M 60-69'!$U$300:$U$308,AK$29),"")</f>
        <v/>
      </c>
      <c r="AL43" s="131" t="str">
        <f>IFERROR(LARGE('M 60-69'!$U$300:$U$308,AL$29),"")</f>
        <v/>
      </c>
      <c r="AM43" s="131" t="str">
        <f>IFERROR(LARGE('M 60-69'!$U$300:$U$308,AM$29),"")</f>
        <v/>
      </c>
      <c r="AN43" s="131" t="str">
        <f>IFERROR(LARGE('M 60-69'!$U$300:$U$308,AN$29),"")</f>
        <v/>
      </c>
      <c r="AO43" s="131" t="str">
        <f>IFERROR(LARGE('M 60-69'!$U$300:$U$308,AO$29),"")</f>
        <v/>
      </c>
      <c r="AP43" s="131" t="str">
        <f>IFERROR(LARGE('M 60-69'!$U$300:$U$308,AP$29),"")</f>
        <v/>
      </c>
      <c r="AQ43" s="131" t="str">
        <f>IFERROR(LARGE('M 60-69'!$U$300:$U$308,AQ$29),"")</f>
        <v/>
      </c>
    </row>
    <row r="44" spans="1:43" hidden="1" x14ac:dyDescent="0.2">
      <c r="B44" s="133" t="s">
        <v>142</v>
      </c>
      <c r="D44" s="131" t="str">
        <f>IFERROR(LARGE('M 70-79'!$U$300:$U$313,D$29),"")</f>
        <v/>
      </c>
      <c r="E44" s="131" t="str">
        <f>IFERROR(LARGE('M 70-79'!$U$300:$U$313,E$29),"")</f>
        <v/>
      </c>
      <c r="F44" s="131" t="str">
        <f>IFERROR(LARGE('M 70-79'!$U$300:$U$313,F$29),"")</f>
        <v/>
      </c>
      <c r="G44" s="131" t="str">
        <f>IFERROR(LARGE('M 70-79'!$U$300:$U$313,G$29),"")</f>
        <v/>
      </c>
      <c r="H44" s="131" t="str">
        <f>IFERROR(LARGE('M 70-79'!$U$300:$U$313,H$29),"")</f>
        <v/>
      </c>
      <c r="I44" s="131" t="str">
        <f>IFERROR(LARGE('M 70-79'!$U$300:$U$313,I$29),"")</f>
        <v/>
      </c>
      <c r="J44" s="131" t="str">
        <f>IFERROR(LARGE('M 70-79'!$U$300:$U$313,J$29),"")</f>
        <v/>
      </c>
      <c r="K44" s="131" t="str">
        <f>IFERROR(LARGE('M 70-79'!$U$300:$U$313,K$29),"")</f>
        <v/>
      </c>
      <c r="L44" s="131" t="str">
        <f>IFERROR(LARGE('M 70-79'!$U$300:$U$313,L$29),"")</f>
        <v/>
      </c>
      <c r="M44" s="131" t="str">
        <f>IFERROR(LARGE('M 70-79'!$U$300:$U$313,M$29),"")</f>
        <v/>
      </c>
      <c r="N44" s="131" t="str">
        <f>IFERROR(LARGE('M 70-79'!$U$300:$U$313,N$29),"")</f>
        <v/>
      </c>
      <c r="O44" s="131" t="str">
        <f>IFERROR(LARGE('M 70-79'!$U$300:$U$313,O$29),"")</f>
        <v/>
      </c>
      <c r="P44" s="131" t="str">
        <f>IFERROR(LARGE('M 70-79'!$U$300:$U$313,P$29),"")</f>
        <v/>
      </c>
      <c r="Q44" s="131" t="str">
        <f>IFERROR(LARGE('M 70-79'!$U$300:$U$313,Q$29),"")</f>
        <v/>
      </c>
      <c r="R44" s="131" t="str">
        <f>IFERROR(LARGE('M 70-79'!$U$300:$U$313,R$29),"")</f>
        <v/>
      </c>
      <c r="S44" s="131" t="str">
        <f>IFERROR(LARGE('M 70-79'!$U$300:$U$313,S$29),"")</f>
        <v/>
      </c>
      <c r="T44" s="131" t="str">
        <f>IFERROR(LARGE('M 70-79'!$U$300:$U$313,T$29),"")</f>
        <v/>
      </c>
      <c r="U44" s="131" t="str">
        <f>IFERROR(LARGE('M 70-79'!$U$300:$U$313,U$29),"")</f>
        <v/>
      </c>
      <c r="V44" s="131" t="str">
        <f>IFERROR(LARGE('M 70-79'!$U$300:$U$313,V$29),"")</f>
        <v/>
      </c>
      <c r="W44" s="131" t="str">
        <f>IFERROR(LARGE('M 70-79'!$U$300:$U$313,W$29),"")</f>
        <v/>
      </c>
      <c r="X44" s="131" t="str">
        <f>IFERROR(LARGE('M 70-79'!$U$300:$U$313,X$29),"")</f>
        <v/>
      </c>
      <c r="Y44" s="131" t="str">
        <f>IFERROR(LARGE('M 70-79'!$U$300:$U$313,Y$29),"")</f>
        <v/>
      </c>
      <c r="Z44" s="131" t="str">
        <f>IFERROR(LARGE('M 70-79'!$U$300:$U$313,Z$29),"")</f>
        <v/>
      </c>
      <c r="AA44" s="131" t="str">
        <f>IFERROR(LARGE('M 70-79'!$U$300:$U$313,AA$29),"")</f>
        <v/>
      </c>
      <c r="AB44" s="131" t="str">
        <f>IFERROR(LARGE('M 70-79'!$U$300:$U$313,AB$29),"")</f>
        <v/>
      </c>
      <c r="AC44" s="131" t="str">
        <f>IFERROR(LARGE('M 70-79'!$U$300:$U$313,AC$29),"")</f>
        <v/>
      </c>
      <c r="AD44" s="131" t="str">
        <f>IFERROR(LARGE('M 70-79'!$U$300:$U$313,AD$29),"")</f>
        <v/>
      </c>
      <c r="AE44" s="131" t="str">
        <f>IFERROR(LARGE('M 70-79'!$U$300:$U$313,AE$29),"")</f>
        <v/>
      </c>
      <c r="AF44" s="131" t="str">
        <f>IFERROR(LARGE('M 70-79'!$U$300:$U$313,AF$29),"")</f>
        <v/>
      </c>
      <c r="AG44" s="131" t="str">
        <f>IFERROR(LARGE('M 70-79'!$U$300:$U$313,AG$29),"")</f>
        <v/>
      </c>
      <c r="AH44" s="131" t="str">
        <f>IFERROR(LARGE('M 70-79'!$U$300:$U$313,AH$29),"")</f>
        <v/>
      </c>
      <c r="AI44" s="131" t="str">
        <f>IFERROR(LARGE('M 70-79'!$U$300:$U$313,AI$29),"")</f>
        <v/>
      </c>
      <c r="AJ44" s="131" t="str">
        <f>IFERROR(LARGE('M 70-79'!$U$300:$U$313,AJ$29),"")</f>
        <v/>
      </c>
      <c r="AK44" s="131" t="str">
        <f>IFERROR(LARGE('M 70-79'!$U$300:$U$313,AK$29),"")</f>
        <v/>
      </c>
      <c r="AL44" s="131" t="str">
        <f>IFERROR(LARGE('M 70-79'!$U$300:$U$313,AL$29),"")</f>
        <v/>
      </c>
      <c r="AM44" s="131" t="str">
        <f>IFERROR(LARGE('M 70-79'!$U$300:$U$313,AM$29),"")</f>
        <v/>
      </c>
      <c r="AN44" s="131" t="str">
        <f>IFERROR(LARGE('M 70-79'!$U$300:$U$313,AN$29),"")</f>
        <v/>
      </c>
      <c r="AO44" s="131" t="str">
        <f>IFERROR(LARGE('M 70-79'!$U$300:$U$313,AO$29),"")</f>
        <v/>
      </c>
      <c r="AP44" s="131" t="str">
        <f>IFERROR(LARGE('M 70-79'!$U$300:$U$313,AP$29),"")</f>
        <v/>
      </c>
      <c r="AQ44" s="131" t="str">
        <f>IFERROR(LARGE('M 70-79'!$U$300:$U$313,AQ$29),"")</f>
        <v/>
      </c>
    </row>
    <row r="45" spans="1:43" s="77" customFormat="1" hidden="1" x14ac:dyDescent="0.2">
      <c r="B45" s="133" t="s">
        <v>143</v>
      </c>
      <c r="D45" s="131" t="str">
        <f>IFERROR(LARGE('M 80+'!$U$300:$U$302,D$29),"")</f>
        <v/>
      </c>
      <c r="E45" s="131" t="str">
        <f>IFERROR(LARGE('M 80+'!$U$300:$U$302,E$29),"")</f>
        <v/>
      </c>
      <c r="F45" s="131" t="str">
        <f>IFERROR(LARGE('M 80+'!$U$300:$U$302,F$29),"")</f>
        <v/>
      </c>
      <c r="G45" s="131" t="str">
        <f>IFERROR(LARGE('M 80+'!$U$300:$U$302,G$29),"")</f>
        <v/>
      </c>
      <c r="H45" s="131" t="str">
        <f>IFERROR(LARGE('M 80+'!$U$300:$U$302,H$29),"")</f>
        <v/>
      </c>
      <c r="I45" s="131" t="str">
        <f>IFERROR(LARGE('M 80+'!$U$300:$U$302,I$29),"")</f>
        <v/>
      </c>
      <c r="J45" s="131" t="str">
        <f>IFERROR(LARGE('M 80+'!$U$300:$U$302,J$29),"")</f>
        <v/>
      </c>
      <c r="K45" s="131" t="str">
        <f>IFERROR(LARGE('M 80+'!$U$300:$U$302,K$29),"")</f>
        <v/>
      </c>
      <c r="L45" s="131" t="str">
        <f>IFERROR(LARGE('M 80+'!$U$300:$U$302,L$29),"")</f>
        <v/>
      </c>
      <c r="M45" s="131" t="str">
        <f>IFERROR(LARGE('M 80+'!$U$300:$U$302,M$29),"")</f>
        <v/>
      </c>
      <c r="N45" s="131" t="str">
        <f>IFERROR(LARGE('M 80+'!$U$300:$U$302,N$29),"")</f>
        <v/>
      </c>
      <c r="O45" s="131" t="str">
        <f>IFERROR(LARGE('M 80+'!$U$300:$U$302,O$29),"")</f>
        <v/>
      </c>
      <c r="P45" s="131" t="str">
        <f>IFERROR(LARGE('M 80+'!$U$300:$U$302,P$29),"")</f>
        <v/>
      </c>
      <c r="Q45" s="131" t="str">
        <f>IFERROR(LARGE('M 80+'!$U$300:$U$302,Q$29),"")</f>
        <v/>
      </c>
      <c r="R45" s="131" t="str">
        <f>IFERROR(LARGE('M 80+'!$U$300:$U$302,R$29),"")</f>
        <v/>
      </c>
      <c r="S45" s="131" t="str">
        <f>IFERROR(LARGE('M 80+'!$U$300:$U$302,S$29),"")</f>
        <v/>
      </c>
      <c r="T45" s="131" t="str">
        <f>IFERROR(LARGE('M 80+'!$U$300:$U$302,T$29),"")</f>
        <v/>
      </c>
      <c r="U45" s="131" t="str">
        <f>IFERROR(LARGE('M 80+'!$U$300:$U$302,U$29),"")</f>
        <v/>
      </c>
      <c r="V45" s="131" t="str">
        <f>IFERROR(LARGE('M 80+'!$U$300:$U$302,V$29),"")</f>
        <v/>
      </c>
      <c r="W45" s="131" t="str">
        <f>IFERROR(LARGE('M 80+'!$U$300:$U$302,W$29),"")</f>
        <v/>
      </c>
      <c r="X45" s="131" t="str">
        <f>IFERROR(LARGE('M 80+'!$U$300:$U$302,X$29),"")</f>
        <v/>
      </c>
      <c r="Y45" s="131" t="str">
        <f>IFERROR(LARGE('M 80+'!$U$300:$U$302,Y$29),"")</f>
        <v/>
      </c>
      <c r="Z45" s="131" t="str">
        <f>IFERROR(LARGE('M 80+'!$U$300:$U$302,Z$29),"")</f>
        <v/>
      </c>
      <c r="AA45" s="131" t="str">
        <f>IFERROR(LARGE('M 80+'!$U$300:$U$302,AA$29),"")</f>
        <v/>
      </c>
      <c r="AB45" s="131" t="str">
        <f>IFERROR(LARGE('M 80+'!$U$300:$U$302,AB$29),"")</f>
        <v/>
      </c>
      <c r="AC45" s="131" t="str">
        <f>IFERROR(LARGE('M 80+'!$U$300:$U$302,AC$29),"")</f>
        <v/>
      </c>
      <c r="AD45" s="131" t="str">
        <f>IFERROR(LARGE('M 80+'!$U$300:$U$302,AD$29),"")</f>
        <v/>
      </c>
      <c r="AE45" s="131" t="str">
        <f>IFERROR(LARGE('M 80+'!$U$300:$U$302,AE$29),"")</f>
        <v/>
      </c>
      <c r="AF45" s="131" t="str">
        <f>IFERROR(LARGE('M 80+'!$U$300:$U$302,AF$29),"")</f>
        <v/>
      </c>
      <c r="AG45" s="131" t="str">
        <f>IFERROR(LARGE('M 80+'!$U$300:$U$302,AG$29),"")</f>
        <v/>
      </c>
      <c r="AH45" s="131" t="str">
        <f>IFERROR(LARGE('M 80+'!$U$300:$U$302,AH$29),"")</f>
        <v/>
      </c>
      <c r="AI45" s="131" t="str">
        <f>IFERROR(LARGE('M 80+'!$U$300:$U$302,AI$29),"")</f>
        <v/>
      </c>
      <c r="AJ45" s="131" t="str">
        <f>IFERROR(LARGE('M 80+'!$U$300:$U$302,AJ$29),"")</f>
        <v/>
      </c>
      <c r="AK45" s="131" t="str">
        <f>IFERROR(LARGE('M 80+'!$U$300:$U$302,AK$29),"")</f>
        <v/>
      </c>
      <c r="AL45" s="131" t="str">
        <f>IFERROR(LARGE('M 80+'!$U$300:$U$302,AL$29),"")</f>
        <v/>
      </c>
      <c r="AM45" s="131" t="str">
        <f>IFERROR(LARGE('M 80+'!$U$300:$U$302,AM$29),"")</f>
        <v/>
      </c>
      <c r="AN45" s="131" t="str">
        <f>IFERROR(LARGE('M 80+'!$U$300:$U$302,AN$29),"")</f>
        <v/>
      </c>
      <c r="AO45" s="131" t="str">
        <f>IFERROR(LARGE('M 80+'!$U$300:$U$302,AO$29),"")</f>
        <v/>
      </c>
      <c r="AP45" s="131" t="str">
        <f>IFERROR(LARGE('M 80+'!$U$300:$U$302,AP$29),"")</f>
        <v/>
      </c>
      <c r="AQ45" s="131" t="str">
        <f>IFERROR(LARGE('M 80+'!$U$300:$U$302,AQ$29),"")</f>
        <v/>
      </c>
    </row>
    <row r="46" spans="1:43" hidden="1" x14ac:dyDescent="0.2">
      <c r="B46" s="132" t="s">
        <v>146</v>
      </c>
      <c r="D46" s="131" t="str">
        <f>IFERROR(LARGE('N 35-49'!$U$300:$U$308,D$29),"")</f>
        <v/>
      </c>
      <c r="E46" s="131" t="str">
        <f>IFERROR(LARGE('N 35-49'!$U$300:$U$308,E$29),"")</f>
        <v/>
      </c>
      <c r="F46" s="131" t="str">
        <f>IFERROR(LARGE('N 35-49'!$U$300:$U$308,F$29),"")</f>
        <v/>
      </c>
      <c r="G46" s="131" t="str">
        <f>IFERROR(LARGE('N 35-49'!$U$300:$U$308,G$29),"")</f>
        <v/>
      </c>
      <c r="H46" s="131" t="str">
        <f>IFERROR(LARGE('N 35-49'!$U$300:$U$308,H$29),"")</f>
        <v/>
      </c>
      <c r="I46" s="131" t="str">
        <f>IFERROR(LARGE('N 35-49'!$U$300:$U$308,I$29),"")</f>
        <v/>
      </c>
      <c r="J46" s="131" t="str">
        <f>IFERROR(LARGE('N 35-49'!$U$300:$U$308,J$29),"")</f>
        <v/>
      </c>
      <c r="K46" s="131" t="str">
        <f>IFERROR(LARGE('N 35-49'!$U$300:$U$308,K$29),"")</f>
        <v/>
      </c>
      <c r="L46" s="131" t="str">
        <f>IFERROR(LARGE('N 35-49'!$U$300:$U$308,L$29),"")</f>
        <v/>
      </c>
      <c r="M46" s="131" t="str">
        <f>IFERROR(LARGE('N 35-49'!$U$300:$U$308,M$29),"")</f>
        <v/>
      </c>
      <c r="N46" s="131" t="str">
        <f>IFERROR(LARGE('N 35-49'!$U$300:$U$308,N$29),"")</f>
        <v/>
      </c>
      <c r="O46" s="131" t="str">
        <f>IFERROR(LARGE('N 35-49'!$U$300:$U$308,O$29),"")</f>
        <v/>
      </c>
      <c r="P46" s="131" t="str">
        <f>IFERROR(LARGE('N 35-49'!$U$300:$U$308,P$29),"")</f>
        <v/>
      </c>
      <c r="Q46" s="131" t="str">
        <f>IFERROR(LARGE('N 35-49'!$U$300:$U$308,Q$29),"")</f>
        <v/>
      </c>
      <c r="R46" s="131" t="str">
        <f>IFERROR(LARGE('N 35-49'!$U$300:$U$308,R$29),"")</f>
        <v/>
      </c>
      <c r="S46" s="131" t="str">
        <f>IFERROR(LARGE('N 35-49'!$U$300:$U$308,S$29),"")</f>
        <v/>
      </c>
      <c r="T46" s="131" t="str">
        <f>IFERROR(LARGE('N 35-49'!$U$300:$U$308,T$29),"")</f>
        <v/>
      </c>
      <c r="U46" s="131" t="str">
        <f>IFERROR(LARGE('N 35-49'!$U$300:$U$308,U$29),"")</f>
        <v/>
      </c>
      <c r="V46" s="131" t="str">
        <f>IFERROR(LARGE('N 35-49'!$U$300:$U$308,V$29),"")</f>
        <v/>
      </c>
      <c r="W46" s="131" t="str">
        <f>IFERROR(LARGE('N 35-49'!$U$300:$U$308,W$29),"")</f>
        <v/>
      </c>
      <c r="X46" s="131" t="str">
        <f>IFERROR(LARGE('N 35-49'!$U$300:$U$308,X$29),"")</f>
        <v/>
      </c>
      <c r="Y46" s="131" t="str">
        <f>IFERROR(LARGE('N 35-49'!$U$300:$U$308,Y$29),"")</f>
        <v/>
      </c>
      <c r="Z46" s="131" t="str">
        <f>IFERROR(LARGE('N 35-49'!$U$300:$U$308,Z$29),"")</f>
        <v/>
      </c>
      <c r="AA46" s="131" t="str">
        <f>IFERROR(LARGE('N 35-49'!$U$300:$U$308,AA$29),"")</f>
        <v/>
      </c>
      <c r="AB46" s="131" t="str">
        <f>IFERROR(LARGE('N 35-49'!$U$300:$U$308,AB$29),"")</f>
        <v/>
      </c>
      <c r="AC46" s="131" t="str">
        <f>IFERROR(LARGE('N 35-49'!$U$300:$U$308,AC$29),"")</f>
        <v/>
      </c>
      <c r="AD46" s="131" t="str">
        <f>IFERROR(LARGE('N 35-49'!$U$300:$U$308,AD$29),"")</f>
        <v/>
      </c>
      <c r="AE46" s="131" t="str">
        <f>IFERROR(LARGE('N 35-49'!$U$300:$U$308,AE$29),"")</f>
        <v/>
      </c>
      <c r="AF46" s="131" t="str">
        <f>IFERROR(LARGE('N 35-49'!$U$300:$U$308,AF$29),"")</f>
        <v/>
      </c>
      <c r="AG46" s="131" t="str">
        <f>IFERROR(LARGE('N 35-49'!$U$300:$U$308,AG$29),"")</f>
        <v/>
      </c>
      <c r="AH46" s="131" t="str">
        <f>IFERROR(LARGE('N 35-49'!$U$300:$U$308,AH$29),"")</f>
        <v/>
      </c>
      <c r="AI46" s="131" t="str">
        <f>IFERROR(LARGE('N 35-49'!$U$300:$U$308,AI$29),"")</f>
        <v/>
      </c>
      <c r="AJ46" s="131" t="str">
        <f>IFERROR(LARGE('N 35-49'!$U$300:$U$308,AJ$29),"")</f>
        <v/>
      </c>
      <c r="AK46" s="131" t="str">
        <f>IFERROR(LARGE('N 35-49'!$U$300:$U$308,AK$29),"")</f>
        <v/>
      </c>
      <c r="AL46" s="131" t="str">
        <f>IFERROR(LARGE('N 35-49'!$U$300:$U$308,AL$29),"")</f>
        <v/>
      </c>
      <c r="AM46" s="131" t="str">
        <f>IFERROR(LARGE('N 35-49'!$U$300:$U$308,AM$29),"")</f>
        <v/>
      </c>
      <c r="AN46" s="131" t="str">
        <f>IFERROR(LARGE('N 35-49'!$U$300:$U$308,AN$29),"")</f>
        <v/>
      </c>
      <c r="AO46" s="131" t="str">
        <f>IFERROR(LARGE('N 35-49'!$U$300:$U$308,AO$29),"")</f>
        <v/>
      </c>
      <c r="AP46" s="131" t="str">
        <f>IFERROR(LARGE('N 35-49'!$U$300:$U$308,AP$29),"")</f>
        <v/>
      </c>
      <c r="AQ46" s="131" t="str">
        <f>IFERROR(LARGE('N 35-49'!$U$300:$U$308,AQ$29),"")</f>
        <v/>
      </c>
    </row>
    <row r="47" spans="1:43" hidden="1" x14ac:dyDescent="0.2">
      <c r="B47" s="132" t="s">
        <v>147</v>
      </c>
      <c r="D47" s="131" t="str">
        <f>IFERROR(LARGE('N 50-59'!$U$300:$U$307,D$29),"")</f>
        <v/>
      </c>
      <c r="E47" s="131" t="str">
        <f>IFERROR(LARGE('N 50-59'!$U$300:$U$307,E$29),"")</f>
        <v/>
      </c>
      <c r="F47" s="131" t="str">
        <f>IFERROR(LARGE('N 50-59'!$U$300:$U$307,F$29),"")</f>
        <v/>
      </c>
      <c r="G47" s="131" t="str">
        <f>IFERROR(LARGE('N 50-59'!$U$300:$U$307,G$29),"")</f>
        <v/>
      </c>
      <c r="H47" s="131" t="str">
        <f>IFERROR(LARGE('N 50-59'!$U$300:$U$307,H$29),"")</f>
        <v/>
      </c>
      <c r="I47" s="131" t="str">
        <f>IFERROR(LARGE('N 50-59'!$U$300:$U$307,I$29),"")</f>
        <v/>
      </c>
      <c r="J47" s="131" t="str">
        <f>IFERROR(LARGE('N 50-59'!$U$300:$U$307,J$29),"")</f>
        <v/>
      </c>
      <c r="K47" s="131" t="str">
        <f>IFERROR(LARGE('N 50-59'!$U$300:$U$307,K$29),"")</f>
        <v/>
      </c>
      <c r="L47" s="131" t="str">
        <f>IFERROR(LARGE('N 50-59'!$U$300:$U$307,L$29),"")</f>
        <v/>
      </c>
      <c r="M47" s="131" t="str">
        <f>IFERROR(LARGE('N 50-59'!$U$300:$U$307,M$29),"")</f>
        <v/>
      </c>
      <c r="N47" s="131" t="str">
        <f>IFERROR(LARGE('N 50-59'!$U$300:$U$307,N$29),"")</f>
        <v/>
      </c>
      <c r="O47" s="131" t="str">
        <f>IFERROR(LARGE('N 50-59'!$U$300:$U$307,O$29),"")</f>
        <v/>
      </c>
      <c r="P47" s="131" t="str">
        <f>IFERROR(LARGE('N 50-59'!$U$300:$U$307,P$29),"")</f>
        <v/>
      </c>
      <c r="Q47" s="131" t="str">
        <f>IFERROR(LARGE('N 50-59'!$U$300:$U$307,Q$29),"")</f>
        <v/>
      </c>
      <c r="R47" s="131" t="str">
        <f>IFERROR(LARGE('N 50-59'!$U$300:$U$307,R$29),"")</f>
        <v/>
      </c>
      <c r="S47" s="131" t="str">
        <f>IFERROR(LARGE('N 50-59'!$U$300:$U$307,S$29),"")</f>
        <v/>
      </c>
      <c r="T47" s="131" t="str">
        <f>IFERROR(LARGE('N 50-59'!$U$300:$U$307,T$29),"")</f>
        <v/>
      </c>
      <c r="U47" s="131" t="str">
        <f>IFERROR(LARGE('N 50-59'!$U$300:$U$307,U$29),"")</f>
        <v/>
      </c>
      <c r="V47" s="131" t="str">
        <f>IFERROR(LARGE('N 50-59'!$U$300:$U$307,V$29),"")</f>
        <v/>
      </c>
      <c r="W47" s="131" t="str">
        <f>IFERROR(LARGE('N 50-59'!$U$300:$U$307,W$29),"")</f>
        <v/>
      </c>
      <c r="X47" s="131" t="str">
        <f>IFERROR(LARGE('N 50-59'!$U$300:$U$307,X$29),"")</f>
        <v/>
      </c>
      <c r="Y47" s="131" t="str">
        <f>IFERROR(LARGE('N 50-59'!$U$300:$U$307,Y$29),"")</f>
        <v/>
      </c>
      <c r="Z47" s="131" t="str">
        <f>IFERROR(LARGE('N 50-59'!$U$300:$U$307,Z$29),"")</f>
        <v/>
      </c>
      <c r="AA47" s="131" t="str">
        <f>IFERROR(LARGE('N 50-59'!$U$300:$U$307,AA$29),"")</f>
        <v/>
      </c>
      <c r="AB47" s="131" t="str">
        <f>IFERROR(LARGE('N 50-59'!$U$300:$U$307,AB$29),"")</f>
        <v/>
      </c>
      <c r="AC47" s="131" t="str">
        <f>IFERROR(LARGE('N 50-59'!$U$300:$U$307,AC$29),"")</f>
        <v/>
      </c>
      <c r="AD47" s="131" t="str">
        <f>IFERROR(LARGE('N 50-59'!$U$300:$U$307,AD$29),"")</f>
        <v/>
      </c>
      <c r="AE47" s="131" t="str">
        <f>IFERROR(LARGE('N 50-59'!$U$300:$U$307,AE$29),"")</f>
        <v/>
      </c>
      <c r="AF47" s="131" t="str">
        <f>IFERROR(LARGE('N 50-59'!$U$300:$U$307,AF$29),"")</f>
        <v/>
      </c>
      <c r="AG47" s="131" t="str">
        <f>IFERROR(LARGE('N 50-59'!$U$300:$U$307,AG$29),"")</f>
        <v/>
      </c>
      <c r="AH47" s="131" t="str">
        <f>IFERROR(LARGE('N 50-59'!$U$300:$U$307,AH$29),"")</f>
        <v/>
      </c>
      <c r="AI47" s="131" t="str">
        <f>IFERROR(LARGE('N 50-59'!$U$300:$U$307,AI$29),"")</f>
        <v/>
      </c>
      <c r="AJ47" s="131" t="str">
        <f>IFERROR(LARGE('N 50-59'!$U$300:$U$307,AJ$29),"")</f>
        <v/>
      </c>
      <c r="AK47" s="131" t="str">
        <f>IFERROR(LARGE('N 50-59'!$U$300:$U$307,AK$29),"")</f>
        <v/>
      </c>
      <c r="AL47" s="131" t="str">
        <f>IFERROR(LARGE('N 50-59'!$U$300:$U$307,AL$29),"")</f>
        <v/>
      </c>
      <c r="AM47" s="131" t="str">
        <f>IFERROR(LARGE('N 50-59'!$U$300:$U$307,AM$29),"")</f>
        <v/>
      </c>
      <c r="AN47" s="131" t="str">
        <f>IFERROR(LARGE('N 50-59'!$U$300:$U$307,AN$29),"")</f>
        <v/>
      </c>
      <c r="AO47" s="131" t="str">
        <f>IFERROR(LARGE('N 50-59'!$U$300:$U$307,AO$29),"")</f>
        <v/>
      </c>
      <c r="AP47" s="131" t="str">
        <f>IFERROR(LARGE('N 50-59'!$U$300:$U$307,AP$29),"")</f>
        <v/>
      </c>
      <c r="AQ47" s="131" t="str">
        <f>IFERROR(LARGE('N 50-59'!$U$300:$U$307,AQ$29),"")</f>
        <v/>
      </c>
    </row>
    <row r="48" spans="1:43" hidden="1" x14ac:dyDescent="0.2">
      <c r="B48" s="132" t="s">
        <v>89</v>
      </c>
      <c r="D48" s="131" t="str">
        <f>IFERROR(LARGE('N 60-69'!$U$300:$U$304,D$29),"")</f>
        <v/>
      </c>
      <c r="E48" s="131" t="str">
        <f>IFERROR(LARGE('N 60-69'!$U$300:$U$304,E$29),"")</f>
        <v/>
      </c>
      <c r="F48" s="131" t="str">
        <f>IFERROR(LARGE('N 60-69'!$U$300:$U$304,F$29),"")</f>
        <v/>
      </c>
      <c r="G48" s="131" t="str">
        <f>IFERROR(LARGE('N 60-69'!$U$300:$U$304,G$29),"")</f>
        <v/>
      </c>
      <c r="H48" s="131" t="str">
        <f>IFERROR(LARGE('N 60-69'!$U$300:$U$304,H$29),"")</f>
        <v/>
      </c>
      <c r="I48" s="131" t="str">
        <f>IFERROR(LARGE('N 60-69'!$U$300:$U$304,I$29),"")</f>
        <v/>
      </c>
      <c r="J48" s="131" t="str">
        <f>IFERROR(LARGE('N 60-69'!$U$300:$U$304,J$29),"")</f>
        <v/>
      </c>
      <c r="K48" s="131" t="str">
        <f>IFERROR(LARGE('N 60-69'!$U$300:$U$304,K$29),"")</f>
        <v/>
      </c>
      <c r="L48" s="131" t="str">
        <f>IFERROR(LARGE('N 60-69'!$U$300:$U$304,L$29),"")</f>
        <v/>
      </c>
      <c r="M48" s="131" t="str">
        <f>IFERROR(LARGE('N 60-69'!$U$300:$U$304,M$29),"")</f>
        <v/>
      </c>
      <c r="N48" s="131" t="str">
        <f>IFERROR(LARGE('N 60-69'!$U$300:$U$304,N$29),"")</f>
        <v/>
      </c>
      <c r="O48" s="131" t="str">
        <f>IFERROR(LARGE('N 60-69'!$U$300:$U$304,O$29),"")</f>
        <v/>
      </c>
      <c r="P48" s="131" t="str">
        <f>IFERROR(LARGE('N 60-69'!$U$300:$U$304,P$29),"")</f>
        <v/>
      </c>
      <c r="Q48" s="131" t="str">
        <f>IFERROR(LARGE('N 60-69'!$U$300:$U$304,Q$29),"")</f>
        <v/>
      </c>
      <c r="R48" s="131" t="str">
        <f>IFERROR(LARGE('N 60-69'!$U$300:$U$304,R$29),"")</f>
        <v/>
      </c>
      <c r="S48" s="131" t="str">
        <f>IFERROR(LARGE('N 60-69'!$U$300:$U$304,S$29),"")</f>
        <v/>
      </c>
      <c r="T48" s="131" t="str">
        <f>IFERROR(LARGE('N 60-69'!$U$300:$U$304,T$29),"")</f>
        <v/>
      </c>
      <c r="U48" s="131" t="str">
        <f>IFERROR(LARGE('N 60-69'!$U$300:$U$304,U$29),"")</f>
        <v/>
      </c>
      <c r="V48" s="131" t="str">
        <f>IFERROR(LARGE('N 60-69'!$U$300:$U$304,V$29),"")</f>
        <v/>
      </c>
      <c r="W48" s="131" t="str">
        <f>IFERROR(LARGE('N 60-69'!$U$300:$U$304,W$29),"")</f>
        <v/>
      </c>
      <c r="X48" s="131" t="str">
        <f>IFERROR(LARGE('N 60-69'!$U$300:$U$304,X$29),"")</f>
        <v/>
      </c>
      <c r="Y48" s="131" t="str">
        <f>IFERROR(LARGE('N 60-69'!$U$300:$U$304,Y$29),"")</f>
        <v/>
      </c>
      <c r="Z48" s="131" t="str">
        <f>IFERROR(LARGE('N 60-69'!$U$300:$U$304,Z$29),"")</f>
        <v/>
      </c>
      <c r="AA48" s="131" t="str">
        <f>IFERROR(LARGE('N 60-69'!$U$300:$U$304,AA$29),"")</f>
        <v/>
      </c>
      <c r="AB48" s="131" t="str">
        <f>IFERROR(LARGE('N 60-69'!$U$300:$U$304,AB$29),"")</f>
        <v/>
      </c>
      <c r="AC48" s="131" t="str">
        <f>IFERROR(LARGE('N 60-69'!$U$300:$U$304,AC$29),"")</f>
        <v/>
      </c>
      <c r="AD48" s="131" t="str">
        <f>IFERROR(LARGE('N 60-69'!$U$300:$U$304,AD$29),"")</f>
        <v/>
      </c>
      <c r="AE48" s="131" t="str">
        <f>IFERROR(LARGE('N 60-69'!$U$300:$U$304,AE$29),"")</f>
        <v/>
      </c>
      <c r="AF48" s="131" t="str">
        <f>IFERROR(LARGE('N 60-69'!$U$300:$U$304,AF$29),"")</f>
        <v/>
      </c>
      <c r="AG48" s="131" t="str">
        <f>IFERROR(LARGE('N 60-69'!$U$300:$U$304,AG$29),"")</f>
        <v/>
      </c>
      <c r="AH48" s="131" t="str">
        <f>IFERROR(LARGE('N 60-69'!$U$300:$U$304,AH$29),"")</f>
        <v/>
      </c>
      <c r="AI48" s="131" t="str">
        <f>IFERROR(LARGE('N 60-69'!$U$300:$U$304,AI$29),"")</f>
        <v/>
      </c>
      <c r="AJ48" s="131" t="str">
        <f>IFERROR(LARGE('N 60-69'!$U$300:$U$304,AJ$29),"")</f>
        <v/>
      </c>
      <c r="AK48" s="131" t="str">
        <f>IFERROR(LARGE('N 60-69'!$U$300:$U$304,AK$29),"")</f>
        <v/>
      </c>
      <c r="AL48" s="131" t="str">
        <f>IFERROR(LARGE('N 60-69'!$U$300:$U$304,AL$29),"")</f>
        <v/>
      </c>
      <c r="AM48" s="131" t="str">
        <f>IFERROR(LARGE('N 60-69'!$U$300:$U$304,AM$29),"")</f>
        <v/>
      </c>
      <c r="AN48" s="131" t="str">
        <f>IFERROR(LARGE('N 60-69'!$U$300:$U$304,AN$29),"")</f>
        <v/>
      </c>
      <c r="AO48" s="131" t="str">
        <f>IFERROR(LARGE('N 60-69'!$U$300:$U$304,AO$29),"")</f>
        <v/>
      </c>
      <c r="AP48" s="131" t="str">
        <f>IFERROR(LARGE('N 60-69'!$U$300:$U$304,AP$29),"")</f>
        <v/>
      </c>
      <c r="AQ48" s="131" t="str">
        <f>IFERROR(LARGE('N 60-69'!$U$300:$U$304,AQ$29),"")</f>
        <v/>
      </c>
    </row>
    <row r="49" spans="1:43" hidden="1" x14ac:dyDescent="0.2">
      <c r="B49" s="132" t="s">
        <v>144</v>
      </c>
      <c r="D49" s="131" t="str">
        <f>IFERROR(LARGE('N 70-79'!$U$300:$U$306,D$29),"")</f>
        <v/>
      </c>
      <c r="E49" s="131" t="str">
        <f>IFERROR(LARGE('N 70-79'!$U$300:$U$306,E$29),"")</f>
        <v/>
      </c>
      <c r="F49" s="131" t="str">
        <f>IFERROR(LARGE('N 70-79'!$U$300:$U$306,F$29),"")</f>
        <v/>
      </c>
      <c r="G49" s="131" t="str">
        <f>IFERROR(LARGE('N 70-79'!$U$300:$U$306,G$29),"")</f>
        <v/>
      </c>
      <c r="H49" s="131" t="str">
        <f>IFERROR(LARGE('N 70-79'!$U$300:$U$306,H$29),"")</f>
        <v/>
      </c>
      <c r="I49" s="131" t="str">
        <f>IFERROR(LARGE('N 70-79'!$U$300:$U$306,I$29),"")</f>
        <v/>
      </c>
      <c r="J49" s="131" t="str">
        <f>IFERROR(LARGE('N 70-79'!$U$300:$U$306,J$29),"")</f>
        <v/>
      </c>
      <c r="K49" s="131" t="str">
        <f>IFERROR(LARGE('N 70-79'!$U$300:$U$306,K$29),"")</f>
        <v/>
      </c>
      <c r="L49" s="131" t="str">
        <f>IFERROR(LARGE('N 70-79'!$U$300:$U$306,L$29),"")</f>
        <v/>
      </c>
      <c r="M49" s="131" t="str">
        <f>IFERROR(LARGE('N 70-79'!$U$300:$U$306,M$29),"")</f>
        <v/>
      </c>
      <c r="N49" s="131" t="str">
        <f>IFERROR(LARGE('N 70-79'!$U$300:$U$306,N$29),"")</f>
        <v/>
      </c>
      <c r="O49" s="131" t="str">
        <f>IFERROR(LARGE('N 70-79'!$U$300:$U$306,O$29),"")</f>
        <v/>
      </c>
      <c r="P49" s="131" t="str">
        <f>IFERROR(LARGE('N 70-79'!$U$300:$U$306,P$29),"")</f>
        <v/>
      </c>
      <c r="Q49" s="131" t="str">
        <f>IFERROR(LARGE('N 70-79'!$U$300:$U$306,Q$29),"")</f>
        <v/>
      </c>
      <c r="R49" s="131" t="str">
        <f>IFERROR(LARGE('N 70-79'!$U$300:$U$306,R$29),"")</f>
        <v/>
      </c>
      <c r="S49" s="131" t="str">
        <f>IFERROR(LARGE('N 70-79'!$U$300:$U$306,S$29),"")</f>
        <v/>
      </c>
      <c r="T49" s="131" t="str">
        <f>IFERROR(LARGE('N 70-79'!$U$300:$U$306,T$29),"")</f>
        <v/>
      </c>
      <c r="U49" s="131" t="str">
        <f>IFERROR(LARGE('N 70-79'!$U$300:$U$306,U$29),"")</f>
        <v/>
      </c>
      <c r="V49" s="131" t="str">
        <f>IFERROR(LARGE('N 70-79'!$U$300:$U$306,V$29),"")</f>
        <v/>
      </c>
      <c r="W49" s="131" t="str">
        <f>IFERROR(LARGE('N 70-79'!$U$300:$U$306,W$29),"")</f>
        <v/>
      </c>
      <c r="X49" s="131" t="str">
        <f>IFERROR(LARGE('N 70-79'!$U$300:$U$306,X$29),"")</f>
        <v/>
      </c>
      <c r="Y49" s="131" t="str">
        <f>IFERROR(LARGE('N 70-79'!$U$300:$U$306,Y$29),"")</f>
        <v/>
      </c>
      <c r="Z49" s="131" t="str">
        <f>IFERROR(LARGE('N 70-79'!$U$300:$U$306,Z$29),"")</f>
        <v/>
      </c>
      <c r="AA49" s="131" t="str">
        <f>IFERROR(LARGE('N 70-79'!$U$300:$U$306,AA$29),"")</f>
        <v/>
      </c>
      <c r="AB49" s="131" t="str">
        <f>IFERROR(LARGE('N 70-79'!$U$300:$U$306,AB$29),"")</f>
        <v/>
      </c>
      <c r="AC49" s="131" t="str">
        <f>IFERROR(LARGE('N 70-79'!$U$300:$U$306,AC$29),"")</f>
        <v/>
      </c>
      <c r="AD49" s="131" t="str">
        <f>IFERROR(LARGE('N 70-79'!$U$300:$U$306,AD$29),"")</f>
        <v/>
      </c>
      <c r="AE49" s="131" t="str">
        <f>IFERROR(LARGE('N 70-79'!$U$300:$U$306,AE$29),"")</f>
        <v/>
      </c>
      <c r="AF49" s="131" t="str">
        <f>IFERROR(LARGE('N 70-79'!$U$300:$U$306,AF$29),"")</f>
        <v/>
      </c>
      <c r="AG49" s="131" t="str">
        <f>IFERROR(LARGE('N 70-79'!$U$300:$U$306,AG$29),"")</f>
        <v/>
      </c>
      <c r="AH49" s="131" t="str">
        <f>IFERROR(LARGE('N 70-79'!$U$300:$U$306,AH$29),"")</f>
        <v/>
      </c>
      <c r="AI49" s="131" t="str">
        <f>IFERROR(LARGE('N 70-79'!$U$300:$U$306,AI$29),"")</f>
        <v/>
      </c>
      <c r="AJ49" s="131" t="str">
        <f>IFERROR(LARGE('N 70-79'!$U$300:$U$306,AJ$29),"")</f>
        <v/>
      </c>
      <c r="AK49" s="131" t="str">
        <f>IFERROR(LARGE('N 70-79'!$U$300:$U$306,AK$29),"")</f>
        <v/>
      </c>
      <c r="AL49" s="131" t="str">
        <f>IFERROR(LARGE('N 70-79'!$U$300:$U$306,AL$29),"")</f>
        <v/>
      </c>
      <c r="AM49" s="131" t="str">
        <f>IFERROR(LARGE('N 70-79'!$U$300:$U$306,AM$29),"")</f>
        <v/>
      </c>
      <c r="AN49" s="131" t="str">
        <f>IFERROR(LARGE('N 70-79'!$U$300:$U$306,AN$29),"")</f>
        <v/>
      </c>
      <c r="AO49" s="131" t="str">
        <f>IFERROR(LARGE('N 70-79'!$U$300:$U$306,AO$29),"")</f>
        <v/>
      </c>
      <c r="AP49" s="131" t="str">
        <f>IFERROR(LARGE('N 70-79'!$U$300:$U$306,AP$29),"")</f>
        <v/>
      </c>
      <c r="AQ49" s="131" t="str">
        <f>IFERROR(LARGE('N 70-79'!$U$300:$U$306,AQ$29),"")</f>
        <v/>
      </c>
    </row>
    <row r="50" spans="1:43" s="77" customFormat="1" hidden="1" x14ac:dyDescent="0.2">
      <c r="B50" s="132" t="s">
        <v>145</v>
      </c>
      <c r="D50" s="131" t="str">
        <f>IFERROR(LARGE('N 80+'!$U$300:$U$303,D$29),"")</f>
        <v/>
      </c>
      <c r="E50" s="131" t="str">
        <f>IFERROR(LARGE('N 80+'!$U$300:$U$303,E$29),"")</f>
        <v/>
      </c>
      <c r="F50" s="131" t="str">
        <f>IFERROR(LARGE('N 80+'!$U$300:$U$303,F$29),"")</f>
        <v/>
      </c>
      <c r="G50" s="131" t="str">
        <f>IFERROR(LARGE('N 80+'!$U$300:$U$303,G$29),"")</f>
        <v/>
      </c>
      <c r="H50" s="131" t="str">
        <f>IFERROR(LARGE('N 80+'!$U$300:$U$303,H$29),"")</f>
        <v/>
      </c>
      <c r="I50" s="131" t="str">
        <f>IFERROR(LARGE('N 80+'!$U$300:$U$303,I$29),"")</f>
        <v/>
      </c>
      <c r="J50" s="131" t="str">
        <f>IFERROR(LARGE('N 80+'!$U$300:$U$303,J$29),"")</f>
        <v/>
      </c>
      <c r="K50" s="131" t="str">
        <f>IFERROR(LARGE('N 80+'!$U$300:$U$303,K$29),"")</f>
        <v/>
      </c>
      <c r="L50" s="131" t="str">
        <f>IFERROR(LARGE('N 80+'!$U$300:$U$303,L$29),"")</f>
        <v/>
      </c>
      <c r="M50" s="131" t="str">
        <f>IFERROR(LARGE('N 80+'!$U$300:$U$303,M$29),"")</f>
        <v/>
      </c>
      <c r="N50" s="131" t="str">
        <f>IFERROR(LARGE('N 80+'!$U$300:$U$303,N$29),"")</f>
        <v/>
      </c>
      <c r="O50" s="131" t="str">
        <f>IFERROR(LARGE('N 80+'!$U$300:$U$303,O$29),"")</f>
        <v/>
      </c>
      <c r="P50" s="131" t="str">
        <f>IFERROR(LARGE('N 80+'!$U$300:$U$303,P$29),"")</f>
        <v/>
      </c>
      <c r="Q50" s="131" t="str">
        <f>IFERROR(LARGE('N 80+'!$U$300:$U$303,Q$29),"")</f>
        <v/>
      </c>
      <c r="R50" s="131" t="str">
        <f>IFERROR(LARGE('N 80+'!$U$300:$U$303,R$29),"")</f>
        <v/>
      </c>
      <c r="S50" s="131" t="str">
        <f>IFERROR(LARGE('N 80+'!$U$300:$U$303,S$29),"")</f>
        <v/>
      </c>
      <c r="T50" s="131" t="str">
        <f>IFERROR(LARGE('N 80+'!$U$300:$U$303,T$29),"")</f>
        <v/>
      </c>
      <c r="U50" s="131" t="str">
        <f>IFERROR(LARGE('N 80+'!$U$300:$U$303,U$29),"")</f>
        <v/>
      </c>
      <c r="V50" s="131" t="str">
        <f>IFERROR(LARGE('N 80+'!$U$300:$U$303,V$29),"")</f>
        <v/>
      </c>
      <c r="W50" s="131" t="str">
        <f>IFERROR(LARGE('N 80+'!$U$300:$U$303,W$29),"")</f>
        <v/>
      </c>
      <c r="X50" s="131" t="str">
        <f>IFERROR(LARGE('N 80+'!$U$300:$U$303,X$29),"")</f>
        <v/>
      </c>
      <c r="Y50" s="131" t="str">
        <f>IFERROR(LARGE('N 80+'!$U$300:$U$303,Y$29),"")</f>
        <v/>
      </c>
      <c r="Z50" s="131" t="str">
        <f>IFERROR(LARGE('N 80+'!$U$300:$U$303,Z$29),"")</f>
        <v/>
      </c>
      <c r="AA50" s="131" t="str">
        <f>IFERROR(LARGE('N 80+'!$U$300:$U$303,AA$29),"")</f>
        <v/>
      </c>
      <c r="AB50" s="131" t="str">
        <f>IFERROR(LARGE('N 80+'!$U$300:$U$303,AB$29),"")</f>
        <v/>
      </c>
      <c r="AC50" s="131" t="str">
        <f>IFERROR(LARGE('N 80+'!$U$300:$U$303,AC$29),"")</f>
        <v/>
      </c>
      <c r="AD50" s="131" t="str">
        <f>IFERROR(LARGE('N 80+'!$U$300:$U$303,AD$29),"")</f>
        <v/>
      </c>
      <c r="AE50" s="131" t="str">
        <f>IFERROR(LARGE('N 80+'!$U$300:$U$303,AE$29),"")</f>
        <v/>
      </c>
      <c r="AF50" s="131" t="str">
        <f>IFERROR(LARGE('N 80+'!$U$300:$U$303,AF$29),"")</f>
        <v/>
      </c>
      <c r="AG50" s="131" t="str">
        <f>IFERROR(LARGE('N 80+'!$U$300:$U$303,AG$29),"")</f>
        <v/>
      </c>
      <c r="AH50" s="131" t="str">
        <f>IFERROR(LARGE('N 80+'!$U$300:$U$303,AH$29),"")</f>
        <v/>
      </c>
      <c r="AI50" s="131" t="str">
        <f>IFERROR(LARGE('N 80+'!$U$300:$U$303,AI$29),"")</f>
        <v/>
      </c>
      <c r="AJ50" s="131" t="str">
        <f>IFERROR(LARGE('N 80+'!$U$300:$U$303,AJ$29),"")</f>
        <v/>
      </c>
      <c r="AK50" s="131" t="str">
        <f>IFERROR(LARGE('N 80+'!$U$300:$U$303,AK$29),"")</f>
        <v/>
      </c>
      <c r="AL50" s="131" t="str">
        <f>IFERROR(LARGE('N 80+'!$U$300:$U$303,AL$29),"")</f>
        <v/>
      </c>
      <c r="AM50" s="131" t="str">
        <f>IFERROR(LARGE('N 80+'!$U$300:$U$303,AM$29),"")</f>
        <v/>
      </c>
      <c r="AN50" s="131" t="str">
        <f>IFERROR(LARGE('N 80+'!$U$300:$U$303,AN$29),"")</f>
        <v/>
      </c>
      <c r="AO50" s="131" t="str">
        <f>IFERROR(LARGE('N 80+'!$U$300:$U$303,AO$29),"")</f>
        <v/>
      </c>
      <c r="AP50" s="131" t="str">
        <f>IFERROR(LARGE('N 80+'!$U$300:$U$303,AP$29),"")</f>
        <v/>
      </c>
      <c r="AQ50" s="131" t="str">
        <f>IFERROR(LARGE('N 80+'!$U$300:$U$303,AQ$29),"")</f>
        <v/>
      </c>
    </row>
    <row r="51" spans="1:43" hidden="1" x14ac:dyDescent="0.2">
      <c r="A51" s="47" t="s">
        <v>69</v>
      </c>
      <c r="B51" s="133" t="s">
        <v>86</v>
      </c>
      <c r="D51" s="131">
        <f>IFERROR(LARGE('M 35-49'!$V$300:$V$318,D$29),"")</f>
        <v>9.0050000000000008</v>
      </c>
      <c r="E51" s="131">
        <f>IFERROR(LARGE('M 35-49'!$V$300:$V$318,E$29),"")</f>
        <v>4.0049999999999999</v>
      </c>
      <c r="F51" s="131">
        <f>IFERROR(LARGE('M 35-49'!$V$300:$V$318,F$29),"")</f>
        <v>5.0000000000000001E-3</v>
      </c>
      <c r="G51" s="131">
        <f>IFERROR(LARGE('M 35-49'!$V$300:$V$318,G$29),"")</f>
        <v>5.0000000000000001E-3</v>
      </c>
      <c r="H51" s="131" t="str">
        <f>IFERROR(LARGE('M 35-49'!$V$300:$V$318,H$29),"")</f>
        <v/>
      </c>
      <c r="I51" s="131" t="str">
        <f>IFERROR(LARGE('M 35-49'!$V$300:$V$318,I$29),"")</f>
        <v/>
      </c>
      <c r="J51" s="131" t="str">
        <f>IFERROR(LARGE('M 35-49'!$V$300:$V$318,J$29),"")</f>
        <v/>
      </c>
      <c r="K51" s="131" t="str">
        <f>IFERROR(LARGE('M 35-49'!$V$300:$V$318,K$29),"")</f>
        <v/>
      </c>
      <c r="L51" s="131" t="str">
        <f>IFERROR(LARGE('M 35-49'!$V$300:$V$318,L$29),"")</f>
        <v/>
      </c>
      <c r="M51" s="131" t="str">
        <f>IFERROR(LARGE('M 35-49'!$V$300:$V$318,M$29),"")</f>
        <v/>
      </c>
      <c r="N51" s="131" t="str">
        <f>IFERROR(LARGE('M 35-49'!$V$300:$V$318,N$29),"")</f>
        <v/>
      </c>
      <c r="O51" s="131" t="str">
        <f>IFERROR(LARGE('M 35-49'!$V$300:$V$318,O$29),"")</f>
        <v/>
      </c>
      <c r="P51" s="131" t="str">
        <f>IFERROR(LARGE('M 35-49'!$V$300:$V$318,P$29),"")</f>
        <v/>
      </c>
      <c r="Q51" s="131" t="str">
        <f>IFERROR(LARGE('M 35-49'!$V$300:$V$318,Q$29),"")</f>
        <v/>
      </c>
      <c r="R51" s="131" t="str">
        <f>IFERROR(LARGE('M 35-49'!$V$300:$V$318,R$29),"")</f>
        <v/>
      </c>
      <c r="S51" s="131" t="str">
        <f>IFERROR(LARGE('M 35-49'!$V$300:$V$318,S$29),"")</f>
        <v/>
      </c>
      <c r="T51" s="131" t="str">
        <f>IFERROR(LARGE('M 35-49'!$V$300:$V$318,T$29),"")</f>
        <v/>
      </c>
      <c r="U51" s="131" t="str">
        <f>IFERROR(LARGE('M 35-49'!$V$300:$V$318,U$29),"")</f>
        <v/>
      </c>
      <c r="V51" s="131" t="str">
        <f>IFERROR(LARGE('M 35-49'!$V$300:$V$318,V$29),"")</f>
        <v/>
      </c>
      <c r="W51" s="131" t="str">
        <f>IFERROR(LARGE('M 35-49'!$V$300:$V$318,W$29),"")</f>
        <v/>
      </c>
      <c r="X51" s="131" t="str">
        <f>IFERROR(LARGE('M 35-49'!$V$300:$V$318,X$29),"")</f>
        <v/>
      </c>
      <c r="Y51" s="131" t="str">
        <f>IFERROR(LARGE('M 35-49'!$V$300:$V$318,Y$29),"")</f>
        <v/>
      </c>
      <c r="Z51" s="131" t="str">
        <f>IFERROR(LARGE('M 35-49'!$V$300:$V$318,Z$29),"")</f>
        <v/>
      </c>
      <c r="AA51" s="131" t="str">
        <f>IFERROR(LARGE('M 35-49'!$V$300:$V$318,AA$29),"")</f>
        <v/>
      </c>
      <c r="AB51" s="131" t="str">
        <f>IFERROR(LARGE('M 35-49'!$V$300:$V$318,AB$29),"")</f>
        <v/>
      </c>
      <c r="AC51" s="131" t="str">
        <f>IFERROR(LARGE('M 35-49'!$V$300:$V$318,AC$29),"")</f>
        <v/>
      </c>
      <c r="AD51" s="131" t="str">
        <f>IFERROR(LARGE('M 35-49'!$V$300:$V$318,AD$29),"")</f>
        <v/>
      </c>
      <c r="AE51" s="131" t="str">
        <f>IFERROR(LARGE('M 35-49'!$V$300:$V$318,AE$29),"")</f>
        <v/>
      </c>
      <c r="AF51" s="131" t="str">
        <f>IFERROR(LARGE('M 35-49'!$V$300:$V$318,AF$29),"")</f>
        <v/>
      </c>
      <c r="AG51" s="131" t="str">
        <f>IFERROR(LARGE('M 35-49'!$V$300:$V$318,AG$29),"")</f>
        <v/>
      </c>
      <c r="AH51" s="131" t="str">
        <f>IFERROR(LARGE('M 35-49'!$V$300:$V$318,AH$29),"")</f>
        <v/>
      </c>
      <c r="AI51" s="131" t="str">
        <f>IFERROR(LARGE('M 35-49'!$V$300:$V$318,AI$29),"")</f>
        <v/>
      </c>
      <c r="AJ51" s="131" t="str">
        <f>IFERROR(LARGE('M 35-49'!$V$300:$V$318,AJ$29),"")</f>
        <v/>
      </c>
      <c r="AK51" s="131" t="str">
        <f>IFERROR(LARGE('M 35-49'!$V$300:$V$318,AK$29),"")</f>
        <v/>
      </c>
      <c r="AL51" s="131" t="str">
        <f>IFERROR(LARGE('M 35-49'!$V$300:$V$318,AL$29),"")</f>
        <v/>
      </c>
      <c r="AM51" s="131" t="str">
        <f>IFERROR(LARGE('M 35-49'!$V$300:$V$318,AM$29),"")</f>
        <v/>
      </c>
      <c r="AN51" s="131" t="str">
        <f>IFERROR(LARGE('M 35-49'!$V$300:$V$318,AN$29),"")</f>
        <v/>
      </c>
      <c r="AO51" s="131" t="str">
        <f>IFERROR(LARGE('M 35-49'!$V$300:$V$318,AO$29),"")</f>
        <v/>
      </c>
      <c r="AP51" s="131" t="str">
        <f>IFERROR(LARGE('M 35-49'!$V$300:$V$318,AP$29),"")</f>
        <v/>
      </c>
      <c r="AQ51" s="131" t="str">
        <f>IFERROR(LARGE('M 35-49'!$V$300:$V$318,AQ$29),"")</f>
        <v/>
      </c>
    </row>
    <row r="52" spans="1:43" hidden="1" x14ac:dyDescent="0.2">
      <c r="B52" s="133" t="s">
        <v>87</v>
      </c>
      <c r="D52" s="131">
        <f>IFERROR(LARGE('M 50-59'!$V$300:$V$313,D$29),"")</f>
        <v>8.0039999999999996</v>
      </c>
      <c r="E52" s="131">
        <f>IFERROR(LARGE('M 50-59'!$V$300:$V$313,E$29),"")</f>
        <v>7.0039999999999996</v>
      </c>
      <c r="F52" s="131">
        <f>IFERROR(LARGE('M 50-59'!$V$300:$V$313,F$29),"")</f>
        <v>5.0039999999999996</v>
      </c>
      <c r="G52" s="131">
        <f>IFERROR(LARGE('M 50-59'!$V$300:$V$313,G$29),"")</f>
        <v>4.0039999999999996</v>
      </c>
      <c r="H52" s="131">
        <f>IFERROR(LARGE('M 50-59'!$V$300:$V$313,H$29),"")</f>
        <v>3.004</v>
      </c>
      <c r="I52" s="131">
        <f>IFERROR(LARGE('M 50-59'!$V$300:$V$313,I$29),"")</f>
        <v>2.004</v>
      </c>
      <c r="J52" s="131">
        <f>IFERROR(LARGE('M 50-59'!$V$300:$V$313,J$29),"")</f>
        <v>1.004</v>
      </c>
      <c r="K52" s="131">
        <f>IFERROR(LARGE('M 50-59'!$V$300:$V$313,K$29),"")</f>
        <v>4.0000000000000001E-3</v>
      </c>
      <c r="L52" s="131">
        <f>IFERROR(LARGE('M 50-59'!$V$300:$V$313,L$29),"")</f>
        <v>4.0000000000000001E-3</v>
      </c>
      <c r="M52" s="131">
        <f>IFERROR(LARGE('M 50-59'!$V$300:$V$313,M$29),"")</f>
        <v>4.0000000000000001E-3</v>
      </c>
      <c r="N52" s="131">
        <f>IFERROR(LARGE('M 50-59'!$V$300:$V$313,N$29),"")</f>
        <v>4.0000000000000001E-3</v>
      </c>
      <c r="O52" s="131" t="str">
        <f>IFERROR(LARGE('M 50-59'!$V$300:$V$313,O$29),"")</f>
        <v/>
      </c>
      <c r="P52" s="131" t="str">
        <f>IFERROR(LARGE('M 50-59'!$V$300:$V$313,P$29),"")</f>
        <v/>
      </c>
      <c r="Q52" s="131" t="str">
        <f>IFERROR(LARGE('M 50-59'!$V$300:$V$313,Q$29),"")</f>
        <v/>
      </c>
      <c r="R52" s="131" t="str">
        <f>IFERROR(LARGE('M 50-59'!$V$300:$V$313,R$29),"")</f>
        <v/>
      </c>
      <c r="S52" s="131" t="str">
        <f>IFERROR(LARGE('M 50-59'!$V$300:$V$313,S$29),"")</f>
        <v/>
      </c>
      <c r="T52" s="131" t="str">
        <f>IFERROR(LARGE('M 50-59'!$V$300:$V$313,T$29),"")</f>
        <v/>
      </c>
      <c r="U52" s="131" t="str">
        <f>IFERROR(LARGE('M 50-59'!$V$300:$V$313,U$29),"")</f>
        <v/>
      </c>
      <c r="V52" s="131" t="str">
        <f>IFERROR(LARGE('M 50-59'!$V$300:$V$313,V$29),"")</f>
        <v/>
      </c>
      <c r="W52" s="131" t="str">
        <f>IFERROR(LARGE('M 50-59'!$V$300:$V$313,W$29),"")</f>
        <v/>
      </c>
      <c r="X52" s="131" t="str">
        <f>IFERROR(LARGE('M 50-59'!$V$300:$V$313,X$29),"")</f>
        <v/>
      </c>
      <c r="Y52" s="131" t="str">
        <f>IFERROR(LARGE('M 50-59'!$V$300:$V$313,Y$29),"")</f>
        <v/>
      </c>
      <c r="Z52" s="131" t="str">
        <f>IFERROR(LARGE('M 50-59'!$V$300:$V$313,Z$29),"")</f>
        <v/>
      </c>
      <c r="AA52" s="131" t="str">
        <f>IFERROR(LARGE('M 50-59'!$V$300:$V$313,AA$29),"")</f>
        <v/>
      </c>
      <c r="AB52" s="131" t="str">
        <f>IFERROR(LARGE('M 50-59'!$V$300:$V$313,AB$29),"")</f>
        <v/>
      </c>
      <c r="AC52" s="131" t="str">
        <f>IFERROR(LARGE('M 50-59'!$V$300:$V$313,AC$29),"")</f>
        <v/>
      </c>
      <c r="AD52" s="131" t="str">
        <f>IFERROR(LARGE('M 50-59'!$V$300:$V$313,AD$29),"")</f>
        <v/>
      </c>
      <c r="AE52" s="131" t="str">
        <f>IFERROR(LARGE('M 50-59'!$V$300:$V$313,AE$29),"")</f>
        <v/>
      </c>
      <c r="AF52" s="131" t="str">
        <f>IFERROR(LARGE('M 50-59'!$V$300:$V$313,AF$29),"")</f>
        <v/>
      </c>
      <c r="AG52" s="131" t="str">
        <f>IFERROR(LARGE('M 50-59'!$V$300:$V$313,AG$29),"")</f>
        <v/>
      </c>
      <c r="AH52" s="131" t="str">
        <f>IFERROR(LARGE('M 50-59'!$V$300:$V$313,AH$29),"")</f>
        <v/>
      </c>
      <c r="AI52" s="131" t="str">
        <f>IFERROR(LARGE('M 50-59'!$V$300:$V$313,AI$29),"")</f>
        <v/>
      </c>
      <c r="AJ52" s="131" t="str">
        <f>IFERROR(LARGE('M 50-59'!$V$300:$V$313,AJ$29),"")</f>
        <v/>
      </c>
      <c r="AK52" s="131" t="str">
        <f>IFERROR(LARGE('M 50-59'!$V$300:$V$313,AK$29),"")</f>
        <v/>
      </c>
      <c r="AL52" s="131" t="str">
        <f>IFERROR(LARGE('M 50-59'!$V$300:$V$313,AL$29),"")</f>
        <v/>
      </c>
      <c r="AM52" s="131" t="str">
        <f>IFERROR(LARGE('M 50-59'!$V$300:$V$313,AM$29),"")</f>
        <v/>
      </c>
      <c r="AN52" s="131" t="str">
        <f>IFERROR(LARGE('M 50-59'!$V$300:$V$313,AN$29),"")</f>
        <v/>
      </c>
      <c r="AO52" s="131" t="str">
        <f>IFERROR(LARGE('M 50-59'!$V$300:$V$313,AO$29),"")</f>
        <v/>
      </c>
      <c r="AP52" s="131" t="str">
        <f>IFERROR(LARGE('M 50-59'!$V$300:$V$313,AP$29),"")</f>
        <v/>
      </c>
      <c r="AQ52" s="131" t="str">
        <f>IFERROR(LARGE('M 50-59'!$V$300:$V$313,AQ$29),"")</f>
        <v/>
      </c>
    </row>
    <row r="53" spans="1:43" hidden="1" x14ac:dyDescent="0.2">
      <c r="B53" s="133" t="s">
        <v>88</v>
      </c>
      <c r="D53" s="131">
        <f>IFERROR(LARGE('M 60-69'!$V$300:$V$308,D$29),"")</f>
        <v>10.003</v>
      </c>
      <c r="E53" s="131">
        <f>IFERROR(LARGE('M 60-69'!$V$300:$V$308,E$29),"")</f>
        <v>8.0030000000000001</v>
      </c>
      <c r="F53" s="131">
        <f>IFERROR(LARGE('M 60-69'!$V$300:$V$308,F$29),"")</f>
        <v>7.0030000000000001</v>
      </c>
      <c r="G53" s="131" t="str">
        <f>IFERROR(LARGE('M 60-69'!$V$300:$V$308,G$29),"")</f>
        <v/>
      </c>
      <c r="H53" s="131" t="str">
        <f>IFERROR(LARGE('M 60-69'!$V$300:$V$308,H$29),"")</f>
        <v/>
      </c>
      <c r="I53" s="131" t="str">
        <f>IFERROR(LARGE('M 60-69'!$V$300:$V$308,I$29),"")</f>
        <v/>
      </c>
      <c r="J53" s="131" t="str">
        <f>IFERROR(LARGE('M 60-69'!$V$300:$V$308,J$29),"")</f>
        <v/>
      </c>
      <c r="K53" s="131" t="str">
        <f>IFERROR(LARGE('M 60-69'!$V$300:$V$308,K$29),"")</f>
        <v/>
      </c>
      <c r="L53" s="131" t="str">
        <f>IFERROR(LARGE('M 60-69'!$V$300:$V$308,L$29),"")</f>
        <v/>
      </c>
      <c r="M53" s="131" t="str">
        <f>IFERROR(LARGE('M 60-69'!$V$300:$V$308,M$29),"")</f>
        <v/>
      </c>
      <c r="N53" s="131" t="str">
        <f>IFERROR(LARGE('M 60-69'!$V$300:$V$308,N$29),"")</f>
        <v/>
      </c>
      <c r="O53" s="131" t="str">
        <f>IFERROR(LARGE('M 60-69'!$V$300:$V$308,O$29),"")</f>
        <v/>
      </c>
      <c r="P53" s="131" t="str">
        <f>IFERROR(LARGE('M 60-69'!$V$300:$V$308,P$29),"")</f>
        <v/>
      </c>
      <c r="Q53" s="131" t="str">
        <f>IFERROR(LARGE('M 60-69'!$V$300:$V$308,Q$29),"")</f>
        <v/>
      </c>
      <c r="R53" s="131" t="str">
        <f>IFERROR(LARGE('M 60-69'!$V$300:$V$308,R$29),"")</f>
        <v/>
      </c>
      <c r="S53" s="131" t="str">
        <f>IFERROR(LARGE('M 60-69'!$V$300:$V$308,S$29),"")</f>
        <v/>
      </c>
      <c r="T53" s="131" t="str">
        <f>IFERROR(LARGE('M 60-69'!$V$300:$V$308,T$29),"")</f>
        <v/>
      </c>
      <c r="U53" s="131" t="str">
        <f>IFERROR(LARGE('M 60-69'!$V$300:$V$308,U$29),"")</f>
        <v/>
      </c>
      <c r="V53" s="131" t="str">
        <f>IFERROR(LARGE('M 60-69'!$V$300:$V$308,V$29),"")</f>
        <v/>
      </c>
      <c r="W53" s="131" t="str">
        <f>IFERROR(LARGE('M 60-69'!$V$300:$V$308,W$29),"")</f>
        <v/>
      </c>
      <c r="X53" s="131" t="str">
        <f>IFERROR(LARGE('M 60-69'!$V$300:$V$308,X$29),"")</f>
        <v/>
      </c>
      <c r="Y53" s="131" t="str">
        <f>IFERROR(LARGE('M 60-69'!$V$300:$V$308,Y$29),"")</f>
        <v/>
      </c>
      <c r="Z53" s="131" t="str">
        <f>IFERROR(LARGE('M 60-69'!$V$300:$V$308,Z$29),"")</f>
        <v/>
      </c>
      <c r="AA53" s="131" t="str">
        <f>IFERROR(LARGE('M 60-69'!$V$300:$V$308,AA$29),"")</f>
        <v/>
      </c>
      <c r="AB53" s="131" t="str">
        <f>IFERROR(LARGE('M 60-69'!$V$300:$V$308,AB$29),"")</f>
        <v/>
      </c>
      <c r="AC53" s="131" t="str">
        <f>IFERROR(LARGE('M 60-69'!$V$300:$V$308,AC$29),"")</f>
        <v/>
      </c>
      <c r="AD53" s="131" t="str">
        <f>IFERROR(LARGE('M 60-69'!$V$300:$V$308,AD$29),"")</f>
        <v/>
      </c>
      <c r="AE53" s="131" t="str">
        <f>IFERROR(LARGE('M 60-69'!$V$300:$V$308,AE$29),"")</f>
        <v/>
      </c>
      <c r="AF53" s="131" t="str">
        <f>IFERROR(LARGE('M 60-69'!$V$300:$V$308,AF$29),"")</f>
        <v/>
      </c>
      <c r="AG53" s="131" t="str">
        <f>IFERROR(LARGE('M 60-69'!$V$300:$V$308,AG$29),"")</f>
        <v/>
      </c>
      <c r="AH53" s="131" t="str">
        <f>IFERROR(LARGE('M 60-69'!$V$300:$V$308,AH$29),"")</f>
        <v/>
      </c>
      <c r="AI53" s="131" t="str">
        <f>IFERROR(LARGE('M 60-69'!$V$300:$V$308,AI$29),"")</f>
        <v/>
      </c>
      <c r="AJ53" s="131" t="str">
        <f>IFERROR(LARGE('M 60-69'!$V$300:$V$308,AJ$29),"")</f>
        <v/>
      </c>
      <c r="AK53" s="131" t="str">
        <f>IFERROR(LARGE('M 60-69'!$V$300:$V$308,AK$29),"")</f>
        <v/>
      </c>
      <c r="AL53" s="131" t="str">
        <f>IFERROR(LARGE('M 60-69'!$V$300:$V$308,AL$29),"")</f>
        <v/>
      </c>
      <c r="AM53" s="131" t="str">
        <f>IFERROR(LARGE('M 60-69'!$V$300:$V$308,AM$29),"")</f>
        <v/>
      </c>
      <c r="AN53" s="131" t="str">
        <f>IFERROR(LARGE('M 60-69'!$V$300:$V$308,AN$29),"")</f>
        <v/>
      </c>
      <c r="AO53" s="131" t="str">
        <f>IFERROR(LARGE('M 60-69'!$V$300:$V$308,AO$29),"")</f>
        <v/>
      </c>
      <c r="AP53" s="131" t="str">
        <f>IFERROR(LARGE('M 60-69'!$V$300:$V$308,AP$29),"")</f>
        <v/>
      </c>
      <c r="AQ53" s="131" t="str">
        <f>IFERROR(LARGE('M 60-69'!$V$300:$V$308,AQ$29),"")</f>
        <v/>
      </c>
    </row>
    <row r="54" spans="1:43" hidden="1" x14ac:dyDescent="0.2">
      <c r="B54" s="133" t="s">
        <v>142</v>
      </c>
      <c r="D54" s="131">
        <f>IFERROR(LARGE('M 70-79'!$V$300:$V$313,D$29),"")</f>
        <v>10.002000000000001</v>
      </c>
      <c r="E54" s="131">
        <f>IFERROR(LARGE('M 70-79'!$V$300:$V$313,E$29),"")</f>
        <v>9.0020000000000007</v>
      </c>
      <c r="F54" s="131">
        <f>IFERROR(LARGE('M 70-79'!$V$300:$V$313,F$29),"")</f>
        <v>8.0020000000000007</v>
      </c>
      <c r="G54" s="131">
        <f>IFERROR(LARGE('M 70-79'!$V$300:$V$313,G$29),"")</f>
        <v>6.0019999999999998</v>
      </c>
      <c r="H54" s="131">
        <f>IFERROR(LARGE('M 70-79'!$V$300:$V$313,H$29),"")</f>
        <v>5.0019999999999998</v>
      </c>
      <c r="I54" s="131">
        <f>IFERROR(LARGE('M 70-79'!$V$300:$V$313,I$29),"")</f>
        <v>4.0019999999999998</v>
      </c>
      <c r="J54" s="131" t="str">
        <f>IFERROR(LARGE('M 70-79'!$V$300:$V$313,J$29),"")</f>
        <v/>
      </c>
      <c r="K54" s="131" t="str">
        <f>IFERROR(LARGE('M 70-79'!$V$300:$V$313,K$29),"")</f>
        <v/>
      </c>
      <c r="L54" s="131" t="str">
        <f>IFERROR(LARGE('M 70-79'!$V$300:$V$313,L$29),"")</f>
        <v/>
      </c>
      <c r="M54" s="131" t="str">
        <f>IFERROR(LARGE('M 70-79'!$V$300:$V$313,M$29),"")</f>
        <v/>
      </c>
      <c r="N54" s="131" t="str">
        <f>IFERROR(LARGE('M 70-79'!$V$300:$V$313,N$29),"")</f>
        <v/>
      </c>
      <c r="O54" s="131" t="str">
        <f>IFERROR(LARGE('M 70-79'!$V$300:$V$313,O$29),"")</f>
        <v/>
      </c>
      <c r="P54" s="131" t="str">
        <f>IFERROR(LARGE('M 70-79'!$V$300:$V$313,P$29),"")</f>
        <v/>
      </c>
      <c r="Q54" s="131" t="str">
        <f>IFERROR(LARGE('M 70-79'!$V$300:$V$313,Q$29),"")</f>
        <v/>
      </c>
      <c r="R54" s="131" t="str">
        <f>IFERROR(LARGE('M 70-79'!$V$300:$V$313,R$29),"")</f>
        <v/>
      </c>
      <c r="S54" s="131" t="str">
        <f>IFERROR(LARGE('M 70-79'!$V$300:$V$313,S$29),"")</f>
        <v/>
      </c>
      <c r="T54" s="131" t="str">
        <f>IFERROR(LARGE('M 70-79'!$V$300:$V$313,T$29),"")</f>
        <v/>
      </c>
      <c r="U54" s="131" t="str">
        <f>IFERROR(LARGE('M 70-79'!$V$300:$V$313,U$29),"")</f>
        <v/>
      </c>
      <c r="V54" s="131" t="str">
        <f>IFERROR(LARGE('M 70-79'!$V$300:$V$313,V$29),"")</f>
        <v/>
      </c>
      <c r="W54" s="131" t="str">
        <f>IFERROR(LARGE('M 70-79'!$V$300:$V$313,W$29),"")</f>
        <v/>
      </c>
      <c r="X54" s="131" t="str">
        <f>IFERROR(LARGE('M 70-79'!$V$300:$V$313,X$29),"")</f>
        <v/>
      </c>
      <c r="Y54" s="131" t="str">
        <f>IFERROR(LARGE('M 70-79'!$V$300:$V$313,Y$29),"")</f>
        <v/>
      </c>
      <c r="Z54" s="131" t="str">
        <f>IFERROR(LARGE('M 70-79'!$V$300:$V$313,Z$29),"")</f>
        <v/>
      </c>
      <c r="AA54" s="131" t="str">
        <f>IFERROR(LARGE('M 70-79'!$V$300:$V$313,AA$29),"")</f>
        <v/>
      </c>
      <c r="AB54" s="131" t="str">
        <f>IFERROR(LARGE('M 70-79'!$V$300:$V$313,AB$29),"")</f>
        <v/>
      </c>
      <c r="AC54" s="131" t="str">
        <f>IFERROR(LARGE('M 70-79'!$V$300:$V$313,AC$29),"")</f>
        <v/>
      </c>
      <c r="AD54" s="131" t="str">
        <f>IFERROR(LARGE('M 70-79'!$V$300:$V$313,AD$29),"")</f>
        <v/>
      </c>
      <c r="AE54" s="131" t="str">
        <f>IFERROR(LARGE('M 70-79'!$V$300:$V$313,AE$29),"")</f>
        <v/>
      </c>
      <c r="AF54" s="131" t="str">
        <f>IFERROR(LARGE('M 70-79'!$V$300:$V$313,AF$29),"")</f>
        <v/>
      </c>
      <c r="AG54" s="131" t="str">
        <f>IFERROR(LARGE('M 70-79'!$V$300:$V$313,AG$29),"")</f>
        <v/>
      </c>
      <c r="AH54" s="131" t="str">
        <f>IFERROR(LARGE('M 70-79'!$V$300:$V$313,AH$29),"")</f>
        <v/>
      </c>
      <c r="AI54" s="131" t="str">
        <f>IFERROR(LARGE('M 70-79'!$V$300:$V$313,AI$29),"")</f>
        <v/>
      </c>
      <c r="AJ54" s="131" t="str">
        <f>IFERROR(LARGE('M 70-79'!$V$300:$V$313,AJ$29),"")</f>
        <v/>
      </c>
      <c r="AK54" s="131" t="str">
        <f>IFERROR(LARGE('M 70-79'!$V$300:$V$313,AK$29),"")</f>
        <v/>
      </c>
      <c r="AL54" s="131" t="str">
        <f>IFERROR(LARGE('M 70-79'!$V$300:$V$313,AL$29),"")</f>
        <v/>
      </c>
      <c r="AM54" s="131" t="str">
        <f>IFERROR(LARGE('M 70-79'!$V$300:$V$313,AM$29),"")</f>
        <v/>
      </c>
      <c r="AN54" s="131" t="str">
        <f>IFERROR(LARGE('M 70-79'!$V$300:$V$313,AN$29),"")</f>
        <v/>
      </c>
      <c r="AO54" s="131" t="str">
        <f>IFERROR(LARGE('M 70-79'!$V$300:$V$313,AO$29),"")</f>
        <v/>
      </c>
      <c r="AP54" s="131" t="str">
        <f>IFERROR(LARGE('M 70-79'!$V$300:$V$313,AP$29),"")</f>
        <v/>
      </c>
      <c r="AQ54" s="131" t="str">
        <f>IFERROR(LARGE('M 70-79'!$V$300:$V$313,AQ$29),"")</f>
        <v/>
      </c>
    </row>
    <row r="55" spans="1:43" s="77" customFormat="1" hidden="1" x14ac:dyDescent="0.2">
      <c r="B55" s="133" t="s">
        <v>143</v>
      </c>
      <c r="D55" s="131">
        <f>IFERROR(LARGE('M 80+'!$V$300:$V$302,D$29),"")</f>
        <v>9.0006000000000004</v>
      </c>
      <c r="E55" s="131">
        <f>IFERROR(LARGE('M 80+'!$V$300:$V$302,E$29),"")</f>
        <v>8.0006000000000004</v>
      </c>
      <c r="F55" s="131" t="str">
        <f>IFERROR(LARGE('M 80+'!$V$300:$V$302,F$29),"")</f>
        <v/>
      </c>
      <c r="G55" s="131" t="str">
        <f>IFERROR(LARGE('M 80+'!$V$300:$V$302,G$29),"")</f>
        <v/>
      </c>
      <c r="H55" s="131" t="str">
        <f>IFERROR(LARGE('M 80+'!$V$300:$V$302,H$29),"")</f>
        <v/>
      </c>
      <c r="I55" s="131" t="str">
        <f>IFERROR(LARGE('M 80+'!$V$300:$V$302,I$29),"")</f>
        <v/>
      </c>
      <c r="J55" s="131" t="str">
        <f>IFERROR(LARGE('M 80+'!$V$300:$V$302,J$29),"")</f>
        <v/>
      </c>
      <c r="K55" s="131" t="str">
        <f>IFERROR(LARGE('M 80+'!$V$300:$V$302,K$29),"")</f>
        <v/>
      </c>
      <c r="L55" s="131" t="str">
        <f>IFERROR(LARGE('M 80+'!$V$300:$V$302,L$29),"")</f>
        <v/>
      </c>
      <c r="M55" s="131" t="str">
        <f>IFERROR(LARGE('M 80+'!$V$300:$V$302,M$29),"")</f>
        <v/>
      </c>
      <c r="N55" s="131" t="str">
        <f>IFERROR(LARGE('M 80+'!$V$300:$V$302,N$29),"")</f>
        <v/>
      </c>
      <c r="O55" s="131" t="str">
        <f>IFERROR(LARGE('M 80+'!$V$300:$V$302,O$29),"")</f>
        <v/>
      </c>
      <c r="P55" s="131" t="str">
        <f>IFERROR(LARGE('M 80+'!$V$300:$V$302,P$29),"")</f>
        <v/>
      </c>
      <c r="Q55" s="131" t="str">
        <f>IFERROR(LARGE('M 80+'!$V$300:$V$302,Q$29),"")</f>
        <v/>
      </c>
      <c r="R55" s="131" t="str">
        <f>IFERROR(LARGE('M 80+'!$V$300:$V$302,R$29),"")</f>
        <v/>
      </c>
      <c r="S55" s="131" t="str">
        <f>IFERROR(LARGE('M 80+'!$V$300:$V$302,S$29),"")</f>
        <v/>
      </c>
      <c r="T55" s="131" t="str">
        <f>IFERROR(LARGE('M 80+'!$V$300:$V$302,T$29),"")</f>
        <v/>
      </c>
      <c r="U55" s="131" t="str">
        <f>IFERROR(LARGE('M 80+'!$V$300:$V$302,U$29),"")</f>
        <v/>
      </c>
      <c r="V55" s="131" t="str">
        <f>IFERROR(LARGE('M 80+'!$V$300:$V$302,V$29),"")</f>
        <v/>
      </c>
      <c r="W55" s="131" t="str">
        <f>IFERROR(LARGE('M 80+'!$V$300:$V$302,W$29),"")</f>
        <v/>
      </c>
      <c r="X55" s="131" t="str">
        <f>IFERROR(LARGE('M 80+'!$V$300:$V$302,X$29),"")</f>
        <v/>
      </c>
      <c r="Y55" s="131" t="str">
        <f>IFERROR(LARGE('M 80+'!$V$300:$V$302,Y$29),"")</f>
        <v/>
      </c>
      <c r="Z55" s="131" t="str">
        <f>IFERROR(LARGE('M 80+'!$V$300:$V$302,Z$29),"")</f>
        <v/>
      </c>
      <c r="AA55" s="131" t="str">
        <f>IFERROR(LARGE('M 80+'!$V$300:$V$302,AA$29),"")</f>
        <v/>
      </c>
      <c r="AB55" s="131" t="str">
        <f>IFERROR(LARGE('M 80+'!$V$300:$V$302,AB$29),"")</f>
        <v/>
      </c>
      <c r="AC55" s="131" t="str">
        <f>IFERROR(LARGE('M 80+'!$V$300:$V$302,AC$29),"")</f>
        <v/>
      </c>
      <c r="AD55" s="131" t="str">
        <f>IFERROR(LARGE('M 80+'!$V$300:$V$302,AD$29),"")</f>
        <v/>
      </c>
      <c r="AE55" s="131" t="str">
        <f>IFERROR(LARGE('M 80+'!$V$300:$V$302,AE$29),"")</f>
        <v/>
      </c>
      <c r="AF55" s="131" t="str">
        <f>IFERROR(LARGE('M 80+'!$V$300:$V$302,AF$29),"")</f>
        <v/>
      </c>
      <c r="AG55" s="131" t="str">
        <f>IFERROR(LARGE('M 80+'!$V$300:$V$302,AG$29),"")</f>
        <v/>
      </c>
      <c r="AH55" s="131" t="str">
        <f>IFERROR(LARGE('M 80+'!$V$300:$V$302,AH$29),"")</f>
        <v/>
      </c>
      <c r="AI55" s="131" t="str">
        <f>IFERROR(LARGE('M 80+'!$V$300:$V$302,AI$29),"")</f>
        <v/>
      </c>
      <c r="AJ55" s="131" t="str">
        <f>IFERROR(LARGE('M 80+'!$V$300:$V$302,AJ$29),"")</f>
        <v/>
      </c>
      <c r="AK55" s="131" t="str">
        <f>IFERROR(LARGE('M 80+'!$V$300:$V$302,AK$29),"")</f>
        <v/>
      </c>
      <c r="AL55" s="131" t="str">
        <f>IFERROR(LARGE('M 80+'!$V$300:$V$302,AL$29),"")</f>
        <v/>
      </c>
      <c r="AM55" s="131" t="str">
        <f>IFERROR(LARGE('M 80+'!$V$300:$V$302,AM$29),"")</f>
        <v/>
      </c>
      <c r="AN55" s="131" t="str">
        <f>IFERROR(LARGE('M 80+'!$V$300:$V$302,AN$29),"")</f>
        <v/>
      </c>
      <c r="AO55" s="131" t="str">
        <f>IFERROR(LARGE('M 80+'!$V$300:$V$302,AO$29),"")</f>
        <v/>
      </c>
      <c r="AP55" s="131" t="str">
        <f>IFERROR(LARGE('M 80+'!$V$300:$V$302,AP$29),"")</f>
        <v/>
      </c>
      <c r="AQ55" s="131" t="str">
        <f>IFERROR(LARGE('M 80+'!$V$300:$V$302,AQ$29),"")</f>
        <v/>
      </c>
    </row>
    <row r="56" spans="1:43" hidden="1" x14ac:dyDescent="0.2">
      <c r="B56" s="132" t="s">
        <v>146</v>
      </c>
      <c r="D56" s="131">
        <f>IFERROR(LARGE('N 35-49'!$V$300:$V$308,D$29),"")</f>
        <v>10.00005</v>
      </c>
      <c r="E56" s="131">
        <f>IFERROR(LARGE('N 35-49'!$V$300:$V$308,E$29),"")</f>
        <v>5.0000499999999999</v>
      </c>
      <c r="F56" s="131">
        <f>IFERROR(LARGE('N 35-49'!$V$300:$V$308,F$29),"")</f>
        <v>3.0000499999999999</v>
      </c>
      <c r="G56" s="131" t="str">
        <f>IFERROR(LARGE('N 35-49'!$V$300:$V$308,G$29),"")</f>
        <v/>
      </c>
      <c r="H56" s="131" t="str">
        <f>IFERROR(LARGE('N 35-49'!$V$300:$V$308,H$29),"")</f>
        <v/>
      </c>
      <c r="I56" s="131" t="str">
        <f>IFERROR(LARGE('N 35-49'!$V$300:$V$308,I$29),"")</f>
        <v/>
      </c>
      <c r="J56" s="131" t="str">
        <f>IFERROR(LARGE('N 35-49'!$V$300:$V$308,J$29),"")</f>
        <v/>
      </c>
      <c r="K56" s="131" t="str">
        <f>IFERROR(LARGE('N 35-49'!$V$300:$V$308,K$29),"")</f>
        <v/>
      </c>
      <c r="L56" s="131" t="str">
        <f>IFERROR(LARGE('N 35-49'!$V$300:$V$308,L$29),"")</f>
        <v/>
      </c>
      <c r="M56" s="131" t="str">
        <f>IFERROR(LARGE('N 35-49'!$V$300:$V$308,M$29),"")</f>
        <v/>
      </c>
      <c r="N56" s="131" t="str">
        <f>IFERROR(LARGE('N 35-49'!$V$300:$V$308,N$29),"")</f>
        <v/>
      </c>
      <c r="O56" s="131" t="str">
        <f>IFERROR(LARGE('N 35-49'!$V$300:$V$308,O$29),"")</f>
        <v/>
      </c>
      <c r="P56" s="131" t="str">
        <f>IFERROR(LARGE('N 35-49'!$V$300:$V$308,P$29),"")</f>
        <v/>
      </c>
      <c r="Q56" s="131" t="str">
        <f>IFERROR(LARGE('N 35-49'!$V$300:$V$308,Q$29),"")</f>
        <v/>
      </c>
      <c r="R56" s="131" t="str">
        <f>IFERROR(LARGE('N 35-49'!$V$300:$V$308,R$29),"")</f>
        <v/>
      </c>
      <c r="S56" s="131" t="str">
        <f>IFERROR(LARGE('N 35-49'!$V$300:$V$308,S$29),"")</f>
        <v/>
      </c>
      <c r="T56" s="131" t="str">
        <f>IFERROR(LARGE('N 35-49'!$V$300:$V$308,T$29),"")</f>
        <v/>
      </c>
      <c r="U56" s="131" t="str">
        <f>IFERROR(LARGE('N 35-49'!$V$300:$V$308,U$29),"")</f>
        <v/>
      </c>
      <c r="V56" s="131" t="str">
        <f>IFERROR(LARGE('N 35-49'!$V$300:$V$308,V$29),"")</f>
        <v/>
      </c>
      <c r="W56" s="131" t="str">
        <f>IFERROR(LARGE('N 35-49'!$V$300:$V$308,W$29),"")</f>
        <v/>
      </c>
      <c r="X56" s="131" t="str">
        <f>IFERROR(LARGE('N 35-49'!$V$300:$V$308,X$29),"")</f>
        <v/>
      </c>
      <c r="Y56" s="131" t="str">
        <f>IFERROR(LARGE('N 35-49'!$V$300:$V$308,Y$29),"")</f>
        <v/>
      </c>
      <c r="Z56" s="131" t="str">
        <f>IFERROR(LARGE('N 35-49'!$V$300:$V$308,Z$29),"")</f>
        <v/>
      </c>
      <c r="AA56" s="131" t="str">
        <f>IFERROR(LARGE('N 35-49'!$V$300:$V$308,AA$29),"")</f>
        <v/>
      </c>
      <c r="AB56" s="131" t="str">
        <f>IFERROR(LARGE('N 35-49'!$V$300:$V$308,AB$29),"")</f>
        <v/>
      </c>
      <c r="AC56" s="131" t="str">
        <f>IFERROR(LARGE('N 35-49'!$V$300:$V$308,AC$29),"")</f>
        <v/>
      </c>
      <c r="AD56" s="131" t="str">
        <f>IFERROR(LARGE('N 35-49'!$V$300:$V$308,AD$29),"")</f>
        <v/>
      </c>
      <c r="AE56" s="131" t="str">
        <f>IFERROR(LARGE('N 35-49'!$V$300:$V$308,AE$29),"")</f>
        <v/>
      </c>
      <c r="AF56" s="131" t="str">
        <f>IFERROR(LARGE('N 35-49'!$V$300:$V$308,AF$29),"")</f>
        <v/>
      </c>
      <c r="AG56" s="131" t="str">
        <f>IFERROR(LARGE('N 35-49'!$V$300:$V$308,AG$29),"")</f>
        <v/>
      </c>
      <c r="AH56" s="131" t="str">
        <f>IFERROR(LARGE('N 35-49'!$V$300:$V$308,AH$29),"")</f>
        <v/>
      </c>
      <c r="AI56" s="131" t="str">
        <f>IFERROR(LARGE('N 35-49'!$V$300:$V$308,AI$29),"")</f>
        <v/>
      </c>
      <c r="AJ56" s="131" t="str">
        <f>IFERROR(LARGE('N 35-49'!$V$300:$V$308,AJ$29),"")</f>
        <v/>
      </c>
      <c r="AK56" s="131" t="str">
        <f>IFERROR(LARGE('N 35-49'!$V$300:$V$308,AK$29),"")</f>
        <v/>
      </c>
      <c r="AL56" s="131" t="str">
        <f>IFERROR(LARGE('N 35-49'!$V$300:$V$308,AL$29),"")</f>
        <v/>
      </c>
      <c r="AM56" s="131" t="str">
        <f>IFERROR(LARGE('N 35-49'!$V$300:$V$308,AM$29),"")</f>
        <v/>
      </c>
      <c r="AN56" s="131" t="str">
        <f>IFERROR(LARGE('N 35-49'!$V$300:$V$308,AN$29),"")</f>
        <v/>
      </c>
      <c r="AO56" s="131" t="str">
        <f>IFERROR(LARGE('N 35-49'!$V$300:$V$308,AO$29),"")</f>
        <v/>
      </c>
      <c r="AP56" s="131" t="str">
        <f>IFERROR(LARGE('N 35-49'!$V$300:$V$308,AP$29),"")</f>
        <v/>
      </c>
      <c r="AQ56" s="131" t="str">
        <f>IFERROR(LARGE('N 35-49'!$V$300:$V$308,AQ$29),"")</f>
        <v/>
      </c>
    </row>
    <row r="57" spans="1:43" hidden="1" x14ac:dyDescent="0.2">
      <c r="B57" s="132" t="s">
        <v>147</v>
      </c>
      <c r="D57" s="131">
        <f>IFERROR(LARGE('N 50-59'!$V$300:$V$307,D$29),"")</f>
        <v>9.0000400000000003</v>
      </c>
      <c r="E57" s="131">
        <f>IFERROR(LARGE('N 50-59'!$V$300:$V$307,E$29),"")</f>
        <v>4.0000400000000003</v>
      </c>
      <c r="F57" s="131" t="str">
        <f>IFERROR(LARGE('N 50-59'!$V$300:$V$307,F$29),"")</f>
        <v/>
      </c>
      <c r="G57" s="131" t="str">
        <f>IFERROR(LARGE('N 50-59'!$V$300:$V$307,G$29),"")</f>
        <v/>
      </c>
      <c r="H57" s="131" t="str">
        <f>IFERROR(LARGE('N 50-59'!$V$300:$V$307,H$29),"")</f>
        <v/>
      </c>
      <c r="I57" s="131" t="str">
        <f>IFERROR(LARGE('N 50-59'!$V$300:$V$307,I$29),"")</f>
        <v/>
      </c>
      <c r="J57" s="131" t="str">
        <f>IFERROR(LARGE('N 50-59'!$V$300:$V$307,J$29),"")</f>
        <v/>
      </c>
      <c r="K57" s="131" t="str">
        <f>IFERROR(LARGE('N 50-59'!$V$300:$V$307,K$29),"")</f>
        <v/>
      </c>
      <c r="L57" s="131" t="str">
        <f>IFERROR(LARGE('N 50-59'!$V$300:$V$307,L$29),"")</f>
        <v/>
      </c>
      <c r="M57" s="131" t="str">
        <f>IFERROR(LARGE('N 50-59'!$V$300:$V$307,M$29),"")</f>
        <v/>
      </c>
      <c r="N57" s="131" t="str">
        <f>IFERROR(LARGE('N 50-59'!$V$300:$V$307,N$29),"")</f>
        <v/>
      </c>
      <c r="O57" s="131" t="str">
        <f>IFERROR(LARGE('N 50-59'!$V$300:$V$307,O$29),"")</f>
        <v/>
      </c>
      <c r="P57" s="131" t="str">
        <f>IFERROR(LARGE('N 50-59'!$V$300:$V$307,P$29),"")</f>
        <v/>
      </c>
      <c r="Q57" s="131" t="str">
        <f>IFERROR(LARGE('N 50-59'!$V$300:$V$307,Q$29),"")</f>
        <v/>
      </c>
      <c r="R57" s="131" t="str">
        <f>IFERROR(LARGE('N 50-59'!$V$300:$V$307,R$29),"")</f>
        <v/>
      </c>
      <c r="S57" s="131" t="str">
        <f>IFERROR(LARGE('N 50-59'!$V$300:$V$307,S$29),"")</f>
        <v/>
      </c>
      <c r="T57" s="131" t="str">
        <f>IFERROR(LARGE('N 50-59'!$V$300:$V$307,T$29),"")</f>
        <v/>
      </c>
      <c r="U57" s="131" t="str">
        <f>IFERROR(LARGE('N 50-59'!$V$300:$V$307,U$29),"")</f>
        <v/>
      </c>
      <c r="V57" s="131" t="str">
        <f>IFERROR(LARGE('N 50-59'!$V$300:$V$307,V$29),"")</f>
        <v/>
      </c>
      <c r="W57" s="131" t="str">
        <f>IFERROR(LARGE('N 50-59'!$V$300:$V$307,W$29),"")</f>
        <v/>
      </c>
      <c r="X57" s="131" t="str">
        <f>IFERROR(LARGE('N 50-59'!$V$300:$V$307,X$29),"")</f>
        <v/>
      </c>
      <c r="Y57" s="131" t="str">
        <f>IFERROR(LARGE('N 50-59'!$V$300:$V$307,Y$29),"")</f>
        <v/>
      </c>
      <c r="Z57" s="131" t="str">
        <f>IFERROR(LARGE('N 50-59'!$V$300:$V$307,Z$29),"")</f>
        <v/>
      </c>
      <c r="AA57" s="131" t="str">
        <f>IFERROR(LARGE('N 50-59'!$V$300:$V$307,AA$29),"")</f>
        <v/>
      </c>
      <c r="AB57" s="131" t="str">
        <f>IFERROR(LARGE('N 50-59'!$V$300:$V$307,AB$29),"")</f>
        <v/>
      </c>
      <c r="AC57" s="131" t="str">
        <f>IFERROR(LARGE('N 50-59'!$V$300:$V$307,AC$29),"")</f>
        <v/>
      </c>
      <c r="AD57" s="131" t="str">
        <f>IFERROR(LARGE('N 50-59'!$V$300:$V$307,AD$29),"")</f>
        <v/>
      </c>
      <c r="AE57" s="131" t="str">
        <f>IFERROR(LARGE('N 50-59'!$V$300:$V$307,AE$29),"")</f>
        <v/>
      </c>
      <c r="AF57" s="131" t="str">
        <f>IFERROR(LARGE('N 50-59'!$V$300:$V$307,AF$29),"")</f>
        <v/>
      </c>
      <c r="AG57" s="131" t="str">
        <f>IFERROR(LARGE('N 50-59'!$V$300:$V$307,AG$29),"")</f>
        <v/>
      </c>
      <c r="AH57" s="131" t="str">
        <f>IFERROR(LARGE('N 50-59'!$V$300:$V$307,AH$29),"")</f>
        <v/>
      </c>
      <c r="AI57" s="131" t="str">
        <f>IFERROR(LARGE('N 50-59'!$V$300:$V$307,AI$29),"")</f>
        <v/>
      </c>
      <c r="AJ57" s="131" t="str">
        <f>IFERROR(LARGE('N 50-59'!$V$300:$V$307,AJ$29),"")</f>
        <v/>
      </c>
      <c r="AK57" s="131" t="str">
        <f>IFERROR(LARGE('N 50-59'!$V$300:$V$307,AK$29),"")</f>
        <v/>
      </c>
      <c r="AL57" s="131" t="str">
        <f>IFERROR(LARGE('N 50-59'!$V$300:$V$307,AL$29),"")</f>
        <v/>
      </c>
      <c r="AM57" s="131" t="str">
        <f>IFERROR(LARGE('N 50-59'!$V$300:$V$307,AM$29),"")</f>
        <v/>
      </c>
      <c r="AN57" s="131" t="str">
        <f>IFERROR(LARGE('N 50-59'!$V$300:$V$307,AN$29),"")</f>
        <v/>
      </c>
      <c r="AO57" s="131" t="str">
        <f>IFERROR(LARGE('N 50-59'!$V$300:$V$307,AO$29),"")</f>
        <v/>
      </c>
      <c r="AP57" s="131" t="str">
        <f>IFERROR(LARGE('N 50-59'!$V$300:$V$307,AP$29),"")</f>
        <v/>
      </c>
      <c r="AQ57" s="131" t="str">
        <f>IFERROR(LARGE('N 50-59'!$V$300:$V$307,AQ$29),"")</f>
        <v/>
      </c>
    </row>
    <row r="58" spans="1:43" hidden="1" x14ac:dyDescent="0.2">
      <c r="B58" s="132" t="s">
        <v>89</v>
      </c>
      <c r="D58" s="131" t="str">
        <f>IFERROR(LARGE('N 60-69'!$V$300:$V$304,D$29),"")</f>
        <v/>
      </c>
      <c r="E58" s="131" t="str">
        <f>IFERROR(LARGE('N 60-69'!$V$300:$V$304,E$29),"")</f>
        <v/>
      </c>
      <c r="F58" s="131" t="str">
        <f>IFERROR(LARGE('N 60-69'!$V$300:$V$304,F$29),"")</f>
        <v/>
      </c>
      <c r="G58" s="131" t="str">
        <f>IFERROR(LARGE('N 60-69'!$V$300:$V$304,G$29),"")</f>
        <v/>
      </c>
      <c r="H58" s="131" t="str">
        <f>IFERROR(LARGE('N 60-69'!$V$300:$V$304,H$29),"")</f>
        <v/>
      </c>
      <c r="I58" s="131" t="str">
        <f>IFERROR(LARGE('N 60-69'!$V$300:$V$304,I$29),"")</f>
        <v/>
      </c>
      <c r="J58" s="131" t="str">
        <f>IFERROR(LARGE('N 60-69'!$V$300:$V$304,J$29),"")</f>
        <v/>
      </c>
      <c r="K58" s="131" t="str">
        <f>IFERROR(LARGE('N 60-69'!$V$300:$V$304,K$29),"")</f>
        <v/>
      </c>
      <c r="L58" s="131" t="str">
        <f>IFERROR(LARGE('N 60-69'!$V$300:$V$304,L$29),"")</f>
        <v/>
      </c>
      <c r="M58" s="131" t="str">
        <f>IFERROR(LARGE('N 60-69'!$V$300:$V$304,M$29),"")</f>
        <v/>
      </c>
      <c r="N58" s="131" t="str">
        <f>IFERROR(LARGE('N 60-69'!$V$300:$V$304,N$29),"")</f>
        <v/>
      </c>
      <c r="O58" s="131" t="str">
        <f>IFERROR(LARGE('N 60-69'!$V$300:$V$304,O$29),"")</f>
        <v/>
      </c>
      <c r="P58" s="131" t="str">
        <f>IFERROR(LARGE('N 60-69'!$V$300:$V$304,P$29),"")</f>
        <v/>
      </c>
      <c r="Q58" s="131" t="str">
        <f>IFERROR(LARGE('N 60-69'!$V$300:$V$304,Q$29),"")</f>
        <v/>
      </c>
      <c r="R58" s="131" t="str">
        <f>IFERROR(LARGE('N 60-69'!$V$300:$V$304,R$29),"")</f>
        <v/>
      </c>
      <c r="S58" s="131" t="str">
        <f>IFERROR(LARGE('N 60-69'!$V$300:$V$304,S$29),"")</f>
        <v/>
      </c>
      <c r="T58" s="131" t="str">
        <f>IFERROR(LARGE('N 60-69'!$V$300:$V$304,T$29),"")</f>
        <v/>
      </c>
      <c r="U58" s="131" t="str">
        <f>IFERROR(LARGE('N 60-69'!$V$300:$V$304,U$29),"")</f>
        <v/>
      </c>
      <c r="V58" s="131" t="str">
        <f>IFERROR(LARGE('N 60-69'!$V$300:$V$304,V$29),"")</f>
        <v/>
      </c>
      <c r="W58" s="131" t="str">
        <f>IFERROR(LARGE('N 60-69'!$V$300:$V$304,W$29),"")</f>
        <v/>
      </c>
      <c r="X58" s="131" t="str">
        <f>IFERROR(LARGE('N 60-69'!$V$300:$V$304,X$29),"")</f>
        <v/>
      </c>
      <c r="Y58" s="131" t="str">
        <f>IFERROR(LARGE('N 60-69'!$V$300:$V$304,Y$29),"")</f>
        <v/>
      </c>
      <c r="Z58" s="131" t="str">
        <f>IFERROR(LARGE('N 60-69'!$V$300:$V$304,Z$29),"")</f>
        <v/>
      </c>
      <c r="AA58" s="131" t="str">
        <f>IFERROR(LARGE('N 60-69'!$V$300:$V$304,AA$29),"")</f>
        <v/>
      </c>
      <c r="AB58" s="131" t="str">
        <f>IFERROR(LARGE('N 60-69'!$V$300:$V$304,AB$29),"")</f>
        <v/>
      </c>
      <c r="AC58" s="131" t="str">
        <f>IFERROR(LARGE('N 60-69'!$V$300:$V$304,AC$29),"")</f>
        <v/>
      </c>
      <c r="AD58" s="131" t="str">
        <f>IFERROR(LARGE('N 60-69'!$V$300:$V$304,AD$29),"")</f>
        <v/>
      </c>
      <c r="AE58" s="131" t="str">
        <f>IFERROR(LARGE('N 60-69'!$V$300:$V$304,AE$29),"")</f>
        <v/>
      </c>
      <c r="AF58" s="131" t="str">
        <f>IFERROR(LARGE('N 60-69'!$V$300:$V$304,AF$29),"")</f>
        <v/>
      </c>
      <c r="AG58" s="131" t="str">
        <f>IFERROR(LARGE('N 60-69'!$V$300:$V$304,AG$29),"")</f>
        <v/>
      </c>
      <c r="AH58" s="131" t="str">
        <f>IFERROR(LARGE('N 60-69'!$V$300:$V$304,AH$29),"")</f>
        <v/>
      </c>
      <c r="AI58" s="131" t="str">
        <f>IFERROR(LARGE('N 60-69'!$V$300:$V$304,AI$29),"")</f>
        <v/>
      </c>
      <c r="AJ58" s="131" t="str">
        <f>IFERROR(LARGE('N 60-69'!$V$300:$V$304,AJ$29),"")</f>
        <v/>
      </c>
      <c r="AK58" s="131" t="str">
        <f>IFERROR(LARGE('N 60-69'!$V$300:$V$304,AK$29),"")</f>
        <v/>
      </c>
      <c r="AL58" s="131" t="str">
        <f>IFERROR(LARGE('N 60-69'!$V$300:$V$304,AL$29),"")</f>
        <v/>
      </c>
      <c r="AM58" s="131" t="str">
        <f>IFERROR(LARGE('N 60-69'!$V$300:$V$304,AM$29),"")</f>
        <v/>
      </c>
      <c r="AN58" s="131" t="str">
        <f>IFERROR(LARGE('N 60-69'!$V$300:$V$304,AN$29),"")</f>
        <v/>
      </c>
      <c r="AO58" s="131" t="str">
        <f>IFERROR(LARGE('N 60-69'!$V$300:$V$304,AO$29),"")</f>
        <v/>
      </c>
      <c r="AP58" s="131" t="str">
        <f>IFERROR(LARGE('N 60-69'!$V$300:$V$304,AP$29),"")</f>
        <v/>
      </c>
      <c r="AQ58" s="131" t="str">
        <f>IFERROR(LARGE('N 60-69'!$V$300:$V$304,AQ$29),"")</f>
        <v/>
      </c>
    </row>
    <row r="59" spans="1:43" hidden="1" x14ac:dyDescent="0.2">
      <c r="B59" s="132" t="s">
        <v>144</v>
      </c>
      <c r="D59" s="131" t="str">
        <f>IFERROR(LARGE('N 70-79'!$V$300:$V$306,D$29),"")</f>
        <v/>
      </c>
      <c r="E59" s="131" t="str">
        <f>IFERROR(LARGE('N 70-79'!$V$300:$V$306,E$29),"")</f>
        <v/>
      </c>
      <c r="F59" s="131" t="str">
        <f>IFERROR(LARGE('N 70-79'!$V$300:$V$306,F$29),"")</f>
        <v/>
      </c>
      <c r="G59" s="131" t="str">
        <f>IFERROR(LARGE('N 70-79'!$V$300:$V$306,G$29),"")</f>
        <v/>
      </c>
      <c r="H59" s="131" t="str">
        <f>IFERROR(LARGE('N 70-79'!$V$300:$V$306,H$29),"")</f>
        <v/>
      </c>
      <c r="I59" s="131" t="str">
        <f>IFERROR(LARGE('N 70-79'!$V$300:$V$306,I$29),"")</f>
        <v/>
      </c>
      <c r="J59" s="131" t="str">
        <f>IFERROR(LARGE('N 70-79'!$V$300:$V$306,J$29),"")</f>
        <v/>
      </c>
      <c r="K59" s="131" t="str">
        <f>IFERROR(LARGE('N 70-79'!$V$300:$V$306,K$29),"")</f>
        <v/>
      </c>
      <c r="L59" s="131" t="str">
        <f>IFERROR(LARGE('N 70-79'!$V$300:$V$306,L$29),"")</f>
        <v/>
      </c>
      <c r="M59" s="131" t="str">
        <f>IFERROR(LARGE('N 70-79'!$V$300:$V$306,M$29),"")</f>
        <v/>
      </c>
      <c r="N59" s="131" t="str">
        <f>IFERROR(LARGE('N 70-79'!$V$300:$V$306,N$29),"")</f>
        <v/>
      </c>
      <c r="O59" s="131" t="str">
        <f>IFERROR(LARGE('N 70-79'!$V$300:$V$306,O$29),"")</f>
        <v/>
      </c>
      <c r="P59" s="131" t="str">
        <f>IFERROR(LARGE('N 70-79'!$V$300:$V$306,P$29),"")</f>
        <v/>
      </c>
      <c r="Q59" s="131" t="str">
        <f>IFERROR(LARGE('N 70-79'!$V$300:$V$306,Q$29),"")</f>
        <v/>
      </c>
      <c r="R59" s="131" t="str">
        <f>IFERROR(LARGE('N 70-79'!$V$300:$V$306,R$29),"")</f>
        <v/>
      </c>
      <c r="S59" s="131" t="str">
        <f>IFERROR(LARGE('N 70-79'!$V$300:$V$306,S$29),"")</f>
        <v/>
      </c>
      <c r="T59" s="131" t="str">
        <f>IFERROR(LARGE('N 70-79'!$V$300:$V$306,T$29),"")</f>
        <v/>
      </c>
      <c r="U59" s="131" t="str">
        <f>IFERROR(LARGE('N 70-79'!$V$300:$V$306,U$29),"")</f>
        <v/>
      </c>
      <c r="V59" s="131" t="str">
        <f>IFERROR(LARGE('N 70-79'!$V$300:$V$306,V$29),"")</f>
        <v/>
      </c>
      <c r="W59" s="131" t="str">
        <f>IFERROR(LARGE('N 70-79'!$V$300:$V$306,W$29),"")</f>
        <v/>
      </c>
      <c r="X59" s="131" t="str">
        <f>IFERROR(LARGE('N 70-79'!$V$300:$V$306,X$29),"")</f>
        <v/>
      </c>
      <c r="Y59" s="131" t="str">
        <f>IFERROR(LARGE('N 70-79'!$V$300:$V$306,Y$29),"")</f>
        <v/>
      </c>
      <c r="Z59" s="131" t="str">
        <f>IFERROR(LARGE('N 70-79'!$V$300:$V$306,Z$29),"")</f>
        <v/>
      </c>
      <c r="AA59" s="131" t="str">
        <f>IFERROR(LARGE('N 70-79'!$V$300:$V$306,AA$29),"")</f>
        <v/>
      </c>
      <c r="AB59" s="131" t="str">
        <f>IFERROR(LARGE('N 70-79'!$V$300:$V$306,AB$29),"")</f>
        <v/>
      </c>
      <c r="AC59" s="131" t="str">
        <f>IFERROR(LARGE('N 70-79'!$V$300:$V$306,AC$29),"")</f>
        <v/>
      </c>
      <c r="AD59" s="131" t="str">
        <f>IFERROR(LARGE('N 70-79'!$V$300:$V$306,AD$29),"")</f>
        <v/>
      </c>
      <c r="AE59" s="131" t="str">
        <f>IFERROR(LARGE('N 70-79'!$V$300:$V$306,AE$29),"")</f>
        <v/>
      </c>
      <c r="AF59" s="131" t="str">
        <f>IFERROR(LARGE('N 70-79'!$V$300:$V$306,AF$29),"")</f>
        <v/>
      </c>
      <c r="AG59" s="131" t="str">
        <f>IFERROR(LARGE('N 70-79'!$V$300:$V$306,AG$29),"")</f>
        <v/>
      </c>
      <c r="AH59" s="131" t="str">
        <f>IFERROR(LARGE('N 70-79'!$V$300:$V$306,AH$29),"")</f>
        <v/>
      </c>
      <c r="AI59" s="131" t="str">
        <f>IFERROR(LARGE('N 70-79'!$V$300:$V$306,AI$29),"")</f>
        <v/>
      </c>
      <c r="AJ59" s="131" t="str">
        <f>IFERROR(LARGE('N 70-79'!$V$300:$V$306,AJ$29),"")</f>
        <v/>
      </c>
      <c r="AK59" s="131" t="str">
        <f>IFERROR(LARGE('N 70-79'!$V$300:$V$306,AK$29),"")</f>
        <v/>
      </c>
      <c r="AL59" s="131" t="str">
        <f>IFERROR(LARGE('N 70-79'!$V$300:$V$306,AL$29),"")</f>
        <v/>
      </c>
      <c r="AM59" s="131" t="str">
        <f>IFERROR(LARGE('N 70-79'!$V$300:$V$306,AM$29),"")</f>
        <v/>
      </c>
      <c r="AN59" s="131" t="str">
        <f>IFERROR(LARGE('N 70-79'!$V$300:$V$306,AN$29),"")</f>
        <v/>
      </c>
      <c r="AO59" s="131" t="str">
        <f>IFERROR(LARGE('N 70-79'!$V$300:$V$306,AO$29),"")</f>
        <v/>
      </c>
      <c r="AP59" s="131" t="str">
        <f>IFERROR(LARGE('N 70-79'!$V$300:$V$306,AP$29),"")</f>
        <v/>
      </c>
      <c r="AQ59" s="131" t="str">
        <f>IFERROR(LARGE('N 70-79'!$V$300:$V$306,AQ$29),"")</f>
        <v/>
      </c>
    </row>
    <row r="60" spans="1:43" s="77" customFormat="1" hidden="1" x14ac:dyDescent="0.2">
      <c r="B60" s="132" t="s">
        <v>145</v>
      </c>
      <c r="D60" s="131">
        <f>IFERROR(LARGE('N 80+'!$V$300:$V$303,D$29),"")</f>
        <v>10.00001</v>
      </c>
      <c r="E60" s="131">
        <f>IFERROR(LARGE('N 80+'!$V$300:$V$303,E$29),"")</f>
        <v>9.0000099999999996</v>
      </c>
      <c r="F60" s="131" t="str">
        <f>IFERROR(LARGE('N 80+'!$V$300:$V$303,F$29),"")</f>
        <v/>
      </c>
      <c r="G60" s="131" t="str">
        <f>IFERROR(LARGE('N 80+'!$V$300:$V$303,G$29),"")</f>
        <v/>
      </c>
      <c r="H60" s="131" t="str">
        <f>IFERROR(LARGE('N 80+'!$V$300:$V$303,H$29),"")</f>
        <v/>
      </c>
      <c r="I60" s="131" t="str">
        <f>IFERROR(LARGE('N 80+'!$V$300:$V$303,I$29),"")</f>
        <v/>
      </c>
      <c r="J60" s="131" t="str">
        <f>IFERROR(LARGE('N 80+'!$V$300:$V$303,J$29),"")</f>
        <v/>
      </c>
      <c r="K60" s="131" t="str">
        <f>IFERROR(LARGE('N 80+'!$V$300:$V$303,K$29),"")</f>
        <v/>
      </c>
      <c r="L60" s="131" t="str">
        <f>IFERROR(LARGE('N 80+'!$V$300:$V$303,L$29),"")</f>
        <v/>
      </c>
      <c r="M60" s="131" t="str">
        <f>IFERROR(LARGE('N 80+'!$V$300:$V$303,M$29),"")</f>
        <v/>
      </c>
      <c r="N60" s="131" t="str">
        <f>IFERROR(LARGE('N 80+'!$V$300:$V$303,N$29),"")</f>
        <v/>
      </c>
      <c r="O60" s="131" t="str">
        <f>IFERROR(LARGE('N 80+'!$V$300:$V$303,O$29),"")</f>
        <v/>
      </c>
      <c r="P60" s="131" t="str">
        <f>IFERROR(LARGE('N 80+'!$V$300:$V$303,P$29),"")</f>
        <v/>
      </c>
      <c r="Q60" s="131" t="str">
        <f>IFERROR(LARGE('N 80+'!$V$300:$V$303,Q$29),"")</f>
        <v/>
      </c>
      <c r="R60" s="131" t="str">
        <f>IFERROR(LARGE('N 80+'!$V$300:$V$303,R$29),"")</f>
        <v/>
      </c>
      <c r="S60" s="131" t="str">
        <f>IFERROR(LARGE('N 80+'!$V$300:$V$303,S$29),"")</f>
        <v/>
      </c>
      <c r="T60" s="131" t="str">
        <f>IFERROR(LARGE('N 80+'!$V$300:$V$303,T$29),"")</f>
        <v/>
      </c>
      <c r="U60" s="131" t="str">
        <f>IFERROR(LARGE('N 80+'!$V$300:$V$303,U$29),"")</f>
        <v/>
      </c>
      <c r="V60" s="131" t="str">
        <f>IFERROR(LARGE('N 80+'!$V$300:$V$303,V$29),"")</f>
        <v/>
      </c>
      <c r="W60" s="131" t="str">
        <f>IFERROR(LARGE('N 80+'!$V$300:$V$303,W$29),"")</f>
        <v/>
      </c>
      <c r="X60" s="131" t="str">
        <f>IFERROR(LARGE('N 80+'!$V$300:$V$303,X$29),"")</f>
        <v/>
      </c>
      <c r="Y60" s="131" t="str">
        <f>IFERROR(LARGE('N 80+'!$V$300:$V$303,Y$29),"")</f>
        <v/>
      </c>
      <c r="Z60" s="131" t="str">
        <f>IFERROR(LARGE('N 80+'!$V$300:$V$303,Z$29),"")</f>
        <v/>
      </c>
      <c r="AA60" s="131" t="str">
        <f>IFERROR(LARGE('N 80+'!$V$300:$V$303,AA$29),"")</f>
        <v/>
      </c>
      <c r="AB60" s="131" t="str">
        <f>IFERROR(LARGE('N 80+'!$V$300:$V$303,AB$29),"")</f>
        <v/>
      </c>
      <c r="AC60" s="131" t="str">
        <f>IFERROR(LARGE('N 80+'!$V$300:$V$303,AC$29),"")</f>
        <v/>
      </c>
      <c r="AD60" s="131" t="str">
        <f>IFERROR(LARGE('N 80+'!$V$300:$V$303,AD$29),"")</f>
        <v/>
      </c>
      <c r="AE60" s="131" t="str">
        <f>IFERROR(LARGE('N 80+'!$V$300:$V$303,AE$29),"")</f>
        <v/>
      </c>
      <c r="AF60" s="131" t="str">
        <f>IFERROR(LARGE('N 80+'!$V$300:$V$303,AF$29),"")</f>
        <v/>
      </c>
      <c r="AG60" s="131" t="str">
        <f>IFERROR(LARGE('N 80+'!$V$300:$V$303,AG$29),"")</f>
        <v/>
      </c>
      <c r="AH60" s="131" t="str">
        <f>IFERROR(LARGE('N 80+'!$V$300:$V$303,AH$29),"")</f>
        <v/>
      </c>
      <c r="AI60" s="131" t="str">
        <f>IFERROR(LARGE('N 80+'!$V$300:$V$303,AI$29),"")</f>
        <v/>
      </c>
      <c r="AJ60" s="131" t="str">
        <f>IFERROR(LARGE('N 80+'!$V$300:$V$303,AJ$29),"")</f>
        <v/>
      </c>
      <c r="AK60" s="131" t="str">
        <f>IFERROR(LARGE('N 80+'!$V$300:$V$303,AK$29),"")</f>
        <v/>
      </c>
      <c r="AL60" s="131" t="str">
        <f>IFERROR(LARGE('N 80+'!$V$300:$V$303,AL$29),"")</f>
        <v/>
      </c>
      <c r="AM60" s="131" t="str">
        <f>IFERROR(LARGE('N 80+'!$V$300:$V$303,AM$29),"")</f>
        <v/>
      </c>
      <c r="AN60" s="131" t="str">
        <f>IFERROR(LARGE('N 80+'!$V$300:$V$303,AN$29),"")</f>
        <v/>
      </c>
      <c r="AO60" s="131" t="str">
        <f>IFERROR(LARGE('N 80+'!$V$300:$V$303,AO$29),"")</f>
        <v/>
      </c>
      <c r="AP60" s="131" t="str">
        <f>IFERROR(LARGE('N 80+'!$V$300:$V$303,AP$29),"")</f>
        <v/>
      </c>
      <c r="AQ60" s="131" t="str">
        <f>IFERROR(LARGE('N 80+'!$V$300:$V$303,AQ$29),"")</f>
        <v/>
      </c>
    </row>
    <row r="61" spans="1:43" hidden="1" x14ac:dyDescent="0.2">
      <c r="A61" s="47" t="s">
        <v>92</v>
      </c>
      <c r="B61" s="53" t="s">
        <v>86</v>
      </c>
      <c r="D61" s="131" t="str">
        <f>IFERROR(LARGE('M 35-49'!$W$300:$W$318,D$29),"")</f>
        <v/>
      </c>
      <c r="E61" s="131" t="str">
        <f>IFERROR(LARGE('M 35-49'!$W$300:$W$318,E$29),"")</f>
        <v/>
      </c>
      <c r="F61" s="131" t="str">
        <f>IFERROR(LARGE('M 35-49'!$W$300:$W$318,F$29),"")</f>
        <v/>
      </c>
      <c r="G61" s="131" t="str">
        <f>IFERROR(LARGE('M 35-49'!$W$300:$W$318,G$29),"")</f>
        <v/>
      </c>
      <c r="H61" s="131" t="str">
        <f>IFERROR(LARGE('M 35-49'!$W$300:$W$318,H$29),"")</f>
        <v/>
      </c>
      <c r="I61" s="131" t="str">
        <f>IFERROR(LARGE('M 35-49'!$W$300:$W$318,I$29),"")</f>
        <v/>
      </c>
      <c r="J61" s="131" t="str">
        <f>IFERROR(LARGE('M 35-49'!$W$300:$W$318,J$29),"")</f>
        <v/>
      </c>
      <c r="K61" s="131" t="str">
        <f>IFERROR(LARGE('M 35-49'!$W$300:$W$318,K$29),"")</f>
        <v/>
      </c>
      <c r="L61" s="131" t="str">
        <f>IFERROR(LARGE('M 35-49'!$W$300:$W$318,L$29),"")</f>
        <v/>
      </c>
      <c r="M61" s="131" t="str">
        <f>IFERROR(LARGE('M 35-49'!$W$300:$W$318,M$29),"")</f>
        <v/>
      </c>
      <c r="N61" s="131" t="str">
        <f>IFERROR(LARGE('M 35-49'!$W$300:$W$318,N$29),"")</f>
        <v/>
      </c>
      <c r="O61" s="131" t="str">
        <f>IFERROR(LARGE('M 35-49'!$W$300:$W$318,O$29),"")</f>
        <v/>
      </c>
      <c r="P61" s="131" t="str">
        <f>IFERROR(LARGE('M 35-49'!$W$300:$W$318,P$29),"")</f>
        <v/>
      </c>
      <c r="Q61" s="131" t="str">
        <f>IFERROR(LARGE('M 35-49'!$W$300:$W$318,Q$29),"")</f>
        <v/>
      </c>
      <c r="R61" s="131" t="str">
        <f>IFERROR(LARGE('M 35-49'!$W$300:$W$318,R$29),"")</f>
        <v/>
      </c>
      <c r="S61" s="131" t="str">
        <f>IFERROR(LARGE('M 35-49'!$W$300:$W$318,S$29),"")</f>
        <v/>
      </c>
      <c r="T61" s="131" t="str">
        <f>IFERROR(LARGE('M 35-49'!$W$300:$W$318,T$29),"")</f>
        <v/>
      </c>
      <c r="U61" s="131" t="str">
        <f>IFERROR(LARGE('M 35-49'!$W$300:$W$318,U$29),"")</f>
        <v/>
      </c>
      <c r="V61" s="131" t="str">
        <f>IFERROR(LARGE('M 35-49'!$W$300:$W$318,V$29),"")</f>
        <v/>
      </c>
      <c r="W61" s="131" t="str">
        <f>IFERROR(LARGE('M 35-49'!$W$300:$W$318,W$29),"")</f>
        <v/>
      </c>
      <c r="X61" s="131" t="str">
        <f>IFERROR(LARGE('M 35-49'!$W$300:$W$318,X$29),"")</f>
        <v/>
      </c>
      <c r="Y61" s="131" t="str">
        <f>IFERROR(LARGE('M 35-49'!$W$300:$W$318,Y$29),"")</f>
        <v/>
      </c>
      <c r="Z61" s="131" t="str">
        <f>IFERROR(LARGE('M 35-49'!$W$300:$W$318,Z$29),"")</f>
        <v/>
      </c>
      <c r="AA61" s="131" t="str">
        <f>IFERROR(LARGE('M 35-49'!$W$300:$W$318,AA$29),"")</f>
        <v/>
      </c>
      <c r="AB61" s="131" t="str">
        <f>IFERROR(LARGE('M 35-49'!$W$300:$W$318,AB$29),"")</f>
        <v/>
      </c>
      <c r="AC61" s="131" t="str">
        <f>IFERROR(LARGE('M 35-49'!$W$300:$W$318,AC$29),"")</f>
        <v/>
      </c>
      <c r="AD61" s="131" t="str">
        <f>IFERROR(LARGE('M 35-49'!$W$300:$W$318,AD$29),"")</f>
        <v/>
      </c>
      <c r="AE61" s="131" t="str">
        <f>IFERROR(LARGE('M 35-49'!$W$300:$W$318,AE$29),"")</f>
        <v/>
      </c>
      <c r="AF61" s="131" t="str">
        <f>IFERROR(LARGE('M 35-49'!$W$300:$W$318,AF$29),"")</f>
        <v/>
      </c>
      <c r="AG61" s="131" t="str">
        <f>IFERROR(LARGE('M 35-49'!$W$300:$W$318,AG$29),"")</f>
        <v/>
      </c>
      <c r="AH61" s="131" t="str">
        <f>IFERROR(LARGE('M 35-49'!$W$300:$W$318,AH$29),"")</f>
        <v/>
      </c>
      <c r="AI61" s="131" t="str">
        <f>IFERROR(LARGE('M 35-49'!$W$300:$W$318,AI$29),"")</f>
        <v/>
      </c>
      <c r="AJ61" s="131" t="str">
        <f>IFERROR(LARGE('M 35-49'!$W$300:$W$318,AJ$29),"")</f>
        <v/>
      </c>
      <c r="AK61" s="131" t="str">
        <f>IFERROR(LARGE('M 35-49'!$W$300:$W$318,AK$29),"")</f>
        <v/>
      </c>
      <c r="AL61" s="131" t="str">
        <f>IFERROR(LARGE('M 35-49'!$W$300:$W$318,AL$29),"")</f>
        <v/>
      </c>
      <c r="AM61" s="131" t="str">
        <f>IFERROR(LARGE('M 35-49'!$W$300:$W$318,AM$29),"")</f>
        <v/>
      </c>
      <c r="AN61" s="131" t="str">
        <f>IFERROR(LARGE('M 35-49'!$W$300:$W$318,AN$29),"")</f>
        <v/>
      </c>
      <c r="AO61" s="131" t="str">
        <f>IFERROR(LARGE('M 35-49'!$W$300:$W$318,AO$29),"")</f>
        <v/>
      </c>
      <c r="AP61" s="131" t="str">
        <f>IFERROR(LARGE('M 35-49'!$W$300:$W$318,AP$29),"")</f>
        <v/>
      </c>
      <c r="AQ61" s="131" t="str">
        <f>IFERROR(LARGE('M 35-49'!$W$300:$W$318,AQ$29),"")</f>
        <v/>
      </c>
    </row>
    <row r="62" spans="1:43" hidden="1" x14ac:dyDescent="0.2">
      <c r="B62" s="53" t="s">
        <v>87</v>
      </c>
      <c r="D62" s="131" t="str">
        <f>IFERROR(LARGE('M 50-59'!$W$300:$W$313,D$29),"")</f>
        <v/>
      </c>
      <c r="E62" s="131" t="str">
        <f>IFERROR(LARGE('M 50-59'!$W$300:$W$313,E$29),"")</f>
        <v/>
      </c>
      <c r="F62" s="131" t="str">
        <f>IFERROR(LARGE('M 50-59'!$W$300:$W$313,F$29),"")</f>
        <v/>
      </c>
      <c r="G62" s="131" t="str">
        <f>IFERROR(LARGE('M 50-59'!$W$300:$W$313,G$29),"")</f>
        <v/>
      </c>
      <c r="H62" s="131" t="str">
        <f>IFERROR(LARGE('M 50-59'!$W$300:$W$313,H$29),"")</f>
        <v/>
      </c>
      <c r="I62" s="131" t="str">
        <f>IFERROR(LARGE('M 50-59'!$W$300:$W$313,I$29),"")</f>
        <v/>
      </c>
      <c r="J62" s="131" t="str">
        <f>IFERROR(LARGE('M 50-59'!$W$300:$W$313,J$29),"")</f>
        <v/>
      </c>
      <c r="K62" s="131" t="str">
        <f>IFERROR(LARGE('M 50-59'!$W$300:$W$313,K$29),"")</f>
        <v/>
      </c>
      <c r="L62" s="131" t="str">
        <f>IFERROR(LARGE('M 50-59'!$W$300:$W$313,L$29),"")</f>
        <v/>
      </c>
      <c r="M62" s="131" t="str">
        <f>IFERROR(LARGE('M 50-59'!$W$300:$W$313,M$29),"")</f>
        <v/>
      </c>
      <c r="N62" s="131" t="str">
        <f>IFERROR(LARGE('M 50-59'!$W$300:$W$313,N$29),"")</f>
        <v/>
      </c>
      <c r="O62" s="131" t="str">
        <f>IFERROR(LARGE('M 50-59'!$W$300:$W$313,O$29),"")</f>
        <v/>
      </c>
      <c r="P62" s="131" t="str">
        <f>IFERROR(LARGE('M 50-59'!$W$300:$W$313,P$29),"")</f>
        <v/>
      </c>
      <c r="Q62" s="131" t="str">
        <f>IFERROR(LARGE('M 50-59'!$W$300:$W$313,Q$29),"")</f>
        <v/>
      </c>
      <c r="R62" s="131" t="str">
        <f>IFERROR(LARGE('M 50-59'!$W$300:$W$313,R$29),"")</f>
        <v/>
      </c>
      <c r="S62" s="131" t="str">
        <f>IFERROR(LARGE('M 50-59'!$W$300:$W$313,S$29),"")</f>
        <v/>
      </c>
      <c r="T62" s="131" t="str">
        <f>IFERROR(LARGE('M 50-59'!$W$300:$W$313,T$29),"")</f>
        <v/>
      </c>
      <c r="U62" s="131" t="str">
        <f>IFERROR(LARGE('M 50-59'!$W$300:$W$313,U$29),"")</f>
        <v/>
      </c>
      <c r="V62" s="131" t="str">
        <f>IFERROR(LARGE('M 50-59'!$W$300:$W$313,V$29),"")</f>
        <v/>
      </c>
      <c r="W62" s="131" t="str">
        <f>IFERROR(LARGE('M 50-59'!$W$300:$W$313,W$29),"")</f>
        <v/>
      </c>
      <c r="X62" s="131" t="str">
        <f>IFERROR(LARGE('M 50-59'!$W$300:$W$313,X$29),"")</f>
        <v/>
      </c>
      <c r="Y62" s="131" t="str">
        <f>IFERROR(LARGE('M 50-59'!$W$300:$W$313,Y$29),"")</f>
        <v/>
      </c>
      <c r="Z62" s="131" t="str">
        <f>IFERROR(LARGE('M 50-59'!$W$300:$W$313,Z$29),"")</f>
        <v/>
      </c>
      <c r="AA62" s="131" t="str">
        <f>IFERROR(LARGE('M 50-59'!$W$300:$W$313,AA$29),"")</f>
        <v/>
      </c>
      <c r="AB62" s="131" t="str">
        <f>IFERROR(LARGE('M 50-59'!$W$300:$W$313,AB$29),"")</f>
        <v/>
      </c>
      <c r="AC62" s="131" t="str">
        <f>IFERROR(LARGE('M 50-59'!$W$300:$W$313,AC$29),"")</f>
        <v/>
      </c>
      <c r="AD62" s="131" t="str">
        <f>IFERROR(LARGE('M 50-59'!$W$300:$W$313,AD$29),"")</f>
        <v/>
      </c>
      <c r="AE62" s="131" t="str">
        <f>IFERROR(LARGE('M 50-59'!$W$300:$W$313,AE$29),"")</f>
        <v/>
      </c>
      <c r="AF62" s="131" t="str">
        <f>IFERROR(LARGE('M 50-59'!$W$300:$W$313,AF$29),"")</f>
        <v/>
      </c>
      <c r="AG62" s="131" t="str">
        <f>IFERROR(LARGE('M 50-59'!$W$300:$W$313,AG$29),"")</f>
        <v/>
      </c>
      <c r="AH62" s="131" t="str">
        <f>IFERROR(LARGE('M 50-59'!$W$300:$W$313,AH$29),"")</f>
        <v/>
      </c>
      <c r="AI62" s="131" t="str">
        <f>IFERROR(LARGE('M 50-59'!$W$300:$W$313,AI$29),"")</f>
        <v/>
      </c>
      <c r="AJ62" s="131" t="str">
        <f>IFERROR(LARGE('M 50-59'!$W$300:$W$313,AJ$29),"")</f>
        <v/>
      </c>
      <c r="AK62" s="131" t="str">
        <f>IFERROR(LARGE('M 50-59'!$W$300:$W$313,AK$29),"")</f>
        <v/>
      </c>
      <c r="AL62" s="131" t="str">
        <f>IFERROR(LARGE('M 50-59'!$W$300:$W$313,AL$29),"")</f>
        <v/>
      </c>
      <c r="AM62" s="131" t="str">
        <f>IFERROR(LARGE('M 50-59'!$W$300:$W$313,AM$29),"")</f>
        <v/>
      </c>
      <c r="AN62" s="131" t="str">
        <f>IFERROR(LARGE('M 50-59'!$W$300:$W$313,AN$29),"")</f>
        <v/>
      </c>
      <c r="AO62" s="131" t="str">
        <f>IFERROR(LARGE('M 50-59'!$W$300:$W$313,AO$29),"")</f>
        <v/>
      </c>
      <c r="AP62" s="131" t="str">
        <f>IFERROR(LARGE('M 50-59'!$W$300:$W$313,AP$29),"")</f>
        <v/>
      </c>
      <c r="AQ62" s="131" t="str">
        <f>IFERROR(LARGE('M 50-59'!$W$300:$W$313,AQ$29),"")</f>
        <v/>
      </c>
    </row>
    <row r="63" spans="1:43" hidden="1" x14ac:dyDescent="0.2">
      <c r="B63" s="53" t="s">
        <v>88</v>
      </c>
      <c r="D63" s="131" t="str">
        <f>IFERROR(LARGE('M 60-69'!$W$300:$W$308,D$29),"")</f>
        <v/>
      </c>
      <c r="E63" s="131" t="str">
        <f>IFERROR(LARGE('M 60-69'!$W$300:$W$308,E$29),"")</f>
        <v/>
      </c>
      <c r="F63" s="131" t="str">
        <f>IFERROR(LARGE('M 60-69'!$W$300:$W$308,F$29),"")</f>
        <v/>
      </c>
      <c r="G63" s="131" t="str">
        <f>IFERROR(LARGE('M 60-69'!$W$300:$W$308,G$29),"")</f>
        <v/>
      </c>
      <c r="H63" s="131" t="str">
        <f>IFERROR(LARGE('M 60-69'!$W$300:$W$308,H$29),"")</f>
        <v/>
      </c>
      <c r="I63" s="131" t="str">
        <f>IFERROR(LARGE('M 60-69'!$W$300:$W$308,I$29),"")</f>
        <v/>
      </c>
      <c r="J63" s="131" t="str">
        <f>IFERROR(LARGE('M 60-69'!$W$300:$W$308,J$29),"")</f>
        <v/>
      </c>
      <c r="K63" s="131" t="str">
        <f>IFERROR(LARGE('M 60-69'!$W$300:$W$308,K$29),"")</f>
        <v/>
      </c>
      <c r="L63" s="131" t="str">
        <f>IFERROR(LARGE('M 60-69'!$W$300:$W$308,L$29),"")</f>
        <v/>
      </c>
      <c r="M63" s="131" t="str">
        <f>IFERROR(LARGE('M 60-69'!$W$300:$W$308,M$29),"")</f>
        <v/>
      </c>
      <c r="N63" s="131" t="str">
        <f>IFERROR(LARGE('M 60-69'!$W$300:$W$308,N$29),"")</f>
        <v/>
      </c>
      <c r="O63" s="131" t="str">
        <f>IFERROR(LARGE('M 60-69'!$W$300:$W$308,O$29),"")</f>
        <v/>
      </c>
      <c r="P63" s="131" t="str">
        <f>IFERROR(LARGE('M 60-69'!$W$300:$W$308,P$29),"")</f>
        <v/>
      </c>
      <c r="Q63" s="131" t="str">
        <f>IFERROR(LARGE('M 60-69'!$W$300:$W$308,Q$29),"")</f>
        <v/>
      </c>
      <c r="R63" s="131" t="str">
        <f>IFERROR(LARGE('M 60-69'!$W$300:$W$308,R$29),"")</f>
        <v/>
      </c>
      <c r="S63" s="131" t="str">
        <f>IFERROR(LARGE('M 60-69'!$W$300:$W$308,S$29),"")</f>
        <v/>
      </c>
      <c r="T63" s="131" t="str">
        <f>IFERROR(LARGE('M 60-69'!$W$300:$W$308,T$29),"")</f>
        <v/>
      </c>
      <c r="U63" s="131" t="str">
        <f>IFERROR(LARGE('M 60-69'!$W$300:$W$308,U$29),"")</f>
        <v/>
      </c>
      <c r="V63" s="131" t="str">
        <f>IFERROR(LARGE('M 60-69'!$W$300:$W$308,V$29),"")</f>
        <v/>
      </c>
      <c r="W63" s="131" t="str">
        <f>IFERROR(LARGE('M 60-69'!$W$300:$W$308,W$29),"")</f>
        <v/>
      </c>
      <c r="X63" s="131" t="str">
        <f>IFERROR(LARGE('M 60-69'!$W$300:$W$308,X$29),"")</f>
        <v/>
      </c>
      <c r="Y63" s="131" t="str">
        <f>IFERROR(LARGE('M 60-69'!$W$300:$W$308,Y$29),"")</f>
        <v/>
      </c>
      <c r="Z63" s="131" t="str">
        <f>IFERROR(LARGE('M 60-69'!$W$300:$W$308,Z$29),"")</f>
        <v/>
      </c>
      <c r="AA63" s="131" t="str">
        <f>IFERROR(LARGE('M 60-69'!$W$300:$W$308,AA$29),"")</f>
        <v/>
      </c>
      <c r="AB63" s="131" t="str">
        <f>IFERROR(LARGE('M 60-69'!$W$300:$W$308,AB$29),"")</f>
        <v/>
      </c>
      <c r="AC63" s="131" t="str">
        <f>IFERROR(LARGE('M 60-69'!$W$300:$W$308,AC$29),"")</f>
        <v/>
      </c>
      <c r="AD63" s="131" t="str">
        <f>IFERROR(LARGE('M 60-69'!$W$300:$W$308,AD$29),"")</f>
        <v/>
      </c>
      <c r="AE63" s="131" t="str">
        <f>IFERROR(LARGE('M 60-69'!$W$300:$W$308,AE$29),"")</f>
        <v/>
      </c>
      <c r="AF63" s="131" t="str">
        <f>IFERROR(LARGE('M 60-69'!$W$300:$W$308,AF$29),"")</f>
        <v/>
      </c>
      <c r="AG63" s="131" t="str">
        <f>IFERROR(LARGE('M 60-69'!$W$300:$W$308,AG$29),"")</f>
        <v/>
      </c>
      <c r="AH63" s="131" t="str">
        <f>IFERROR(LARGE('M 60-69'!$W$300:$W$308,AH$29),"")</f>
        <v/>
      </c>
      <c r="AI63" s="131" t="str">
        <f>IFERROR(LARGE('M 60-69'!$W$300:$W$308,AI$29),"")</f>
        <v/>
      </c>
      <c r="AJ63" s="131" t="str">
        <f>IFERROR(LARGE('M 60-69'!$W$300:$W$308,AJ$29),"")</f>
        <v/>
      </c>
      <c r="AK63" s="131" t="str">
        <f>IFERROR(LARGE('M 60-69'!$W$300:$W$308,AK$29),"")</f>
        <v/>
      </c>
      <c r="AL63" s="131" t="str">
        <f>IFERROR(LARGE('M 60-69'!$W$300:$W$308,AL$29),"")</f>
        <v/>
      </c>
      <c r="AM63" s="131" t="str">
        <f>IFERROR(LARGE('M 60-69'!$W$300:$W$308,AM$29),"")</f>
        <v/>
      </c>
      <c r="AN63" s="131" t="str">
        <f>IFERROR(LARGE('M 60-69'!$W$300:$W$308,AN$29),"")</f>
        <v/>
      </c>
      <c r="AO63" s="131" t="str">
        <f>IFERROR(LARGE('M 60-69'!$W$300:$W$308,AO$29),"")</f>
        <v/>
      </c>
      <c r="AP63" s="131" t="str">
        <f>IFERROR(LARGE('M 60-69'!$W$300:$W$308,AP$29),"")</f>
        <v/>
      </c>
      <c r="AQ63" s="131" t="str">
        <f>IFERROR(LARGE('M 60-69'!$W$300:$W$308,AQ$29),"")</f>
        <v/>
      </c>
    </row>
    <row r="64" spans="1:43" hidden="1" x14ac:dyDescent="0.2">
      <c r="B64" s="53" t="s">
        <v>142</v>
      </c>
      <c r="D64" s="131" t="str">
        <f>IFERROR(LARGE('M 70-79'!$W$300:$W$313,D$29),"")</f>
        <v/>
      </c>
      <c r="E64" s="131" t="str">
        <f>IFERROR(LARGE('M 70-79'!$W$300:$W$313,E$29),"")</f>
        <v/>
      </c>
      <c r="F64" s="131" t="str">
        <f>IFERROR(LARGE('M 70-79'!$W$300:$W$313,F$29),"")</f>
        <v/>
      </c>
      <c r="G64" s="131" t="str">
        <f>IFERROR(LARGE('M 70-79'!$W$300:$W$313,G$29),"")</f>
        <v/>
      </c>
      <c r="H64" s="131" t="str">
        <f>IFERROR(LARGE('M 70-79'!$W$300:$W$313,H$29),"")</f>
        <v/>
      </c>
      <c r="I64" s="131" t="str">
        <f>IFERROR(LARGE('M 70-79'!$W$300:$W$313,I$29),"")</f>
        <v/>
      </c>
      <c r="J64" s="131" t="str">
        <f>IFERROR(LARGE('M 70-79'!$W$300:$W$313,J$29),"")</f>
        <v/>
      </c>
      <c r="K64" s="131" t="str">
        <f>IFERROR(LARGE('M 70-79'!$W$300:$W$313,K$29),"")</f>
        <v/>
      </c>
      <c r="L64" s="131" t="str">
        <f>IFERROR(LARGE('M 70-79'!$W$300:$W$313,L$29),"")</f>
        <v/>
      </c>
      <c r="M64" s="131" t="str">
        <f>IFERROR(LARGE('M 70-79'!$W$300:$W$313,M$29),"")</f>
        <v/>
      </c>
      <c r="N64" s="131" t="str">
        <f>IFERROR(LARGE('M 70-79'!$W$300:$W$313,N$29),"")</f>
        <v/>
      </c>
      <c r="O64" s="131" t="str">
        <f>IFERROR(LARGE('M 70-79'!$W$300:$W$313,O$29),"")</f>
        <v/>
      </c>
      <c r="P64" s="131" t="str">
        <f>IFERROR(LARGE('M 70-79'!$W$300:$W$313,P$29),"")</f>
        <v/>
      </c>
      <c r="Q64" s="131" t="str">
        <f>IFERROR(LARGE('M 70-79'!$W$300:$W$313,Q$29),"")</f>
        <v/>
      </c>
      <c r="R64" s="131" t="str">
        <f>IFERROR(LARGE('M 70-79'!$W$300:$W$313,R$29),"")</f>
        <v/>
      </c>
      <c r="S64" s="131" t="str">
        <f>IFERROR(LARGE('M 70-79'!$W$300:$W$313,S$29),"")</f>
        <v/>
      </c>
      <c r="T64" s="131" t="str">
        <f>IFERROR(LARGE('M 70-79'!$W$300:$W$313,T$29),"")</f>
        <v/>
      </c>
      <c r="U64" s="131" t="str">
        <f>IFERROR(LARGE('M 70-79'!$W$300:$W$313,U$29),"")</f>
        <v/>
      </c>
      <c r="V64" s="131" t="str">
        <f>IFERROR(LARGE('M 70-79'!$W$300:$W$313,V$29),"")</f>
        <v/>
      </c>
      <c r="W64" s="131" t="str">
        <f>IFERROR(LARGE('M 70-79'!$W$300:$W$313,W$29),"")</f>
        <v/>
      </c>
      <c r="X64" s="131" t="str">
        <f>IFERROR(LARGE('M 70-79'!$W$300:$W$313,X$29),"")</f>
        <v/>
      </c>
      <c r="Y64" s="131" t="str">
        <f>IFERROR(LARGE('M 70-79'!$W$300:$W$313,Y$29),"")</f>
        <v/>
      </c>
      <c r="Z64" s="131" t="str">
        <f>IFERROR(LARGE('M 70-79'!$W$300:$W$313,Z$29),"")</f>
        <v/>
      </c>
      <c r="AA64" s="131" t="str">
        <f>IFERROR(LARGE('M 70-79'!$W$300:$W$313,AA$29),"")</f>
        <v/>
      </c>
      <c r="AB64" s="131" t="str">
        <f>IFERROR(LARGE('M 70-79'!$W$300:$W$313,AB$29),"")</f>
        <v/>
      </c>
      <c r="AC64" s="131" t="str">
        <f>IFERROR(LARGE('M 70-79'!$W$300:$W$313,AC$29),"")</f>
        <v/>
      </c>
      <c r="AD64" s="131" t="str">
        <f>IFERROR(LARGE('M 70-79'!$W$300:$W$313,AD$29),"")</f>
        <v/>
      </c>
      <c r="AE64" s="131" t="str">
        <f>IFERROR(LARGE('M 70-79'!$W$300:$W$313,AE$29),"")</f>
        <v/>
      </c>
      <c r="AF64" s="131" t="str">
        <f>IFERROR(LARGE('M 70-79'!$W$300:$W$313,AF$29),"")</f>
        <v/>
      </c>
      <c r="AG64" s="131" t="str">
        <f>IFERROR(LARGE('M 70-79'!$W$300:$W$313,AG$29),"")</f>
        <v/>
      </c>
      <c r="AH64" s="131" t="str">
        <f>IFERROR(LARGE('M 70-79'!$W$300:$W$313,AH$29),"")</f>
        <v/>
      </c>
      <c r="AI64" s="131" t="str">
        <f>IFERROR(LARGE('M 70-79'!$W$300:$W$313,AI$29),"")</f>
        <v/>
      </c>
      <c r="AJ64" s="131" t="str">
        <f>IFERROR(LARGE('M 70-79'!$W$300:$W$313,AJ$29),"")</f>
        <v/>
      </c>
      <c r="AK64" s="131" t="str">
        <f>IFERROR(LARGE('M 70-79'!$W$300:$W$313,AK$29),"")</f>
        <v/>
      </c>
      <c r="AL64" s="131" t="str">
        <f>IFERROR(LARGE('M 70-79'!$W$300:$W$313,AL$29),"")</f>
        <v/>
      </c>
      <c r="AM64" s="131" t="str">
        <f>IFERROR(LARGE('M 70-79'!$W$300:$W$313,AM$29),"")</f>
        <v/>
      </c>
      <c r="AN64" s="131" t="str">
        <f>IFERROR(LARGE('M 70-79'!$W$300:$W$313,AN$29),"")</f>
        <v/>
      </c>
      <c r="AO64" s="131" t="str">
        <f>IFERROR(LARGE('M 70-79'!$W$300:$W$313,AO$29),"")</f>
        <v/>
      </c>
      <c r="AP64" s="131" t="str">
        <f>IFERROR(LARGE('M 70-79'!$W$300:$W$313,AP$29),"")</f>
        <v/>
      </c>
      <c r="AQ64" s="131" t="str">
        <f>IFERROR(LARGE('M 70-79'!$W$300:$W$313,AQ$29),"")</f>
        <v/>
      </c>
    </row>
    <row r="65" spans="1:43" s="77" customFormat="1" hidden="1" x14ac:dyDescent="0.2">
      <c r="B65" s="53" t="s">
        <v>143</v>
      </c>
      <c r="D65" s="131" t="str">
        <f>IFERROR(LARGE('M 80+'!$W$300:$W$302,D$29),"")</f>
        <v/>
      </c>
      <c r="E65" s="131" t="str">
        <f>IFERROR(LARGE('M 80+'!$W$300:$W$302,E$29),"")</f>
        <v/>
      </c>
      <c r="F65" s="131" t="str">
        <f>IFERROR(LARGE('M 80+'!$W$300:$W$302,F$29),"")</f>
        <v/>
      </c>
      <c r="G65" s="131" t="str">
        <f>IFERROR(LARGE('M 80+'!$W$300:$W$302,G$29),"")</f>
        <v/>
      </c>
      <c r="H65" s="131" t="str">
        <f>IFERROR(LARGE('M 80+'!$W$300:$W$302,H$29),"")</f>
        <v/>
      </c>
      <c r="I65" s="131" t="str">
        <f>IFERROR(LARGE('M 80+'!$W$300:$W$302,I$29),"")</f>
        <v/>
      </c>
      <c r="J65" s="131" t="str">
        <f>IFERROR(LARGE('M 80+'!$W$300:$W$302,J$29),"")</f>
        <v/>
      </c>
      <c r="K65" s="131" t="str">
        <f>IFERROR(LARGE('M 80+'!$W$300:$W$302,K$29),"")</f>
        <v/>
      </c>
      <c r="L65" s="131" t="str">
        <f>IFERROR(LARGE('M 80+'!$W$300:$W$302,L$29),"")</f>
        <v/>
      </c>
      <c r="M65" s="131" t="str">
        <f>IFERROR(LARGE('M 80+'!$W$300:$W$302,M$29),"")</f>
        <v/>
      </c>
      <c r="N65" s="131" t="str">
        <f>IFERROR(LARGE('M 80+'!$W$300:$W$302,N$29),"")</f>
        <v/>
      </c>
      <c r="O65" s="131" t="str">
        <f>IFERROR(LARGE('M 80+'!$W$300:$W$302,O$29),"")</f>
        <v/>
      </c>
      <c r="P65" s="131" t="str">
        <f>IFERROR(LARGE('M 80+'!$W$300:$W$302,P$29),"")</f>
        <v/>
      </c>
      <c r="Q65" s="131" t="str">
        <f>IFERROR(LARGE('M 80+'!$W$300:$W$302,Q$29),"")</f>
        <v/>
      </c>
      <c r="R65" s="131" t="str">
        <f>IFERROR(LARGE('M 80+'!$W$300:$W$302,R$29),"")</f>
        <v/>
      </c>
      <c r="S65" s="131" t="str">
        <f>IFERROR(LARGE('M 80+'!$W$300:$W$302,S$29),"")</f>
        <v/>
      </c>
      <c r="T65" s="131" t="str">
        <f>IFERROR(LARGE('M 80+'!$W$300:$W$302,T$29),"")</f>
        <v/>
      </c>
      <c r="U65" s="131" t="str">
        <f>IFERROR(LARGE('M 80+'!$W$300:$W$302,U$29),"")</f>
        <v/>
      </c>
      <c r="V65" s="131" t="str">
        <f>IFERROR(LARGE('M 80+'!$W$300:$W$302,V$29),"")</f>
        <v/>
      </c>
      <c r="W65" s="131" t="str">
        <f>IFERROR(LARGE('M 80+'!$W$300:$W$302,W$29),"")</f>
        <v/>
      </c>
      <c r="X65" s="131" t="str">
        <f>IFERROR(LARGE('M 80+'!$W$300:$W$302,X$29),"")</f>
        <v/>
      </c>
      <c r="Y65" s="131" t="str">
        <f>IFERROR(LARGE('M 80+'!$W$300:$W$302,Y$29),"")</f>
        <v/>
      </c>
      <c r="Z65" s="131" t="str">
        <f>IFERROR(LARGE('M 80+'!$W$300:$W$302,Z$29),"")</f>
        <v/>
      </c>
      <c r="AA65" s="131" t="str">
        <f>IFERROR(LARGE('M 80+'!$W$300:$W$302,AA$29),"")</f>
        <v/>
      </c>
      <c r="AB65" s="131" t="str">
        <f>IFERROR(LARGE('M 80+'!$W$300:$W$302,AB$29),"")</f>
        <v/>
      </c>
      <c r="AC65" s="131" t="str">
        <f>IFERROR(LARGE('M 80+'!$W$300:$W$302,AC$29),"")</f>
        <v/>
      </c>
      <c r="AD65" s="131" t="str">
        <f>IFERROR(LARGE('M 80+'!$W$300:$W$302,AD$29),"")</f>
        <v/>
      </c>
      <c r="AE65" s="131" t="str">
        <f>IFERROR(LARGE('M 80+'!$W$300:$W$302,AE$29),"")</f>
        <v/>
      </c>
      <c r="AF65" s="131" t="str">
        <f>IFERROR(LARGE('M 80+'!$W$300:$W$302,AF$29),"")</f>
        <v/>
      </c>
      <c r="AG65" s="131" t="str">
        <f>IFERROR(LARGE('M 80+'!$W$300:$W$302,AG$29),"")</f>
        <v/>
      </c>
      <c r="AH65" s="131" t="str">
        <f>IFERROR(LARGE('M 80+'!$W$300:$W$302,AH$29),"")</f>
        <v/>
      </c>
      <c r="AI65" s="131" t="str">
        <f>IFERROR(LARGE('M 80+'!$W$300:$W$302,AI$29),"")</f>
        <v/>
      </c>
      <c r="AJ65" s="131" t="str">
        <f>IFERROR(LARGE('M 80+'!$W$300:$W$302,AJ$29),"")</f>
        <v/>
      </c>
      <c r="AK65" s="131" t="str">
        <f>IFERROR(LARGE('M 80+'!$W$300:$W$302,AK$29),"")</f>
        <v/>
      </c>
      <c r="AL65" s="131" t="str">
        <f>IFERROR(LARGE('M 80+'!$W$300:$W$302,AL$29),"")</f>
        <v/>
      </c>
      <c r="AM65" s="131" t="str">
        <f>IFERROR(LARGE('M 80+'!$W$300:$W$302,AM$29),"")</f>
        <v/>
      </c>
      <c r="AN65" s="131" t="str">
        <f>IFERROR(LARGE('M 80+'!$W$300:$W$302,AN$29),"")</f>
        <v/>
      </c>
      <c r="AO65" s="131" t="str">
        <f>IFERROR(LARGE('M 80+'!$W$300:$W$302,AO$29),"")</f>
        <v/>
      </c>
      <c r="AP65" s="131" t="str">
        <f>IFERROR(LARGE('M 80+'!$W$300:$W$302,AP$29),"")</f>
        <v/>
      </c>
      <c r="AQ65" s="131" t="str">
        <f>IFERROR(LARGE('M 80+'!$W$300:$W$302,AQ$29),"")</f>
        <v/>
      </c>
    </row>
    <row r="66" spans="1:43" hidden="1" x14ac:dyDescent="0.2">
      <c r="B66" s="54" t="s">
        <v>146</v>
      </c>
      <c r="D66" s="131" t="str">
        <f>IFERROR(LARGE('N 35-49'!$W$300:$W$308,D$29),"")</f>
        <v/>
      </c>
      <c r="E66" s="131" t="str">
        <f>IFERROR(LARGE('N 35-49'!$W$300:$W$308,E$29),"")</f>
        <v/>
      </c>
      <c r="F66" s="131" t="str">
        <f>IFERROR(LARGE('N 35-49'!$W$300:$W$308,F$29),"")</f>
        <v/>
      </c>
      <c r="G66" s="131" t="str">
        <f>IFERROR(LARGE('N 35-49'!$W$300:$W$308,G$29),"")</f>
        <v/>
      </c>
      <c r="H66" s="131" t="str">
        <f>IFERROR(LARGE('N 35-49'!$W$300:$W$308,H$29),"")</f>
        <v/>
      </c>
      <c r="I66" s="131" t="str">
        <f>IFERROR(LARGE('N 35-49'!$W$300:$W$308,I$29),"")</f>
        <v/>
      </c>
      <c r="J66" s="131" t="str">
        <f>IFERROR(LARGE('N 35-49'!$W$300:$W$308,J$29),"")</f>
        <v/>
      </c>
      <c r="K66" s="131" t="str">
        <f>IFERROR(LARGE('N 35-49'!$W$300:$W$308,K$29),"")</f>
        <v/>
      </c>
      <c r="L66" s="131" t="str">
        <f>IFERROR(LARGE('N 35-49'!$W$300:$W$308,L$29),"")</f>
        <v/>
      </c>
      <c r="M66" s="131" t="str">
        <f>IFERROR(LARGE('N 35-49'!$W$300:$W$308,M$29),"")</f>
        <v/>
      </c>
      <c r="N66" s="131" t="str">
        <f>IFERROR(LARGE('N 35-49'!$W$300:$W$308,N$29),"")</f>
        <v/>
      </c>
      <c r="O66" s="131" t="str">
        <f>IFERROR(LARGE('N 35-49'!$W$300:$W$308,O$29),"")</f>
        <v/>
      </c>
      <c r="P66" s="131" t="str">
        <f>IFERROR(LARGE('N 35-49'!$W$300:$W$308,P$29),"")</f>
        <v/>
      </c>
      <c r="Q66" s="131" t="str">
        <f>IFERROR(LARGE('N 35-49'!$W$300:$W$308,Q$29),"")</f>
        <v/>
      </c>
      <c r="R66" s="131" t="str">
        <f>IFERROR(LARGE('N 35-49'!$W$300:$W$308,R$29),"")</f>
        <v/>
      </c>
      <c r="S66" s="131" t="str">
        <f>IFERROR(LARGE('N 35-49'!$W$300:$W$308,S$29),"")</f>
        <v/>
      </c>
      <c r="T66" s="131" t="str">
        <f>IFERROR(LARGE('N 35-49'!$W$300:$W$308,T$29),"")</f>
        <v/>
      </c>
      <c r="U66" s="131" t="str">
        <f>IFERROR(LARGE('N 35-49'!$W$300:$W$308,U$29),"")</f>
        <v/>
      </c>
      <c r="V66" s="131" t="str">
        <f>IFERROR(LARGE('N 35-49'!$W$300:$W$308,V$29),"")</f>
        <v/>
      </c>
      <c r="W66" s="131" t="str">
        <f>IFERROR(LARGE('N 35-49'!$W$300:$W$308,W$29),"")</f>
        <v/>
      </c>
      <c r="X66" s="131" t="str">
        <f>IFERROR(LARGE('N 35-49'!$W$300:$W$308,X$29),"")</f>
        <v/>
      </c>
      <c r="Y66" s="131" t="str">
        <f>IFERROR(LARGE('N 35-49'!$W$300:$W$308,Y$29),"")</f>
        <v/>
      </c>
      <c r="Z66" s="131" t="str">
        <f>IFERROR(LARGE('N 35-49'!$W$300:$W$308,Z$29),"")</f>
        <v/>
      </c>
      <c r="AA66" s="131" t="str">
        <f>IFERROR(LARGE('N 35-49'!$W$300:$W$308,AA$29),"")</f>
        <v/>
      </c>
      <c r="AB66" s="131" t="str">
        <f>IFERROR(LARGE('N 35-49'!$W$300:$W$308,AB$29),"")</f>
        <v/>
      </c>
      <c r="AC66" s="131" t="str">
        <f>IFERROR(LARGE('N 35-49'!$W$300:$W$308,AC$29),"")</f>
        <v/>
      </c>
      <c r="AD66" s="131" t="str">
        <f>IFERROR(LARGE('N 35-49'!$W$300:$W$308,AD$29),"")</f>
        <v/>
      </c>
      <c r="AE66" s="131" t="str">
        <f>IFERROR(LARGE('N 35-49'!$W$300:$W$308,AE$29),"")</f>
        <v/>
      </c>
      <c r="AF66" s="131" t="str">
        <f>IFERROR(LARGE('N 35-49'!$W$300:$W$308,AF$29),"")</f>
        <v/>
      </c>
      <c r="AG66" s="131" t="str">
        <f>IFERROR(LARGE('N 35-49'!$W$300:$W$308,AG$29),"")</f>
        <v/>
      </c>
      <c r="AH66" s="131" t="str">
        <f>IFERROR(LARGE('N 35-49'!$W$300:$W$308,AH$29),"")</f>
        <v/>
      </c>
      <c r="AI66" s="131" t="str">
        <f>IFERROR(LARGE('N 35-49'!$W$300:$W$308,AI$29),"")</f>
        <v/>
      </c>
      <c r="AJ66" s="131" t="str">
        <f>IFERROR(LARGE('N 35-49'!$W$300:$W$308,AJ$29),"")</f>
        <v/>
      </c>
      <c r="AK66" s="131" t="str">
        <f>IFERROR(LARGE('N 35-49'!$W$300:$W$308,AK$29),"")</f>
        <v/>
      </c>
      <c r="AL66" s="131" t="str">
        <f>IFERROR(LARGE('N 35-49'!$W$300:$W$308,AL$29),"")</f>
        <v/>
      </c>
      <c r="AM66" s="131" t="str">
        <f>IFERROR(LARGE('N 35-49'!$W$300:$W$308,AM$29),"")</f>
        <v/>
      </c>
      <c r="AN66" s="131" t="str">
        <f>IFERROR(LARGE('N 35-49'!$W$300:$W$308,AN$29),"")</f>
        <v/>
      </c>
      <c r="AO66" s="131" t="str">
        <f>IFERROR(LARGE('N 35-49'!$W$300:$W$308,AO$29),"")</f>
        <v/>
      </c>
      <c r="AP66" s="131" t="str">
        <f>IFERROR(LARGE('N 35-49'!$W$300:$W$308,AP$29),"")</f>
        <v/>
      </c>
      <c r="AQ66" s="131" t="str">
        <f>IFERROR(LARGE('N 35-49'!$W$300:$W$308,AQ$29),"")</f>
        <v/>
      </c>
    </row>
    <row r="67" spans="1:43" hidden="1" x14ac:dyDescent="0.2">
      <c r="B67" s="54" t="s">
        <v>147</v>
      </c>
      <c r="D67" s="131" t="str">
        <f>IFERROR(LARGE('N 50-59'!$W$300:$W$307,D$29),"")</f>
        <v/>
      </c>
      <c r="E67" s="131" t="str">
        <f>IFERROR(LARGE('N 50-59'!$W$300:$W$307,E$29),"")</f>
        <v/>
      </c>
      <c r="F67" s="131" t="str">
        <f>IFERROR(LARGE('N 50-59'!$W$300:$W$307,F$29),"")</f>
        <v/>
      </c>
      <c r="G67" s="131" t="str">
        <f>IFERROR(LARGE('N 50-59'!$W$300:$W$307,G$29),"")</f>
        <v/>
      </c>
      <c r="H67" s="131" t="str">
        <f>IFERROR(LARGE('N 50-59'!$W$300:$W$307,H$29),"")</f>
        <v/>
      </c>
      <c r="I67" s="131" t="str">
        <f>IFERROR(LARGE('N 50-59'!$W$300:$W$307,I$29),"")</f>
        <v/>
      </c>
      <c r="J67" s="131" t="str">
        <f>IFERROR(LARGE('N 50-59'!$W$300:$W$307,J$29),"")</f>
        <v/>
      </c>
      <c r="K67" s="131" t="str">
        <f>IFERROR(LARGE('N 50-59'!$W$300:$W$307,K$29),"")</f>
        <v/>
      </c>
      <c r="L67" s="131" t="str">
        <f>IFERROR(LARGE('N 50-59'!$W$300:$W$307,L$29),"")</f>
        <v/>
      </c>
      <c r="M67" s="131" t="str">
        <f>IFERROR(LARGE('N 50-59'!$W$300:$W$307,M$29),"")</f>
        <v/>
      </c>
      <c r="N67" s="131" t="str">
        <f>IFERROR(LARGE('N 50-59'!$W$300:$W$307,N$29),"")</f>
        <v/>
      </c>
      <c r="O67" s="131" t="str">
        <f>IFERROR(LARGE('N 50-59'!$W$300:$W$307,O$29),"")</f>
        <v/>
      </c>
      <c r="P67" s="131" t="str">
        <f>IFERROR(LARGE('N 50-59'!$W$300:$W$307,P$29),"")</f>
        <v/>
      </c>
      <c r="Q67" s="131" t="str">
        <f>IFERROR(LARGE('N 50-59'!$W$300:$W$307,Q$29),"")</f>
        <v/>
      </c>
      <c r="R67" s="131" t="str">
        <f>IFERROR(LARGE('N 50-59'!$W$300:$W$307,R$29),"")</f>
        <v/>
      </c>
      <c r="S67" s="131" t="str">
        <f>IFERROR(LARGE('N 50-59'!$W$300:$W$307,S$29),"")</f>
        <v/>
      </c>
      <c r="T67" s="131" t="str">
        <f>IFERROR(LARGE('N 50-59'!$W$300:$W$307,T$29),"")</f>
        <v/>
      </c>
      <c r="U67" s="131" t="str">
        <f>IFERROR(LARGE('N 50-59'!$W$300:$W$307,U$29),"")</f>
        <v/>
      </c>
      <c r="V67" s="131" t="str">
        <f>IFERROR(LARGE('N 50-59'!$W$300:$W$307,V$29),"")</f>
        <v/>
      </c>
      <c r="W67" s="131" t="str">
        <f>IFERROR(LARGE('N 50-59'!$W$300:$W$307,W$29),"")</f>
        <v/>
      </c>
      <c r="X67" s="131" t="str">
        <f>IFERROR(LARGE('N 50-59'!$W$300:$W$307,X$29),"")</f>
        <v/>
      </c>
      <c r="Y67" s="131" t="str">
        <f>IFERROR(LARGE('N 50-59'!$W$300:$W$307,Y$29),"")</f>
        <v/>
      </c>
      <c r="Z67" s="131" t="str">
        <f>IFERROR(LARGE('N 50-59'!$W$300:$W$307,Z$29),"")</f>
        <v/>
      </c>
      <c r="AA67" s="131" t="str">
        <f>IFERROR(LARGE('N 50-59'!$W$300:$W$307,AA$29),"")</f>
        <v/>
      </c>
      <c r="AB67" s="131" t="str">
        <f>IFERROR(LARGE('N 50-59'!$W$300:$W$307,AB$29),"")</f>
        <v/>
      </c>
      <c r="AC67" s="131" t="str">
        <f>IFERROR(LARGE('N 50-59'!$W$300:$W$307,AC$29),"")</f>
        <v/>
      </c>
      <c r="AD67" s="131" t="str">
        <f>IFERROR(LARGE('N 50-59'!$W$300:$W$307,AD$29),"")</f>
        <v/>
      </c>
      <c r="AE67" s="131" t="str">
        <f>IFERROR(LARGE('N 50-59'!$W$300:$W$307,AE$29),"")</f>
        <v/>
      </c>
      <c r="AF67" s="131" t="str">
        <f>IFERROR(LARGE('N 50-59'!$W$300:$W$307,AF$29),"")</f>
        <v/>
      </c>
      <c r="AG67" s="131" t="str">
        <f>IFERROR(LARGE('N 50-59'!$W$300:$W$307,AG$29),"")</f>
        <v/>
      </c>
      <c r="AH67" s="131" t="str">
        <f>IFERROR(LARGE('N 50-59'!$W$300:$W$307,AH$29),"")</f>
        <v/>
      </c>
      <c r="AI67" s="131" t="str">
        <f>IFERROR(LARGE('N 50-59'!$W$300:$W$307,AI$29),"")</f>
        <v/>
      </c>
      <c r="AJ67" s="131" t="str">
        <f>IFERROR(LARGE('N 50-59'!$W$300:$W$307,AJ$29),"")</f>
        <v/>
      </c>
      <c r="AK67" s="131" t="str">
        <f>IFERROR(LARGE('N 50-59'!$W$300:$W$307,AK$29),"")</f>
        <v/>
      </c>
      <c r="AL67" s="131" t="str">
        <f>IFERROR(LARGE('N 50-59'!$W$300:$W$307,AL$29),"")</f>
        <v/>
      </c>
      <c r="AM67" s="131" t="str">
        <f>IFERROR(LARGE('N 50-59'!$W$300:$W$307,AM$29),"")</f>
        <v/>
      </c>
      <c r="AN67" s="131" t="str">
        <f>IFERROR(LARGE('N 50-59'!$W$300:$W$307,AN$29),"")</f>
        <v/>
      </c>
      <c r="AO67" s="131" t="str">
        <f>IFERROR(LARGE('N 50-59'!$W$300:$W$307,AO$29),"")</f>
        <v/>
      </c>
      <c r="AP67" s="131" t="str">
        <f>IFERROR(LARGE('N 50-59'!$W$300:$W$307,AP$29),"")</f>
        <v/>
      </c>
      <c r="AQ67" s="131" t="str">
        <f>IFERROR(LARGE('N 50-59'!$W$300:$W$307,AQ$29),"")</f>
        <v/>
      </c>
    </row>
    <row r="68" spans="1:43" hidden="1" x14ac:dyDescent="0.2">
      <c r="B68" s="54" t="s">
        <v>89</v>
      </c>
      <c r="D68" s="131" t="str">
        <f>IFERROR(LARGE('N 60-69'!$W$300:$W$304,D$29),"")</f>
        <v/>
      </c>
      <c r="E68" s="131" t="str">
        <f>IFERROR(LARGE('N 60-69'!$W$300:$W$304,E$29),"")</f>
        <v/>
      </c>
      <c r="F68" s="131" t="str">
        <f>IFERROR(LARGE('N 60-69'!$W$300:$W$304,F$29),"")</f>
        <v/>
      </c>
      <c r="G68" s="131" t="str">
        <f>IFERROR(LARGE('N 60-69'!$W$300:$W$304,G$29),"")</f>
        <v/>
      </c>
      <c r="H68" s="131" t="str">
        <f>IFERROR(LARGE('N 60-69'!$W$300:$W$304,H$29),"")</f>
        <v/>
      </c>
      <c r="I68" s="131" t="str">
        <f>IFERROR(LARGE('N 60-69'!$W$300:$W$304,I$29),"")</f>
        <v/>
      </c>
      <c r="J68" s="131" t="str">
        <f>IFERROR(LARGE('N 60-69'!$W$300:$W$304,J$29),"")</f>
        <v/>
      </c>
      <c r="K68" s="131" t="str">
        <f>IFERROR(LARGE('N 60-69'!$W$300:$W$304,K$29),"")</f>
        <v/>
      </c>
      <c r="L68" s="131" t="str">
        <f>IFERROR(LARGE('N 60-69'!$W$300:$W$304,L$29),"")</f>
        <v/>
      </c>
      <c r="M68" s="131" t="str">
        <f>IFERROR(LARGE('N 60-69'!$W$300:$W$304,M$29),"")</f>
        <v/>
      </c>
      <c r="N68" s="131" t="str">
        <f>IFERROR(LARGE('N 60-69'!$W$300:$W$304,N$29),"")</f>
        <v/>
      </c>
      <c r="O68" s="131" t="str">
        <f>IFERROR(LARGE('N 60-69'!$W$300:$W$304,O$29),"")</f>
        <v/>
      </c>
      <c r="P68" s="131" t="str">
        <f>IFERROR(LARGE('N 60-69'!$W$300:$W$304,P$29),"")</f>
        <v/>
      </c>
      <c r="Q68" s="131" t="str">
        <f>IFERROR(LARGE('N 60-69'!$W$300:$W$304,Q$29),"")</f>
        <v/>
      </c>
      <c r="R68" s="131" t="str">
        <f>IFERROR(LARGE('N 60-69'!$W$300:$W$304,R$29),"")</f>
        <v/>
      </c>
      <c r="S68" s="131" t="str">
        <f>IFERROR(LARGE('N 60-69'!$W$300:$W$304,S$29),"")</f>
        <v/>
      </c>
      <c r="T68" s="131" t="str">
        <f>IFERROR(LARGE('N 60-69'!$W$300:$W$304,T$29),"")</f>
        <v/>
      </c>
      <c r="U68" s="131" t="str">
        <f>IFERROR(LARGE('N 60-69'!$W$300:$W$304,U$29),"")</f>
        <v/>
      </c>
      <c r="V68" s="131" t="str">
        <f>IFERROR(LARGE('N 60-69'!$W$300:$W$304,V$29),"")</f>
        <v/>
      </c>
      <c r="W68" s="131" t="str">
        <f>IFERROR(LARGE('N 60-69'!$W$300:$W$304,W$29),"")</f>
        <v/>
      </c>
      <c r="X68" s="131" t="str">
        <f>IFERROR(LARGE('N 60-69'!$W$300:$W$304,X$29),"")</f>
        <v/>
      </c>
      <c r="Y68" s="131" t="str">
        <f>IFERROR(LARGE('N 60-69'!$W$300:$W$304,Y$29),"")</f>
        <v/>
      </c>
      <c r="Z68" s="131" t="str">
        <f>IFERROR(LARGE('N 60-69'!$W$300:$W$304,Z$29),"")</f>
        <v/>
      </c>
      <c r="AA68" s="131" t="str">
        <f>IFERROR(LARGE('N 60-69'!$W$300:$W$304,AA$29),"")</f>
        <v/>
      </c>
      <c r="AB68" s="131" t="str">
        <f>IFERROR(LARGE('N 60-69'!$W$300:$W$304,AB$29),"")</f>
        <v/>
      </c>
      <c r="AC68" s="131" t="str">
        <f>IFERROR(LARGE('N 60-69'!$W$300:$W$304,AC$29),"")</f>
        <v/>
      </c>
      <c r="AD68" s="131" t="str">
        <f>IFERROR(LARGE('N 60-69'!$W$300:$W$304,AD$29),"")</f>
        <v/>
      </c>
      <c r="AE68" s="131" t="str">
        <f>IFERROR(LARGE('N 60-69'!$W$300:$W$304,AE$29),"")</f>
        <v/>
      </c>
      <c r="AF68" s="131" t="str">
        <f>IFERROR(LARGE('N 60-69'!$W$300:$W$304,AF$29),"")</f>
        <v/>
      </c>
      <c r="AG68" s="131" t="str">
        <f>IFERROR(LARGE('N 60-69'!$W$300:$W$304,AG$29),"")</f>
        <v/>
      </c>
      <c r="AH68" s="131" t="str">
        <f>IFERROR(LARGE('N 60-69'!$W$300:$W$304,AH$29),"")</f>
        <v/>
      </c>
      <c r="AI68" s="131" t="str">
        <f>IFERROR(LARGE('N 60-69'!$W$300:$W$304,AI$29),"")</f>
        <v/>
      </c>
      <c r="AJ68" s="131" t="str">
        <f>IFERROR(LARGE('N 60-69'!$W$300:$W$304,AJ$29),"")</f>
        <v/>
      </c>
      <c r="AK68" s="131" t="str">
        <f>IFERROR(LARGE('N 60-69'!$W$300:$W$304,AK$29),"")</f>
        <v/>
      </c>
      <c r="AL68" s="131" t="str">
        <f>IFERROR(LARGE('N 60-69'!$W$300:$W$304,AL$29),"")</f>
        <v/>
      </c>
      <c r="AM68" s="131" t="str">
        <f>IFERROR(LARGE('N 60-69'!$W$300:$W$304,AM$29),"")</f>
        <v/>
      </c>
      <c r="AN68" s="131" t="str">
        <f>IFERROR(LARGE('N 60-69'!$W$300:$W$304,AN$29),"")</f>
        <v/>
      </c>
      <c r="AO68" s="131" t="str">
        <f>IFERROR(LARGE('N 60-69'!$W$300:$W$304,AO$29),"")</f>
        <v/>
      </c>
      <c r="AP68" s="131" t="str">
        <f>IFERROR(LARGE('N 60-69'!$W$300:$W$304,AP$29),"")</f>
        <v/>
      </c>
      <c r="AQ68" s="131" t="str">
        <f>IFERROR(LARGE('N 60-69'!$W$300:$W$304,AQ$29),"")</f>
        <v/>
      </c>
    </row>
    <row r="69" spans="1:43" hidden="1" x14ac:dyDescent="0.2">
      <c r="B69" s="54" t="s">
        <v>144</v>
      </c>
      <c r="D69" s="131" t="str">
        <f>IFERROR(LARGE('N 70-79'!$W$300:$W$306,D$29),"")</f>
        <v/>
      </c>
      <c r="E69" s="131" t="str">
        <f>IFERROR(LARGE('N 70-79'!$W$300:$W$306,E$29),"")</f>
        <v/>
      </c>
      <c r="F69" s="131" t="str">
        <f>IFERROR(LARGE('N 70-79'!$W$300:$W$306,F$29),"")</f>
        <v/>
      </c>
      <c r="G69" s="131" t="str">
        <f>IFERROR(LARGE('N 70-79'!$W$300:$W$306,G$29),"")</f>
        <v/>
      </c>
      <c r="H69" s="131" t="str">
        <f>IFERROR(LARGE('N 70-79'!$W$300:$W$306,H$29),"")</f>
        <v/>
      </c>
      <c r="I69" s="131" t="str">
        <f>IFERROR(LARGE('N 70-79'!$W$300:$W$306,I$29),"")</f>
        <v/>
      </c>
      <c r="J69" s="131" t="str">
        <f>IFERROR(LARGE('N 70-79'!$W$300:$W$306,J$29),"")</f>
        <v/>
      </c>
      <c r="K69" s="131" t="str">
        <f>IFERROR(LARGE('N 70-79'!$W$300:$W$306,K$29),"")</f>
        <v/>
      </c>
      <c r="L69" s="131" t="str">
        <f>IFERROR(LARGE('N 70-79'!$W$300:$W$306,L$29),"")</f>
        <v/>
      </c>
      <c r="M69" s="131" t="str">
        <f>IFERROR(LARGE('N 70-79'!$W$300:$W$306,M$29),"")</f>
        <v/>
      </c>
      <c r="N69" s="131" t="str">
        <f>IFERROR(LARGE('N 70-79'!$W$300:$W$306,N$29),"")</f>
        <v/>
      </c>
      <c r="O69" s="131" t="str">
        <f>IFERROR(LARGE('N 70-79'!$W$300:$W$306,O$29),"")</f>
        <v/>
      </c>
      <c r="P69" s="131" t="str">
        <f>IFERROR(LARGE('N 70-79'!$W$300:$W$306,P$29),"")</f>
        <v/>
      </c>
      <c r="Q69" s="131" t="str">
        <f>IFERROR(LARGE('N 70-79'!$W$300:$W$306,Q$29),"")</f>
        <v/>
      </c>
      <c r="R69" s="131" t="str">
        <f>IFERROR(LARGE('N 70-79'!$W$300:$W$306,R$29),"")</f>
        <v/>
      </c>
      <c r="S69" s="131" t="str">
        <f>IFERROR(LARGE('N 70-79'!$W$300:$W$306,S$29),"")</f>
        <v/>
      </c>
      <c r="T69" s="131" t="str">
        <f>IFERROR(LARGE('N 70-79'!$W$300:$W$306,T$29),"")</f>
        <v/>
      </c>
      <c r="U69" s="131" t="str">
        <f>IFERROR(LARGE('N 70-79'!$W$300:$W$306,U$29),"")</f>
        <v/>
      </c>
      <c r="V69" s="131" t="str">
        <f>IFERROR(LARGE('N 70-79'!$W$300:$W$306,V$29),"")</f>
        <v/>
      </c>
      <c r="W69" s="131" t="str">
        <f>IFERROR(LARGE('N 70-79'!$W$300:$W$306,W$29),"")</f>
        <v/>
      </c>
      <c r="X69" s="131" t="str">
        <f>IFERROR(LARGE('N 70-79'!$W$300:$W$306,X$29),"")</f>
        <v/>
      </c>
      <c r="Y69" s="131" t="str">
        <f>IFERROR(LARGE('N 70-79'!$W$300:$W$306,Y$29),"")</f>
        <v/>
      </c>
      <c r="Z69" s="131" t="str">
        <f>IFERROR(LARGE('N 70-79'!$W$300:$W$306,Z$29),"")</f>
        <v/>
      </c>
      <c r="AA69" s="131" t="str">
        <f>IFERROR(LARGE('N 70-79'!$W$300:$W$306,AA$29),"")</f>
        <v/>
      </c>
      <c r="AB69" s="131" t="str">
        <f>IFERROR(LARGE('N 70-79'!$W$300:$W$306,AB$29),"")</f>
        <v/>
      </c>
      <c r="AC69" s="131" t="str">
        <f>IFERROR(LARGE('N 70-79'!$W$300:$W$306,AC$29),"")</f>
        <v/>
      </c>
      <c r="AD69" s="131" t="str">
        <f>IFERROR(LARGE('N 70-79'!$W$300:$W$306,AD$29),"")</f>
        <v/>
      </c>
      <c r="AE69" s="131" t="str">
        <f>IFERROR(LARGE('N 70-79'!$W$300:$W$306,AE$29),"")</f>
        <v/>
      </c>
      <c r="AF69" s="131" t="str">
        <f>IFERROR(LARGE('N 70-79'!$W$300:$W$306,AF$29),"")</f>
        <v/>
      </c>
      <c r="AG69" s="131" t="str">
        <f>IFERROR(LARGE('N 70-79'!$W$300:$W$306,AG$29),"")</f>
        <v/>
      </c>
      <c r="AH69" s="131" t="str">
        <f>IFERROR(LARGE('N 70-79'!$W$300:$W$306,AH$29),"")</f>
        <v/>
      </c>
      <c r="AI69" s="131" t="str">
        <f>IFERROR(LARGE('N 70-79'!$W$300:$W$306,AI$29),"")</f>
        <v/>
      </c>
      <c r="AJ69" s="131" t="str">
        <f>IFERROR(LARGE('N 70-79'!$W$300:$W$306,AJ$29),"")</f>
        <v/>
      </c>
      <c r="AK69" s="131" t="str">
        <f>IFERROR(LARGE('N 70-79'!$W$300:$W$306,AK$29),"")</f>
        <v/>
      </c>
      <c r="AL69" s="131" t="str">
        <f>IFERROR(LARGE('N 70-79'!$W$300:$W$306,AL$29),"")</f>
        <v/>
      </c>
      <c r="AM69" s="131" t="str">
        <f>IFERROR(LARGE('N 70-79'!$W$300:$W$306,AM$29),"")</f>
        <v/>
      </c>
      <c r="AN69" s="131" t="str">
        <f>IFERROR(LARGE('N 70-79'!$W$300:$W$306,AN$29),"")</f>
        <v/>
      </c>
      <c r="AO69" s="131" t="str">
        <f>IFERROR(LARGE('N 70-79'!$W$300:$W$306,AO$29),"")</f>
        <v/>
      </c>
      <c r="AP69" s="131" t="str">
        <f>IFERROR(LARGE('N 70-79'!$W$300:$W$306,AP$29),"")</f>
        <v/>
      </c>
      <c r="AQ69" s="131" t="str">
        <f>IFERROR(LARGE('N 70-79'!$W$300:$W$306,AQ$29),"")</f>
        <v/>
      </c>
    </row>
    <row r="70" spans="1:43" s="77" customFormat="1" hidden="1" x14ac:dyDescent="0.2">
      <c r="B70" s="54" t="s">
        <v>145</v>
      </c>
      <c r="D70" s="131" t="str">
        <f>IFERROR(LARGE('N 80+'!$W$300:$W$303,D$29),"")</f>
        <v/>
      </c>
      <c r="E70" s="131" t="str">
        <f>IFERROR(LARGE('N 80+'!$W$300:$W$303,E$29),"")</f>
        <v/>
      </c>
      <c r="F70" s="131" t="str">
        <f>IFERROR(LARGE('N 80+'!$W$300:$W$303,F$29),"")</f>
        <v/>
      </c>
      <c r="G70" s="131" t="str">
        <f>IFERROR(LARGE('N 80+'!$W$300:$W$303,G$29),"")</f>
        <v/>
      </c>
      <c r="H70" s="131" t="str">
        <f>IFERROR(LARGE('N 80+'!$W$300:$W$303,H$29),"")</f>
        <v/>
      </c>
      <c r="I70" s="131" t="str">
        <f>IFERROR(LARGE('N 80+'!$W$300:$W$303,I$29),"")</f>
        <v/>
      </c>
      <c r="J70" s="131" t="str">
        <f>IFERROR(LARGE('N 80+'!$W$300:$W$303,J$29),"")</f>
        <v/>
      </c>
      <c r="K70" s="131" t="str">
        <f>IFERROR(LARGE('N 80+'!$W$300:$W$303,K$29),"")</f>
        <v/>
      </c>
      <c r="L70" s="131" t="str">
        <f>IFERROR(LARGE('N 80+'!$W$300:$W$303,L$29),"")</f>
        <v/>
      </c>
      <c r="M70" s="131" t="str">
        <f>IFERROR(LARGE('N 80+'!$W$300:$W$303,M$29),"")</f>
        <v/>
      </c>
      <c r="N70" s="131" t="str">
        <f>IFERROR(LARGE('N 80+'!$W$300:$W$303,N$29),"")</f>
        <v/>
      </c>
      <c r="O70" s="131" t="str">
        <f>IFERROR(LARGE('N 80+'!$W$300:$W$303,O$29),"")</f>
        <v/>
      </c>
      <c r="P70" s="131" t="str">
        <f>IFERROR(LARGE('N 80+'!$W$300:$W$303,P$29),"")</f>
        <v/>
      </c>
      <c r="Q70" s="131" t="str">
        <f>IFERROR(LARGE('N 80+'!$W$300:$W$303,Q$29),"")</f>
        <v/>
      </c>
      <c r="R70" s="131" t="str">
        <f>IFERROR(LARGE('N 80+'!$W$300:$W$303,R$29),"")</f>
        <v/>
      </c>
      <c r="S70" s="131" t="str">
        <f>IFERROR(LARGE('N 80+'!$W$300:$W$303,S$29),"")</f>
        <v/>
      </c>
      <c r="T70" s="131" t="str">
        <f>IFERROR(LARGE('N 80+'!$W$300:$W$303,T$29),"")</f>
        <v/>
      </c>
      <c r="U70" s="131" t="str">
        <f>IFERROR(LARGE('N 80+'!$W$300:$W$303,U$29),"")</f>
        <v/>
      </c>
      <c r="V70" s="131" t="str">
        <f>IFERROR(LARGE('N 80+'!$W$300:$W$303,V$29),"")</f>
        <v/>
      </c>
      <c r="W70" s="131" t="str">
        <f>IFERROR(LARGE('N 80+'!$W$300:$W$303,W$29),"")</f>
        <v/>
      </c>
      <c r="X70" s="131" t="str">
        <f>IFERROR(LARGE('N 80+'!$W$300:$W$303,X$29),"")</f>
        <v/>
      </c>
      <c r="Y70" s="131" t="str">
        <f>IFERROR(LARGE('N 80+'!$W$300:$W$303,Y$29),"")</f>
        <v/>
      </c>
      <c r="Z70" s="131" t="str">
        <f>IFERROR(LARGE('N 80+'!$W$300:$W$303,Z$29),"")</f>
        <v/>
      </c>
      <c r="AA70" s="131" t="str">
        <f>IFERROR(LARGE('N 80+'!$W$300:$W$303,AA$29),"")</f>
        <v/>
      </c>
      <c r="AB70" s="131" t="str">
        <f>IFERROR(LARGE('N 80+'!$W$300:$W$303,AB$29),"")</f>
        <v/>
      </c>
      <c r="AC70" s="131" t="str">
        <f>IFERROR(LARGE('N 80+'!$W$300:$W$303,AC$29),"")</f>
        <v/>
      </c>
      <c r="AD70" s="131" t="str">
        <f>IFERROR(LARGE('N 80+'!$W$300:$W$303,AD$29),"")</f>
        <v/>
      </c>
      <c r="AE70" s="131" t="str">
        <f>IFERROR(LARGE('N 80+'!$W$300:$W$303,AE$29),"")</f>
        <v/>
      </c>
      <c r="AF70" s="131" t="str">
        <f>IFERROR(LARGE('N 80+'!$W$300:$W$303,AF$29),"")</f>
        <v/>
      </c>
      <c r="AG70" s="131" t="str">
        <f>IFERROR(LARGE('N 80+'!$W$300:$W$303,AG$29),"")</f>
        <v/>
      </c>
      <c r="AH70" s="131" t="str">
        <f>IFERROR(LARGE('N 80+'!$W$300:$W$303,AH$29),"")</f>
        <v/>
      </c>
      <c r="AI70" s="131" t="str">
        <f>IFERROR(LARGE('N 80+'!$W$300:$W$303,AI$29),"")</f>
        <v/>
      </c>
      <c r="AJ70" s="131" t="str">
        <f>IFERROR(LARGE('N 80+'!$W$300:$W$303,AJ$29),"")</f>
        <v/>
      </c>
      <c r="AK70" s="131" t="str">
        <f>IFERROR(LARGE('N 80+'!$W$300:$W$303,AK$29),"")</f>
        <v/>
      </c>
      <c r="AL70" s="131" t="str">
        <f>IFERROR(LARGE('N 80+'!$W$300:$W$303,AL$29),"")</f>
        <v/>
      </c>
      <c r="AM70" s="131" t="str">
        <f>IFERROR(LARGE('N 80+'!$W$300:$W$303,AM$29),"")</f>
        <v/>
      </c>
      <c r="AN70" s="131" t="str">
        <f>IFERROR(LARGE('N 80+'!$W$300:$W$303,AN$29),"")</f>
        <v/>
      </c>
      <c r="AO70" s="131" t="str">
        <f>IFERROR(LARGE('N 80+'!$W$300:$W$303,AO$29),"")</f>
        <v/>
      </c>
      <c r="AP70" s="131" t="str">
        <f>IFERROR(LARGE('N 80+'!$W$300:$W$303,AP$29),"")</f>
        <v/>
      </c>
      <c r="AQ70" s="131" t="str">
        <f>IFERROR(LARGE('N 80+'!$W$300:$W$303,AQ$29),"")</f>
        <v/>
      </c>
    </row>
    <row r="71" spans="1:43" hidden="1" x14ac:dyDescent="0.2">
      <c r="A71" s="47" t="s">
        <v>93</v>
      </c>
      <c r="B71" s="53" t="s">
        <v>86</v>
      </c>
      <c r="D71" s="131" t="str">
        <f>IFERROR(LARGE('M 35-49'!$X$300:$X$318,D$29),"")</f>
        <v/>
      </c>
      <c r="E71" s="131" t="str">
        <f>IFERROR(LARGE('M 35-49'!$X$300:$X$318,E$29),"")</f>
        <v/>
      </c>
      <c r="F71" s="131" t="str">
        <f>IFERROR(LARGE('M 35-49'!$X$300:$X$318,F$29),"")</f>
        <v/>
      </c>
      <c r="G71" s="131" t="str">
        <f>IFERROR(LARGE('M 35-49'!$X$300:$X$318,G$29),"")</f>
        <v/>
      </c>
      <c r="H71" s="131" t="str">
        <f>IFERROR(LARGE('M 35-49'!$X$300:$X$318,H$29),"")</f>
        <v/>
      </c>
      <c r="I71" s="131" t="str">
        <f>IFERROR(LARGE('M 35-49'!$X$300:$X$318,I$29),"")</f>
        <v/>
      </c>
      <c r="J71" s="131" t="str">
        <f>IFERROR(LARGE('M 35-49'!$X$300:$X$318,J$29),"")</f>
        <v/>
      </c>
      <c r="K71" s="131" t="str">
        <f>IFERROR(LARGE('M 35-49'!$X$300:$X$318,K$29),"")</f>
        <v/>
      </c>
      <c r="L71" s="131" t="str">
        <f>IFERROR(LARGE('M 35-49'!$X$300:$X$318,L$29),"")</f>
        <v/>
      </c>
      <c r="M71" s="131" t="str">
        <f>IFERROR(LARGE('M 35-49'!$X$300:$X$318,M$29),"")</f>
        <v/>
      </c>
      <c r="N71" s="131" t="str">
        <f>IFERROR(LARGE('M 35-49'!$X$300:$X$318,N$29),"")</f>
        <v/>
      </c>
      <c r="O71" s="131" t="str">
        <f>IFERROR(LARGE('M 35-49'!$X$300:$X$318,O$29),"")</f>
        <v/>
      </c>
      <c r="P71" s="131" t="str">
        <f>IFERROR(LARGE('M 35-49'!$X$300:$X$318,P$29),"")</f>
        <v/>
      </c>
      <c r="Q71" s="131" t="str">
        <f>IFERROR(LARGE('M 35-49'!$X$300:$X$318,Q$29),"")</f>
        <v/>
      </c>
      <c r="R71" s="131" t="str">
        <f>IFERROR(LARGE('M 35-49'!$X$300:$X$318,R$29),"")</f>
        <v/>
      </c>
      <c r="S71" s="131" t="str">
        <f>IFERROR(LARGE('M 35-49'!$X$300:$X$318,S$29),"")</f>
        <v/>
      </c>
      <c r="T71" s="131" t="str">
        <f>IFERROR(LARGE('M 35-49'!$X$300:$X$318,T$29),"")</f>
        <v/>
      </c>
      <c r="U71" s="131" t="str">
        <f>IFERROR(LARGE('M 35-49'!$X$300:$X$318,U$29),"")</f>
        <v/>
      </c>
      <c r="V71" s="131" t="str">
        <f>IFERROR(LARGE('M 35-49'!$X$300:$X$318,V$29),"")</f>
        <v/>
      </c>
      <c r="W71" s="131" t="str">
        <f>IFERROR(LARGE('M 35-49'!$X$300:$X$318,W$29),"")</f>
        <v/>
      </c>
      <c r="X71" s="131" t="str">
        <f>IFERROR(LARGE('M 35-49'!$X$300:$X$318,X$29),"")</f>
        <v/>
      </c>
      <c r="Y71" s="131" t="str">
        <f>IFERROR(LARGE('M 35-49'!$X$300:$X$318,Y$29),"")</f>
        <v/>
      </c>
      <c r="Z71" s="131" t="str">
        <f>IFERROR(LARGE('M 35-49'!$X$300:$X$318,Z$29),"")</f>
        <v/>
      </c>
      <c r="AA71" s="131" t="str">
        <f>IFERROR(LARGE('M 35-49'!$X$300:$X$318,AA$29),"")</f>
        <v/>
      </c>
      <c r="AB71" s="131" t="str">
        <f>IFERROR(LARGE('M 35-49'!$X$300:$X$318,AB$29),"")</f>
        <v/>
      </c>
      <c r="AC71" s="131" t="str">
        <f>IFERROR(LARGE('M 35-49'!$X$300:$X$318,AC$29),"")</f>
        <v/>
      </c>
      <c r="AD71" s="131" t="str">
        <f>IFERROR(LARGE('M 35-49'!$X$300:$X$318,AD$29),"")</f>
        <v/>
      </c>
      <c r="AE71" s="131" t="str">
        <f>IFERROR(LARGE('M 35-49'!$X$300:$X$318,AE$29),"")</f>
        <v/>
      </c>
      <c r="AF71" s="131" t="str">
        <f>IFERROR(LARGE('M 35-49'!$X$300:$X$318,AF$29),"")</f>
        <v/>
      </c>
      <c r="AG71" s="131" t="str">
        <f>IFERROR(LARGE('M 35-49'!$X$300:$X$318,AG$29),"")</f>
        <v/>
      </c>
      <c r="AH71" s="131" t="str">
        <f>IFERROR(LARGE('M 35-49'!$X$300:$X$318,AH$29),"")</f>
        <v/>
      </c>
      <c r="AI71" s="131" t="str">
        <f>IFERROR(LARGE('M 35-49'!$X$300:$X$318,AI$29),"")</f>
        <v/>
      </c>
      <c r="AJ71" s="131" t="str">
        <f>IFERROR(LARGE('M 35-49'!$X$300:$X$318,AJ$29),"")</f>
        <v/>
      </c>
      <c r="AK71" s="131" t="str">
        <f>IFERROR(LARGE('M 35-49'!$X$300:$X$318,AK$29),"")</f>
        <v/>
      </c>
      <c r="AL71" s="131" t="str">
        <f>IFERROR(LARGE('M 35-49'!$X$300:$X$318,AL$29),"")</f>
        <v/>
      </c>
      <c r="AM71" s="131" t="str">
        <f>IFERROR(LARGE('M 35-49'!$X$300:$X$318,AM$29),"")</f>
        <v/>
      </c>
      <c r="AN71" s="131" t="str">
        <f>IFERROR(LARGE('M 35-49'!$X$300:$X$318,AN$29),"")</f>
        <v/>
      </c>
      <c r="AO71" s="131" t="str">
        <f>IFERROR(LARGE('M 35-49'!$X$300:$X$318,AO$29),"")</f>
        <v/>
      </c>
      <c r="AP71" s="131" t="str">
        <f>IFERROR(LARGE('M 35-49'!$X$300:$X$318,AP$29),"")</f>
        <v/>
      </c>
      <c r="AQ71" s="131" t="str">
        <f>IFERROR(LARGE('M 35-49'!$X$300:$X$318,AQ$29),"")</f>
        <v/>
      </c>
    </row>
    <row r="72" spans="1:43" hidden="1" x14ac:dyDescent="0.2">
      <c r="B72" s="53" t="s">
        <v>87</v>
      </c>
      <c r="D72" s="131" t="str">
        <f>IFERROR(LARGE('M 50-59'!$X$300:$X$313,D$29),"")</f>
        <v/>
      </c>
      <c r="E72" s="131" t="str">
        <f>IFERROR(LARGE('M 50-59'!$X$300:$X$313,E$29),"")</f>
        <v/>
      </c>
      <c r="F72" s="131" t="str">
        <f>IFERROR(LARGE('M 50-59'!$X$300:$X$313,F$29),"")</f>
        <v/>
      </c>
      <c r="G72" s="131" t="str">
        <f>IFERROR(LARGE('M 50-59'!$X$300:$X$313,G$29),"")</f>
        <v/>
      </c>
      <c r="H72" s="131" t="str">
        <f>IFERROR(LARGE('M 50-59'!$X$300:$X$313,H$29),"")</f>
        <v/>
      </c>
      <c r="I72" s="131" t="str">
        <f>IFERROR(LARGE('M 50-59'!$X$300:$X$313,I$29),"")</f>
        <v/>
      </c>
      <c r="J72" s="131" t="str">
        <f>IFERROR(LARGE('M 50-59'!$X$300:$X$313,J$29),"")</f>
        <v/>
      </c>
      <c r="K72" s="131" t="str">
        <f>IFERROR(LARGE('M 50-59'!$X$300:$X$313,K$29),"")</f>
        <v/>
      </c>
      <c r="L72" s="131" t="str">
        <f>IFERROR(LARGE('M 50-59'!$X$300:$X$313,L$29),"")</f>
        <v/>
      </c>
      <c r="M72" s="131" t="str">
        <f>IFERROR(LARGE('M 50-59'!$X$300:$X$313,M$29),"")</f>
        <v/>
      </c>
      <c r="N72" s="131" t="str">
        <f>IFERROR(LARGE('M 50-59'!$X$300:$X$313,N$29),"")</f>
        <v/>
      </c>
      <c r="O72" s="131" t="str">
        <f>IFERROR(LARGE('M 50-59'!$X$300:$X$313,O$29),"")</f>
        <v/>
      </c>
      <c r="P72" s="131" t="str">
        <f>IFERROR(LARGE('M 50-59'!$X$300:$X$313,P$29),"")</f>
        <v/>
      </c>
      <c r="Q72" s="131" t="str">
        <f>IFERROR(LARGE('M 50-59'!$X$300:$X$313,Q$29),"")</f>
        <v/>
      </c>
      <c r="R72" s="131" t="str">
        <f>IFERROR(LARGE('M 50-59'!$X$300:$X$313,R$29),"")</f>
        <v/>
      </c>
      <c r="S72" s="131" t="str">
        <f>IFERROR(LARGE('M 50-59'!$X$300:$X$313,S$29),"")</f>
        <v/>
      </c>
      <c r="T72" s="131" t="str">
        <f>IFERROR(LARGE('M 50-59'!$X$300:$X$313,T$29),"")</f>
        <v/>
      </c>
      <c r="U72" s="131" t="str">
        <f>IFERROR(LARGE('M 50-59'!$X$300:$X$313,U$29),"")</f>
        <v/>
      </c>
      <c r="V72" s="131" t="str">
        <f>IFERROR(LARGE('M 50-59'!$X$300:$X$313,V$29),"")</f>
        <v/>
      </c>
      <c r="W72" s="131" t="str">
        <f>IFERROR(LARGE('M 50-59'!$X$300:$X$313,W$29),"")</f>
        <v/>
      </c>
      <c r="X72" s="131" t="str">
        <f>IFERROR(LARGE('M 50-59'!$X$300:$X$313,X$29),"")</f>
        <v/>
      </c>
      <c r="Y72" s="131" t="str">
        <f>IFERROR(LARGE('M 50-59'!$X$300:$X$313,Y$29),"")</f>
        <v/>
      </c>
      <c r="Z72" s="131" t="str">
        <f>IFERROR(LARGE('M 50-59'!$X$300:$X$313,Z$29),"")</f>
        <v/>
      </c>
      <c r="AA72" s="131" t="str">
        <f>IFERROR(LARGE('M 50-59'!$X$300:$X$313,AA$29),"")</f>
        <v/>
      </c>
      <c r="AB72" s="131" t="str">
        <f>IFERROR(LARGE('M 50-59'!$X$300:$X$313,AB$29),"")</f>
        <v/>
      </c>
      <c r="AC72" s="131" t="str">
        <f>IFERROR(LARGE('M 50-59'!$X$300:$X$313,AC$29),"")</f>
        <v/>
      </c>
      <c r="AD72" s="131" t="str">
        <f>IFERROR(LARGE('M 50-59'!$X$300:$X$313,AD$29),"")</f>
        <v/>
      </c>
      <c r="AE72" s="131" t="str">
        <f>IFERROR(LARGE('M 50-59'!$X$300:$X$313,AE$29),"")</f>
        <v/>
      </c>
      <c r="AF72" s="131" t="str">
        <f>IFERROR(LARGE('M 50-59'!$X$300:$X$313,AF$29),"")</f>
        <v/>
      </c>
      <c r="AG72" s="131" t="str">
        <f>IFERROR(LARGE('M 50-59'!$X$300:$X$313,AG$29),"")</f>
        <v/>
      </c>
      <c r="AH72" s="131" t="str">
        <f>IFERROR(LARGE('M 50-59'!$X$300:$X$313,AH$29),"")</f>
        <v/>
      </c>
      <c r="AI72" s="131" t="str">
        <f>IFERROR(LARGE('M 50-59'!$X$300:$X$313,AI$29),"")</f>
        <v/>
      </c>
      <c r="AJ72" s="131" t="str">
        <f>IFERROR(LARGE('M 50-59'!$X$300:$X$313,AJ$29),"")</f>
        <v/>
      </c>
      <c r="AK72" s="131" t="str">
        <f>IFERROR(LARGE('M 50-59'!$X$300:$X$313,AK$29),"")</f>
        <v/>
      </c>
      <c r="AL72" s="131" t="str">
        <f>IFERROR(LARGE('M 50-59'!$X$300:$X$313,AL$29),"")</f>
        <v/>
      </c>
      <c r="AM72" s="131" t="str">
        <f>IFERROR(LARGE('M 50-59'!$X$300:$X$313,AM$29),"")</f>
        <v/>
      </c>
      <c r="AN72" s="131" t="str">
        <f>IFERROR(LARGE('M 50-59'!$X$300:$X$313,AN$29),"")</f>
        <v/>
      </c>
      <c r="AO72" s="131" t="str">
        <f>IFERROR(LARGE('M 50-59'!$X$300:$X$313,AO$29),"")</f>
        <v/>
      </c>
      <c r="AP72" s="131" t="str">
        <f>IFERROR(LARGE('M 50-59'!$X$300:$X$313,AP$29),"")</f>
        <v/>
      </c>
      <c r="AQ72" s="131" t="str">
        <f>IFERROR(LARGE('M 50-59'!$X$300:$X$313,AQ$29),"")</f>
        <v/>
      </c>
    </row>
    <row r="73" spans="1:43" hidden="1" x14ac:dyDescent="0.2">
      <c r="B73" s="53" t="s">
        <v>88</v>
      </c>
      <c r="D73" s="131" t="str">
        <f>IFERROR(LARGE('M 60-69'!$X$300:$X$308,D$29),"")</f>
        <v/>
      </c>
      <c r="E73" s="131" t="str">
        <f>IFERROR(LARGE('M 60-69'!$X$300:$X$308,E$29),"")</f>
        <v/>
      </c>
      <c r="F73" s="131" t="str">
        <f>IFERROR(LARGE('M 60-69'!$X$300:$X$308,F$29),"")</f>
        <v/>
      </c>
      <c r="G73" s="131" t="str">
        <f>IFERROR(LARGE('M 60-69'!$X$300:$X$308,G$29),"")</f>
        <v/>
      </c>
      <c r="H73" s="131" t="str">
        <f>IFERROR(LARGE('M 60-69'!$X$300:$X$308,H$29),"")</f>
        <v/>
      </c>
      <c r="I73" s="131" t="str">
        <f>IFERROR(LARGE('M 60-69'!$X$300:$X$308,I$29),"")</f>
        <v/>
      </c>
      <c r="J73" s="131" t="str">
        <f>IFERROR(LARGE('M 60-69'!$X$300:$X$308,J$29),"")</f>
        <v/>
      </c>
      <c r="K73" s="131" t="str">
        <f>IFERROR(LARGE('M 60-69'!$X$300:$X$308,K$29),"")</f>
        <v/>
      </c>
      <c r="L73" s="131" t="str">
        <f>IFERROR(LARGE('M 60-69'!$X$300:$X$308,L$29),"")</f>
        <v/>
      </c>
      <c r="M73" s="131" t="str">
        <f>IFERROR(LARGE('M 60-69'!$X$300:$X$308,M$29),"")</f>
        <v/>
      </c>
      <c r="N73" s="131" t="str">
        <f>IFERROR(LARGE('M 60-69'!$X$300:$X$308,N$29),"")</f>
        <v/>
      </c>
      <c r="O73" s="131" t="str">
        <f>IFERROR(LARGE('M 60-69'!$X$300:$X$308,O$29),"")</f>
        <v/>
      </c>
      <c r="P73" s="131" t="str">
        <f>IFERROR(LARGE('M 60-69'!$X$300:$X$308,P$29),"")</f>
        <v/>
      </c>
      <c r="Q73" s="131" t="str">
        <f>IFERROR(LARGE('M 60-69'!$X$300:$X$308,Q$29),"")</f>
        <v/>
      </c>
      <c r="R73" s="131" t="str">
        <f>IFERROR(LARGE('M 60-69'!$X$300:$X$308,R$29),"")</f>
        <v/>
      </c>
      <c r="S73" s="131" t="str">
        <f>IFERROR(LARGE('M 60-69'!$X$300:$X$308,S$29),"")</f>
        <v/>
      </c>
      <c r="T73" s="131" t="str">
        <f>IFERROR(LARGE('M 60-69'!$X$300:$X$308,T$29),"")</f>
        <v/>
      </c>
      <c r="U73" s="131" t="str">
        <f>IFERROR(LARGE('M 60-69'!$X$300:$X$308,U$29),"")</f>
        <v/>
      </c>
      <c r="V73" s="131" t="str">
        <f>IFERROR(LARGE('M 60-69'!$X$300:$X$308,V$29),"")</f>
        <v/>
      </c>
      <c r="W73" s="131" t="str">
        <f>IFERROR(LARGE('M 60-69'!$X$300:$X$308,W$29),"")</f>
        <v/>
      </c>
      <c r="X73" s="131" t="str">
        <f>IFERROR(LARGE('M 60-69'!$X$300:$X$308,X$29),"")</f>
        <v/>
      </c>
      <c r="Y73" s="131" t="str">
        <f>IFERROR(LARGE('M 60-69'!$X$300:$X$308,Y$29),"")</f>
        <v/>
      </c>
      <c r="Z73" s="131" t="str">
        <f>IFERROR(LARGE('M 60-69'!$X$300:$X$308,Z$29),"")</f>
        <v/>
      </c>
      <c r="AA73" s="131" t="str">
        <f>IFERROR(LARGE('M 60-69'!$X$300:$X$308,AA$29),"")</f>
        <v/>
      </c>
      <c r="AB73" s="131" t="str">
        <f>IFERROR(LARGE('M 60-69'!$X$300:$X$308,AB$29),"")</f>
        <v/>
      </c>
      <c r="AC73" s="131" t="str">
        <f>IFERROR(LARGE('M 60-69'!$X$300:$X$308,AC$29),"")</f>
        <v/>
      </c>
      <c r="AD73" s="131" t="str">
        <f>IFERROR(LARGE('M 60-69'!$X$300:$X$308,AD$29),"")</f>
        <v/>
      </c>
      <c r="AE73" s="131" t="str">
        <f>IFERROR(LARGE('M 60-69'!$X$300:$X$308,AE$29),"")</f>
        <v/>
      </c>
      <c r="AF73" s="131" t="str">
        <f>IFERROR(LARGE('M 60-69'!$X$300:$X$308,AF$29),"")</f>
        <v/>
      </c>
      <c r="AG73" s="131" t="str">
        <f>IFERROR(LARGE('M 60-69'!$X$300:$X$308,AG$29),"")</f>
        <v/>
      </c>
      <c r="AH73" s="131" t="str">
        <f>IFERROR(LARGE('M 60-69'!$X$300:$X$308,AH$29),"")</f>
        <v/>
      </c>
      <c r="AI73" s="131" t="str">
        <f>IFERROR(LARGE('M 60-69'!$X$300:$X$308,AI$29),"")</f>
        <v/>
      </c>
      <c r="AJ73" s="131" t="str">
        <f>IFERROR(LARGE('M 60-69'!$X$300:$X$308,AJ$29),"")</f>
        <v/>
      </c>
      <c r="AK73" s="131" t="str">
        <f>IFERROR(LARGE('M 60-69'!$X$300:$X$308,AK$29),"")</f>
        <v/>
      </c>
      <c r="AL73" s="131" t="str">
        <f>IFERROR(LARGE('M 60-69'!$X$300:$X$308,AL$29),"")</f>
        <v/>
      </c>
      <c r="AM73" s="131" t="str">
        <f>IFERROR(LARGE('M 60-69'!$X$300:$X$308,AM$29),"")</f>
        <v/>
      </c>
      <c r="AN73" s="131" t="str">
        <f>IFERROR(LARGE('M 60-69'!$X$300:$X$308,AN$29),"")</f>
        <v/>
      </c>
      <c r="AO73" s="131" t="str">
        <f>IFERROR(LARGE('M 60-69'!$X$300:$X$308,AO$29),"")</f>
        <v/>
      </c>
      <c r="AP73" s="131" t="str">
        <f>IFERROR(LARGE('M 60-69'!$X$300:$X$308,AP$29),"")</f>
        <v/>
      </c>
      <c r="AQ73" s="131" t="str">
        <f>IFERROR(LARGE('M 60-69'!$X$300:$X$308,AQ$29),"")</f>
        <v/>
      </c>
    </row>
    <row r="74" spans="1:43" hidden="1" x14ac:dyDescent="0.2">
      <c r="B74" s="53" t="s">
        <v>142</v>
      </c>
      <c r="D74" s="131" t="str">
        <f>IFERROR(LARGE('M 70-79'!$X$300:$X$313,D$29),"")</f>
        <v/>
      </c>
      <c r="E74" s="131" t="str">
        <f>IFERROR(LARGE('M 70-79'!$X$300:$X$313,E$29),"")</f>
        <v/>
      </c>
      <c r="F74" s="131" t="str">
        <f>IFERROR(LARGE('M 70-79'!$X$300:$X$313,F$29),"")</f>
        <v/>
      </c>
      <c r="G74" s="131" t="str">
        <f>IFERROR(LARGE('M 70-79'!$X$300:$X$313,G$29),"")</f>
        <v/>
      </c>
      <c r="H74" s="131" t="str">
        <f>IFERROR(LARGE('M 70-79'!$X$300:$X$313,H$29),"")</f>
        <v/>
      </c>
      <c r="I74" s="131" t="str">
        <f>IFERROR(LARGE('M 70-79'!$X$300:$X$313,I$29),"")</f>
        <v/>
      </c>
      <c r="J74" s="131" t="str">
        <f>IFERROR(LARGE('M 70-79'!$X$300:$X$313,J$29),"")</f>
        <v/>
      </c>
      <c r="K74" s="131" t="str">
        <f>IFERROR(LARGE('M 70-79'!$X$300:$X$313,K$29),"")</f>
        <v/>
      </c>
      <c r="L74" s="131" t="str">
        <f>IFERROR(LARGE('M 70-79'!$X$300:$X$313,L$29),"")</f>
        <v/>
      </c>
      <c r="M74" s="131" t="str">
        <f>IFERROR(LARGE('M 70-79'!$X$300:$X$313,M$29),"")</f>
        <v/>
      </c>
      <c r="N74" s="131" t="str">
        <f>IFERROR(LARGE('M 70-79'!$X$300:$X$313,N$29),"")</f>
        <v/>
      </c>
      <c r="O74" s="131" t="str">
        <f>IFERROR(LARGE('M 70-79'!$X$300:$X$313,O$29),"")</f>
        <v/>
      </c>
      <c r="P74" s="131" t="str">
        <f>IFERROR(LARGE('M 70-79'!$X$300:$X$313,P$29),"")</f>
        <v/>
      </c>
      <c r="Q74" s="131" t="str">
        <f>IFERROR(LARGE('M 70-79'!$X$300:$X$313,Q$29),"")</f>
        <v/>
      </c>
      <c r="R74" s="131" t="str">
        <f>IFERROR(LARGE('M 70-79'!$X$300:$X$313,R$29),"")</f>
        <v/>
      </c>
      <c r="S74" s="131" t="str">
        <f>IFERROR(LARGE('M 70-79'!$X$300:$X$313,S$29),"")</f>
        <v/>
      </c>
      <c r="T74" s="131" t="str">
        <f>IFERROR(LARGE('M 70-79'!$X$300:$X$313,T$29),"")</f>
        <v/>
      </c>
      <c r="U74" s="131" t="str">
        <f>IFERROR(LARGE('M 70-79'!$X$300:$X$313,U$29),"")</f>
        <v/>
      </c>
      <c r="V74" s="131" t="str">
        <f>IFERROR(LARGE('M 70-79'!$X$300:$X$313,V$29),"")</f>
        <v/>
      </c>
      <c r="W74" s="131" t="str">
        <f>IFERROR(LARGE('M 70-79'!$X$300:$X$313,W$29),"")</f>
        <v/>
      </c>
      <c r="X74" s="131" t="str">
        <f>IFERROR(LARGE('M 70-79'!$X$300:$X$313,X$29),"")</f>
        <v/>
      </c>
      <c r="Y74" s="131" t="str">
        <f>IFERROR(LARGE('M 70-79'!$X$300:$X$313,Y$29),"")</f>
        <v/>
      </c>
      <c r="Z74" s="131" t="str">
        <f>IFERROR(LARGE('M 70-79'!$X$300:$X$313,Z$29),"")</f>
        <v/>
      </c>
      <c r="AA74" s="131" t="str">
        <f>IFERROR(LARGE('M 70-79'!$X$300:$X$313,AA$29),"")</f>
        <v/>
      </c>
      <c r="AB74" s="131" t="str">
        <f>IFERROR(LARGE('M 70-79'!$X$300:$X$313,AB$29),"")</f>
        <v/>
      </c>
      <c r="AC74" s="131" t="str">
        <f>IFERROR(LARGE('M 70-79'!$X$300:$X$313,AC$29),"")</f>
        <v/>
      </c>
      <c r="AD74" s="131" t="str">
        <f>IFERROR(LARGE('M 70-79'!$X$300:$X$313,AD$29),"")</f>
        <v/>
      </c>
      <c r="AE74" s="131" t="str">
        <f>IFERROR(LARGE('M 70-79'!$X$300:$X$313,AE$29),"")</f>
        <v/>
      </c>
      <c r="AF74" s="131" t="str">
        <f>IFERROR(LARGE('M 70-79'!$X$300:$X$313,AF$29),"")</f>
        <v/>
      </c>
      <c r="AG74" s="131" t="str">
        <f>IFERROR(LARGE('M 70-79'!$X$300:$X$313,AG$29),"")</f>
        <v/>
      </c>
      <c r="AH74" s="131" t="str">
        <f>IFERROR(LARGE('M 70-79'!$X$300:$X$313,AH$29),"")</f>
        <v/>
      </c>
      <c r="AI74" s="131" t="str">
        <f>IFERROR(LARGE('M 70-79'!$X$300:$X$313,AI$29),"")</f>
        <v/>
      </c>
      <c r="AJ74" s="131" t="str">
        <f>IFERROR(LARGE('M 70-79'!$X$300:$X$313,AJ$29),"")</f>
        <v/>
      </c>
      <c r="AK74" s="131" t="str">
        <f>IFERROR(LARGE('M 70-79'!$X$300:$X$313,AK$29),"")</f>
        <v/>
      </c>
      <c r="AL74" s="131" t="str">
        <f>IFERROR(LARGE('M 70-79'!$X$300:$X$313,AL$29),"")</f>
        <v/>
      </c>
      <c r="AM74" s="131" t="str">
        <f>IFERROR(LARGE('M 70-79'!$X$300:$X$313,AM$29),"")</f>
        <v/>
      </c>
      <c r="AN74" s="131" t="str">
        <f>IFERROR(LARGE('M 70-79'!$X$300:$X$313,AN$29),"")</f>
        <v/>
      </c>
      <c r="AO74" s="131" t="str">
        <f>IFERROR(LARGE('M 70-79'!$X$300:$X$313,AO$29),"")</f>
        <v/>
      </c>
      <c r="AP74" s="131" t="str">
        <f>IFERROR(LARGE('M 70-79'!$X$300:$X$313,AP$29),"")</f>
        <v/>
      </c>
      <c r="AQ74" s="131" t="str">
        <f>IFERROR(LARGE('M 70-79'!$X$300:$X$313,AQ$29),"")</f>
        <v/>
      </c>
    </row>
    <row r="75" spans="1:43" s="77" customFormat="1" hidden="1" x14ac:dyDescent="0.2">
      <c r="B75" s="53" t="s">
        <v>143</v>
      </c>
      <c r="D75" s="131" t="str">
        <f>IFERROR(LARGE('M 80+'!$X$300:$X$302,D$29),"")</f>
        <v/>
      </c>
      <c r="E75" s="131" t="str">
        <f>IFERROR(LARGE('M 80+'!$X$300:$X$302,E$29),"")</f>
        <v/>
      </c>
      <c r="F75" s="131" t="str">
        <f>IFERROR(LARGE('M 80+'!$X$300:$X$302,F$29),"")</f>
        <v/>
      </c>
      <c r="G75" s="131" t="str">
        <f>IFERROR(LARGE('M 80+'!$X$300:$X$302,G$29),"")</f>
        <v/>
      </c>
      <c r="H75" s="131" t="str">
        <f>IFERROR(LARGE('M 80+'!$X$300:$X$302,H$29),"")</f>
        <v/>
      </c>
      <c r="I75" s="131" t="str">
        <f>IFERROR(LARGE('M 80+'!$X$300:$X$302,I$29),"")</f>
        <v/>
      </c>
      <c r="J75" s="131" t="str">
        <f>IFERROR(LARGE('M 80+'!$X$300:$X$302,J$29),"")</f>
        <v/>
      </c>
      <c r="K75" s="131" t="str">
        <f>IFERROR(LARGE('M 80+'!$X$300:$X$302,K$29),"")</f>
        <v/>
      </c>
      <c r="L75" s="131" t="str">
        <f>IFERROR(LARGE('M 80+'!$X$300:$X$302,L$29),"")</f>
        <v/>
      </c>
      <c r="M75" s="131" t="str">
        <f>IFERROR(LARGE('M 80+'!$X$300:$X$302,M$29),"")</f>
        <v/>
      </c>
      <c r="N75" s="131" t="str">
        <f>IFERROR(LARGE('M 80+'!$X$300:$X$302,N$29),"")</f>
        <v/>
      </c>
      <c r="O75" s="131" t="str">
        <f>IFERROR(LARGE('M 80+'!$X$300:$X$302,O$29),"")</f>
        <v/>
      </c>
      <c r="P75" s="131" t="str">
        <f>IFERROR(LARGE('M 80+'!$X$300:$X$302,P$29),"")</f>
        <v/>
      </c>
      <c r="Q75" s="131" t="str">
        <f>IFERROR(LARGE('M 80+'!$X$300:$X$302,Q$29),"")</f>
        <v/>
      </c>
      <c r="R75" s="131" t="str">
        <f>IFERROR(LARGE('M 80+'!$X$300:$X$302,R$29),"")</f>
        <v/>
      </c>
      <c r="S75" s="131" t="str">
        <f>IFERROR(LARGE('M 80+'!$X$300:$X$302,S$29),"")</f>
        <v/>
      </c>
      <c r="T75" s="131" t="str">
        <f>IFERROR(LARGE('M 80+'!$X$300:$X$302,T$29),"")</f>
        <v/>
      </c>
      <c r="U75" s="131" t="str">
        <f>IFERROR(LARGE('M 80+'!$X$300:$X$302,U$29),"")</f>
        <v/>
      </c>
      <c r="V75" s="131" t="str">
        <f>IFERROR(LARGE('M 80+'!$X$300:$X$302,V$29),"")</f>
        <v/>
      </c>
      <c r="W75" s="131" t="str">
        <f>IFERROR(LARGE('M 80+'!$X$300:$X$302,W$29),"")</f>
        <v/>
      </c>
      <c r="X75" s="131" t="str">
        <f>IFERROR(LARGE('M 80+'!$X$300:$X$302,X$29),"")</f>
        <v/>
      </c>
      <c r="Y75" s="131" t="str">
        <f>IFERROR(LARGE('M 80+'!$X$300:$X$302,Y$29),"")</f>
        <v/>
      </c>
      <c r="Z75" s="131" t="str">
        <f>IFERROR(LARGE('M 80+'!$X$300:$X$302,Z$29),"")</f>
        <v/>
      </c>
      <c r="AA75" s="131" t="str">
        <f>IFERROR(LARGE('M 80+'!$X$300:$X$302,AA$29),"")</f>
        <v/>
      </c>
      <c r="AB75" s="131" t="str">
        <f>IFERROR(LARGE('M 80+'!$X$300:$X$302,AB$29),"")</f>
        <v/>
      </c>
      <c r="AC75" s="131" t="str">
        <f>IFERROR(LARGE('M 80+'!$X$300:$X$302,AC$29),"")</f>
        <v/>
      </c>
      <c r="AD75" s="131" t="str">
        <f>IFERROR(LARGE('M 80+'!$X$300:$X$302,AD$29),"")</f>
        <v/>
      </c>
      <c r="AE75" s="131" t="str">
        <f>IFERROR(LARGE('M 80+'!$X$300:$X$302,AE$29),"")</f>
        <v/>
      </c>
      <c r="AF75" s="131" t="str">
        <f>IFERROR(LARGE('M 80+'!$X$300:$X$302,AF$29),"")</f>
        <v/>
      </c>
      <c r="AG75" s="131" t="str">
        <f>IFERROR(LARGE('M 80+'!$X$300:$X$302,AG$29),"")</f>
        <v/>
      </c>
      <c r="AH75" s="131" t="str">
        <f>IFERROR(LARGE('M 80+'!$X$300:$X$302,AH$29),"")</f>
        <v/>
      </c>
      <c r="AI75" s="131" t="str">
        <f>IFERROR(LARGE('M 80+'!$X$300:$X$302,AI$29),"")</f>
        <v/>
      </c>
      <c r="AJ75" s="131" t="str">
        <f>IFERROR(LARGE('M 80+'!$X$300:$X$302,AJ$29),"")</f>
        <v/>
      </c>
      <c r="AK75" s="131" t="str">
        <f>IFERROR(LARGE('M 80+'!$X$300:$X$302,AK$29),"")</f>
        <v/>
      </c>
      <c r="AL75" s="131" t="str">
        <f>IFERROR(LARGE('M 80+'!$X$300:$X$302,AL$29),"")</f>
        <v/>
      </c>
      <c r="AM75" s="131" t="str">
        <f>IFERROR(LARGE('M 80+'!$X$300:$X$302,AM$29),"")</f>
        <v/>
      </c>
      <c r="AN75" s="131" t="str">
        <f>IFERROR(LARGE('M 80+'!$X$300:$X$302,AN$29),"")</f>
        <v/>
      </c>
      <c r="AO75" s="131" t="str">
        <f>IFERROR(LARGE('M 80+'!$X$300:$X$302,AO$29),"")</f>
        <v/>
      </c>
      <c r="AP75" s="131" t="str">
        <f>IFERROR(LARGE('M 80+'!$X$300:$X$302,AP$29),"")</f>
        <v/>
      </c>
      <c r="AQ75" s="131" t="str">
        <f>IFERROR(LARGE('M 80+'!$X$300:$X$302,AQ$29),"")</f>
        <v/>
      </c>
    </row>
    <row r="76" spans="1:43" hidden="1" x14ac:dyDescent="0.2">
      <c r="B76" s="54" t="s">
        <v>146</v>
      </c>
      <c r="D76" s="131" t="str">
        <f>IFERROR(LARGE('N 35-49'!$X$300:$X$308,D$29),"")</f>
        <v/>
      </c>
      <c r="E76" s="131" t="str">
        <f>IFERROR(LARGE('N 35-49'!$X$300:$X$308,E$29),"")</f>
        <v/>
      </c>
      <c r="F76" s="131" t="str">
        <f>IFERROR(LARGE('N 35-49'!$X$300:$X$308,F$29),"")</f>
        <v/>
      </c>
      <c r="G76" s="131" t="str">
        <f>IFERROR(LARGE('N 35-49'!$X$300:$X$308,G$29),"")</f>
        <v/>
      </c>
      <c r="H76" s="131" t="str">
        <f>IFERROR(LARGE('N 35-49'!$X$300:$X$308,H$29),"")</f>
        <v/>
      </c>
      <c r="I76" s="131" t="str">
        <f>IFERROR(LARGE('N 35-49'!$X$300:$X$308,I$29),"")</f>
        <v/>
      </c>
      <c r="J76" s="131" t="str">
        <f>IFERROR(LARGE('N 35-49'!$X$300:$X$308,J$29),"")</f>
        <v/>
      </c>
      <c r="K76" s="131" t="str">
        <f>IFERROR(LARGE('N 35-49'!$X$300:$X$308,K$29),"")</f>
        <v/>
      </c>
      <c r="L76" s="131" t="str">
        <f>IFERROR(LARGE('N 35-49'!$X$300:$X$308,L$29),"")</f>
        <v/>
      </c>
      <c r="M76" s="131" t="str">
        <f>IFERROR(LARGE('N 35-49'!$X$300:$X$308,M$29),"")</f>
        <v/>
      </c>
      <c r="N76" s="131" t="str">
        <f>IFERROR(LARGE('N 35-49'!$X$300:$X$308,N$29),"")</f>
        <v/>
      </c>
      <c r="O76" s="131" t="str">
        <f>IFERROR(LARGE('N 35-49'!$X$300:$X$308,O$29),"")</f>
        <v/>
      </c>
      <c r="P76" s="131" t="str">
        <f>IFERROR(LARGE('N 35-49'!$X$300:$X$308,P$29),"")</f>
        <v/>
      </c>
      <c r="Q76" s="131" t="str">
        <f>IFERROR(LARGE('N 35-49'!$X$300:$X$308,Q$29),"")</f>
        <v/>
      </c>
      <c r="R76" s="131" t="str">
        <f>IFERROR(LARGE('N 35-49'!$X$300:$X$308,R$29),"")</f>
        <v/>
      </c>
      <c r="S76" s="131" t="str">
        <f>IFERROR(LARGE('N 35-49'!$X$300:$X$308,S$29),"")</f>
        <v/>
      </c>
      <c r="T76" s="131" t="str">
        <f>IFERROR(LARGE('N 35-49'!$X$300:$X$308,T$29),"")</f>
        <v/>
      </c>
      <c r="U76" s="131" t="str">
        <f>IFERROR(LARGE('N 35-49'!$X$300:$X$308,U$29),"")</f>
        <v/>
      </c>
      <c r="V76" s="131" t="str">
        <f>IFERROR(LARGE('N 35-49'!$X$300:$X$308,V$29),"")</f>
        <v/>
      </c>
      <c r="W76" s="131" t="str">
        <f>IFERROR(LARGE('N 35-49'!$X$300:$X$308,W$29),"")</f>
        <v/>
      </c>
      <c r="X76" s="131" t="str">
        <f>IFERROR(LARGE('N 35-49'!$X$300:$X$308,X$29),"")</f>
        <v/>
      </c>
      <c r="Y76" s="131" t="str">
        <f>IFERROR(LARGE('N 35-49'!$X$300:$X$308,Y$29),"")</f>
        <v/>
      </c>
      <c r="Z76" s="131" t="str">
        <f>IFERROR(LARGE('N 35-49'!$X$300:$X$308,Z$29),"")</f>
        <v/>
      </c>
      <c r="AA76" s="131" t="str">
        <f>IFERROR(LARGE('N 35-49'!$X$300:$X$308,AA$29),"")</f>
        <v/>
      </c>
      <c r="AB76" s="131" t="str">
        <f>IFERROR(LARGE('N 35-49'!$X$300:$X$308,AB$29),"")</f>
        <v/>
      </c>
      <c r="AC76" s="131" t="str">
        <f>IFERROR(LARGE('N 35-49'!$X$300:$X$308,AC$29),"")</f>
        <v/>
      </c>
      <c r="AD76" s="131" t="str">
        <f>IFERROR(LARGE('N 35-49'!$X$300:$X$308,AD$29),"")</f>
        <v/>
      </c>
      <c r="AE76" s="131" t="str">
        <f>IFERROR(LARGE('N 35-49'!$X$300:$X$308,AE$29),"")</f>
        <v/>
      </c>
      <c r="AF76" s="131" t="str">
        <f>IFERROR(LARGE('N 35-49'!$X$300:$X$308,AF$29),"")</f>
        <v/>
      </c>
      <c r="AG76" s="131" t="str">
        <f>IFERROR(LARGE('N 35-49'!$X$300:$X$308,AG$29),"")</f>
        <v/>
      </c>
      <c r="AH76" s="131" t="str">
        <f>IFERROR(LARGE('N 35-49'!$X$300:$X$308,AH$29),"")</f>
        <v/>
      </c>
      <c r="AI76" s="131" t="str">
        <f>IFERROR(LARGE('N 35-49'!$X$300:$X$308,AI$29),"")</f>
        <v/>
      </c>
      <c r="AJ76" s="131" t="str">
        <f>IFERROR(LARGE('N 35-49'!$X$300:$X$308,AJ$29),"")</f>
        <v/>
      </c>
      <c r="AK76" s="131" t="str">
        <f>IFERROR(LARGE('N 35-49'!$X$300:$X$308,AK$29),"")</f>
        <v/>
      </c>
      <c r="AL76" s="131" t="str">
        <f>IFERROR(LARGE('N 35-49'!$X$300:$X$308,AL$29),"")</f>
        <v/>
      </c>
      <c r="AM76" s="131" t="str">
        <f>IFERROR(LARGE('N 35-49'!$X$300:$X$308,AM$29),"")</f>
        <v/>
      </c>
      <c r="AN76" s="131" t="str">
        <f>IFERROR(LARGE('N 35-49'!$X$300:$X$308,AN$29),"")</f>
        <v/>
      </c>
      <c r="AO76" s="131" t="str">
        <f>IFERROR(LARGE('N 35-49'!$X$300:$X$308,AO$29),"")</f>
        <v/>
      </c>
      <c r="AP76" s="131" t="str">
        <f>IFERROR(LARGE('N 35-49'!$X$300:$X$308,AP$29),"")</f>
        <v/>
      </c>
      <c r="AQ76" s="131" t="str">
        <f>IFERROR(LARGE('N 35-49'!$X$300:$X$308,AQ$29),"")</f>
        <v/>
      </c>
    </row>
    <row r="77" spans="1:43" hidden="1" x14ac:dyDescent="0.2">
      <c r="B77" s="54" t="s">
        <v>147</v>
      </c>
      <c r="D77" s="131" t="str">
        <f>IFERROR(LARGE('N 50-59'!$X$300:$X$307,D$29),"")</f>
        <v/>
      </c>
      <c r="E77" s="131" t="str">
        <f>IFERROR(LARGE('N 50-59'!$X$300:$X$307,E$29),"")</f>
        <v/>
      </c>
      <c r="F77" s="131" t="str">
        <f>IFERROR(LARGE('N 50-59'!$X$300:$X$307,F$29),"")</f>
        <v/>
      </c>
      <c r="G77" s="131" t="str">
        <f>IFERROR(LARGE('N 50-59'!$X$300:$X$307,G$29),"")</f>
        <v/>
      </c>
      <c r="H77" s="131" t="str">
        <f>IFERROR(LARGE('N 50-59'!$X$300:$X$307,H$29),"")</f>
        <v/>
      </c>
      <c r="I77" s="131" t="str">
        <f>IFERROR(LARGE('N 50-59'!$X$300:$X$307,I$29),"")</f>
        <v/>
      </c>
      <c r="J77" s="131" t="str">
        <f>IFERROR(LARGE('N 50-59'!$X$300:$X$307,J$29),"")</f>
        <v/>
      </c>
      <c r="K77" s="131" t="str">
        <f>IFERROR(LARGE('N 50-59'!$X$300:$X$307,K$29),"")</f>
        <v/>
      </c>
      <c r="L77" s="131" t="str">
        <f>IFERROR(LARGE('N 50-59'!$X$300:$X$307,L$29),"")</f>
        <v/>
      </c>
      <c r="M77" s="131" t="str">
        <f>IFERROR(LARGE('N 50-59'!$X$300:$X$307,M$29),"")</f>
        <v/>
      </c>
      <c r="N77" s="131" t="str">
        <f>IFERROR(LARGE('N 50-59'!$X$300:$X$307,N$29),"")</f>
        <v/>
      </c>
      <c r="O77" s="131" t="str">
        <f>IFERROR(LARGE('N 50-59'!$X$300:$X$307,O$29),"")</f>
        <v/>
      </c>
      <c r="P77" s="131" t="str">
        <f>IFERROR(LARGE('N 50-59'!$X$300:$X$307,P$29),"")</f>
        <v/>
      </c>
      <c r="Q77" s="131" t="str">
        <f>IFERROR(LARGE('N 50-59'!$X$300:$X$307,Q$29),"")</f>
        <v/>
      </c>
      <c r="R77" s="131" t="str">
        <f>IFERROR(LARGE('N 50-59'!$X$300:$X$307,R$29),"")</f>
        <v/>
      </c>
      <c r="S77" s="131" t="str">
        <f>IFERROR(LARGE('N 50-59'!$X$300:$X$307,S$29),"")</f>
        <v/>
      </c>
      <c r="T77" s="131" t="str">
        <f>IFERROR(LARGE('N 50-59'!$X$300:$X$307,T$29),"")</f>
        <v/>
      </c>
      <c r="U77" s="131" t="str">
        <f>IFERROR(LARGE('N 50-59'!$X$300:$X$307,U$29),"")</f>
        <v/>
      </c>
      <c r="V77" s="131" t="str">
        <f>IFERROR(LARGE('N 50-59'!$X$300:$X$307,V$29),"")</f>
        <v/>
      </c>
      <c r="W77" s="131" t="str">
        <f>IFERROR(LARGE('N 50-59'!$X$300:$X$307,W$29),"")</f>
        <v/>
      </c>
      <c r="X77" s="131" t="str">
        <f>IFERROR(LARGE('N 50-59'!$X$300:$X$307,X$29),"")</f>
        <v/>
      </c>
      <c r="Y77" s="131" t="str">
        <f>IFERROR(LARGE('N 50-59'!$X$300:$X$307,Y$29),"")</f>
        <v/>
      </c>
      <c r="Z77" s="131" t="str">
        <f>IFERROR(LARGE('N 50-59'!$X$300:$X$307,Z$29),"")</f>
        <v/>
      </c>
      <c r="AA77" s="131" t="str">
        <f>IFERROR(LARGE('N 50-59'!$X$300:$X$307,AA$29),"")</f>
        <v/>
      </c>
      <c r="AB77" s="131" t="str">
        <f>IFERROR(LARGE('N 50-59'!$X$300:$X$307,AB$29),"")</f>
        <v/>
      </c>
      <c r="AC77" s="131" t="str">
        <f>IFERROR(LARGE('N 50-59'!$X$300:$X$307,AC$29),"")</f>
        <v/>
      </c>
      <c r="AD77" s="131" t="str">
        <f>IFERROR(LARGE('N 50-59'!$X$300:$X$307,AD$29),"")</f>
        <v/>
      </c>
      <c r="AE77" s="131" t="str">
        <f>IFERROR(LARGE('N 50-59'!$X$300:$X$307,AE$29),"")</f>
        <v/>
      </c>
      <c r="AF77" s="131" t="str">
        <f>IFERROR(LARGE('N 50-59'!$X$300:$X$307,AF$29),"")</f>
        <v/>
      </c>
      <c r="AG77" s="131" t="str">
        <f>IFERROR(LARGE('N 50-59'!$X$300:$X$307,AG$29),"")</f>
        <v/>
      </c>
      <c r="AH77" s="131" t="str">
        <f>IFERROR(LARGE('N 50-59'!$X$300:$X$307,AH$29),"")</f>
        <v/>
      </c>
      <c r="AI77" s="131" t="str">
        <f>IFERROR(LARGE('N 50-59'!$X$300:$X$307,AI$29),"")</f>
        <v/>
      </c>
      <c r="AJ77" s="131" t="str">
        <f>IFERROR(LARGE('N 50-59'!$X$300:$X$307,AJ$29),"")</f>
        <v/>
      </c>
      <c r="AK77" s="131" t="str">
        <f>IFERROR(LARGE('N 50-59'!$X$300:$X$307,AK$29),"")</f>
        <v/>
      </c>
      <c r="AL77" s="131" t="str">
        <f>IFERROR(LARGE('N 50-59'!$X$300:$X$307,AL$29),"")</f>
        <v/>
      </c>
      <c r="AM77" s="131" t="str">
        <f>IFERROR(LARGE('N 50-59'!$X$300:$X$307,AM$29),"")</f>
        <v/>
      </c>
      <c r="AN77" s="131" t="str">
        <f>IFERROR(LARGE('N 50-59'!$X$300:$X$307,AN$29),"")</f>
        <v/>
      </c>
      <c r="AO77" s="131" t="str">
        <f>IFERROR(LARGE('N 50-59'!$X$300:$X$307,AO$29),"")</f>
        <v/>
      </c>
      <c r="AP77" s="131" t="str">
        <f>IFERROR(LARGE('N 50-59'!$X$300:$X$307,AP$29),"")</f>
        <v/>
      </c>
      <c r="AQ77" s="131" t="str">
        <f>IFERROR(LARGE('N 50-59'!$X$300:$X$307,AQ$29),"")</f>
        <v/>
      </c>
    </row>
    <row r="78" spans="1:43" hidden="1" x14ac:dyDescent="0.2">
      <c r="B78" s="54" t="s">
        <v>89</v>
      </c>
      <c r="D78" s="131" t="str">
        <f>IFERROR(LARGE('N 60-69'!$X$300:$X$304,D$29),"")</f>
        <v/>
      </c>
      <c r="E78" s="131" t="str">
        <f>IFERROR(LARGE('N 60-69'!$X$300:$X$304,E$29),"")</f>
        <v/>
      </c>
      <c r="F78" s="131" t="str">
        <f>IFERROR(LARGE('N 60-69'!$X$300:$X$304,F$29),"")</f>
        <v/>
      </c>
      <c r="G78" s="131" t="str">
        <f>IFERROR(LARGE('N 60-69'!$X$300:$X$304,G$29),"")</f>
        <v/>
      </c>
      <c r="H78" s="131" t="str">
        <f>IFERROR(LARGE('N 60-69'!$X$300:$X$304,H$29),"")</f>
        <v/>
      </c>
      <c r="I78" s="131" t="str">
        <f>IFERROR(LARGE('N 60-69'!$X$300:$X$304,I$29),"")</f>
        <v/>
      </c>
      <c r="J78" s="131" t="str">
        <f>IFERROR(LARGE('N 60-69'!$X$300:$X$304,J$29),"")</f>
        <v/>
      </c>
      <c r="K78" s="131" t="str">
        <f>IFERROR(LARGE('N 60-69'!$X$300:$X$304,K$29),"")</f>
        <v/>
      </c>
      <c r="L78" s="131" t="str">
        <f>IFERROR(LARGE('N 60-69'!$X$300:$X$304,L$29),"")</f>
        <v/>
      </c>
      <c r="M78" s="131" t="str">
        <f>IFERROR(LARGE('N 60-69'!$X$300:$X$304,M$29),"")</f>
        <v/>
      </c>
      <c r="N78" s="131" t="str">
        <f>IFERROR(LARGE('N 60-69'!$X$300:$X$304,N$29),"")</f>
        <v/>
      </c>
      <c r="O78" s="131" t="str">
        <f>IFERROR(LARGE('N 60-69'!$X$300:$X$304,O$29),"")</f>
        <v/>
      </c>
      <c r="P78" s="131" t="str">
        <f>IFERROR(LARGE('N 60-69'!$X$300:$X$304,P$29),"")</f>
        <v/>
      </c>
      <c r="Q78" s="131" t="str">
        <f>IFERROR(LARGE('N 60-69'!$X$300:$X$304,Q$29),"")</f>
        <v/>
      </c>
      <c r="R78" s="131" t="str">
        <f>IFERROR(LARGE('N 60-69'!$X$300:$X$304,R$29),"")</f>
        <v/>
      </c>
      <c r="S78" s="131" t="str">
        <f>IFERROR(LARGE('N 60-69'!$X$300:$X$304,S$29),"")</f>
        <v/>
      </c>
      <c r="T78" s="131" t="str">
        <f>IFERROR(LARGE('N 60-69'!$X$300:$X$304,T$29),"")</f>
        <v/>
      </c>
      <c r="U78" s="131" t="str">
        <f>IFERROR(LARGE('N 60-69'!$X$300:$X$304,U$29),"")</f>
        <v/>
      </c>
      <c r="V78" s="131" t="str">
        <f>IFERROR(LARGE('N 60-69'!$X$300:$X$304,V$29),"")</f>
        <v/>
      </c>
      <c r="W78" s="131" t="str">
        <f>IFERROR(LARGE('N 60-69'!$X$300:$X$304,W$29),"")</f>
        <v/>
      </c>
      <c r="X78" s="131" t="str">
        <f>IFERROR(LARGE('N 60-69'!$X$300:$X$304,X$29),"")</f>
        <v/>
      </c>
      <c r="Y78" s="131" t="str">
        <f>IFERROR(LARGE('N 60-69'!$X$300:$X$304,Y$29),"")</f>
        <v/>
      </c>
      <c r="Z78" s="131" t="str">
        <f>IFERROR(LARGE('N 60-69'!$X$300:$X$304,Z$29),"")</f>
        <v/>
      </c>
      <c r="AA78" s="131" t="str">
        <f>IFERROR(LARGE('N 60-69'!$X$300:$X$304,AA$29),"")</f>
        <v/>
      </c>
      <c r="AB78" s="131" t="str">
        <f>IFERROR(LARGE('N 60-69'!$X$300:$X$304,AB$29),"")</f>
        <v/>
      </c>
      <c r="AC78" s="131" t="str">
        <f>IFERROR(LARGE('N 60-69'!$X$300:$X$304,AC$29),"")</f>
        <v/>
      </c>
      <c r="AD78" s="131" t="str">
        <f>IFERROR(LARGE('N 60-69'!$X$300:$X$304,AD$29),"")</f>
        <v/>
      </c>
      <c r="AE78" s="131" t="str">
        <f>IFERROR(LARGE('N 60-69'!$X$300:$X$304,AE$29),"")</f>
        <v/>
      </c>
      <c r="AF78" s="131" t="str">
        <f>IFERROR(LARGE('N 60-69'!$X$300:$X$304,AF$29),"")</f>
        <v/>
      </c>
      <c r="AG78" s="131" t="str">
        <f>IFERROR(LARGE('N 60-69'!$X$300:$X$304,AG$29),"")</f>
        <v/>
      </c>
      <c r="AH78" s="131" t="str">
        <f>IFERROR(LARGE('N 60-69'!$X$300:$X$304,AH$29),"")</f>
        <v/>
      </c>
      <c r="AI78" s="131" t="str">
        <f>IFERROR(LARGE('N 60-69'!$X$300:$X$304,AI$29),"")</f>
        <v/>
      </c>
      <c r="AJ78" s="131" t="str">
        <f>IFERROR(LARGE('N 60-69'!$X$300:$X$304,AJ$29),"")</f>
        <v/>
      </c>
      <c r="AK78" s="131" t="str">
        <f>IFERROR(LARGE('N 60-69'!$X$300:$X$304,AK$29),"")</f>
        <v/>
      </c>
      <c r="AL78" s="131" t="str">
        <f>IFERROR(LARGE('N 60-69'!$X$300:$X$304,AL$29),"")</f>
        <v/>
      </c>
      <c r="AM78" s="131" t="str">
        <f>IFERROR(LARGE('N 60-69'!$X$300:$X$304,AM$29),"")</f>
        <v/>
      </c>
      <c r="AN78" s="131" t="str">
        <f>IFERROR(LARGE('N 60-69'!$X$300:$X$304,AN$29),"")</f>
        <v/>
      </c>
      <c r="AO78" s="131" t="str">
        <f>IFERROR(LARGE('N 60-69'!$X$300:$X$304,AO$29),"")</f>
        <v/>
      </c>
      <c r="AP78" s="131" t="str">
        <f>IFERROR(LARGE('N 60-69'!$X$300:$X$304,AP$29),"")</f>
        <v/>
      </c>
      <c r="AQ78" s="131" t="str">
        <f>IFERROR(LARGE('N 60-69'!$X$300:$X$304,AQ$29),"")</f>
        <v/>
      </c>
    </row>
    <row r="79" spans="1:43" hidden="1" x14ac:dyDescent="0.2">
      <c r="B79" s="54" t="s">
        <v>144</v>
      </c>
      <c r="D79" s="131" t="str">
        <f>IFERROR(LARGE('N 70-79'!$X$300:$X$306,D$29),"")</f>
        <v/>
      </c>
      <c r="E79" s="131" t="str">
        <f>IFERROR(LARGE('N 70-79'!$X$300:$X$306,E$29),"")</f>
        <v/>
      </c>
      <c r="F79" s="131" t="str">
        <f>IFERROR(LARGE('N 70-79'!$X$300:$X$306,F$29),"")</f>
        <v/>
      </c>
      <c r="G79" s="131" t="str">
        <f>IFERROR(LARGE('N 70-79'!$X$300:$X$306,G$29),"")</f>
        <v/>
      </c>
      <c r="H79" s="131" t="str">
        <f>IFERROR(LARGE('N 70-79'!$X$300:$X$306,H$29),"")</f>
        <v/>
      </c>
      <c r="I79" s="131" t="str">
        <f>IFERROR(LARGE('N 70-79'!$X$300:$X$306,I$29),"")</f>
        <v/>
      </c>
      <c r="J79" s="131" t="str">
        <f>IFERROR(LARGE('N 70-79'!$X$300:$X$306,J$29),"")</f>
        <v/>
      </c>
      <c r="K79" s="131" t="str">
        <f>IFERROR(LARGE('N 70-79'!$X$300:$X$306,K$29),"")</f>
        <v/>
      </c>
      <c r="L79" s="131" t="str">
        <f>IFERROR(LARGE('N 70-79'!$X$300:$X$306,L$29),"")</f>
        <v/>
      </c>
      <c r="M79" s="131" t="str">
        <f>IFERROR(LARGE('N 70-79'!$X$300:$X$306,M$29),"")</f>
        <v/>
      </c>
      <c r="N79" s="131" t="str">
        <f>IFERROR(LARGE('N 70-79'!$X$300:$X$306,N$29),"")</f>
        <v/>
      </c>
      <c r="O79" s="131" t="str">
        <f>IFERROR(LARGE('N 70-79'!$X$300:$X$306,O$29),"")</f>
        <v/>
      </c>
      <c r="P79" s="131" t="str">
        <f>IFERROR(LARGE('N 70-79'!$X$300:$X$306,P$29),"")</f>
        <v/>
      </c>
      <c r="Q79" s="131" t="str">
        <f>IFERROR(LARGE('N 70-79'!$X$300:$X$306,Q$29),"")</f>
        <v/>
      </c>
      <c r="R79" s="131" t="str">
        <f>IFERROR(LARGE('N 70-79'!$X$300:$X$306,R$29),"")</f>
        <v/>
      </c>
      <c r="S79" s="131" t="str">
        <f>IFERROR(LARGE('N 70-79'!$X$300:$X$306,S$29),"")</f>
        <v/>
      </c>
      <c r="T79" s="131" t="str">
        <f>IFERROR(LARGE('N 70-79'!$X$300:$X$306,T$29),"")</f>
        <v/>
      </c>
      <c r="U79" s="131" t="str">
        <f>IFERROR(LARGE('N 70-79'!$X$300:$X$306,U$29),"")</f>
        <v/>
      </c>
      <c r="V79" s="131" t="str">
        <f>IFERROR(LARGE('N 70-79'!$X$300:$X$306,V$29),"")</f>
        <v/>
      </c>
      <c r="W79" s="131" t="str">
        <f>IFERROR(LARGE('N 70-79'!$X$300:$X$306,W$29),"")</f>
        <v/>
      </c>
      <c r="X79" s="131" t="str">
        <f>IFERROR(LARGE('N 70-79'!$X$300:$X$306,X$29),"")</f>
        <v/>
      </c>
      <c r="Y79" s="131" t="str">
        <f>IFERROR(LARGE('N 70-79'!$X$300:$X$306,Y$29),"")</f>
        <v/>
      </c>
      <c r="Z79" s="131" t="str">
        <f>IFERROR(LARGE('N 70-79'!$X$300:$X$306,Z$29),"")</f>
        <v/>
      </c>
      <c r="AA79" s="131" t="str">
        <f>IFERROR(LARGE('N 70-79'!$X$300:$X$306,AA$29),"")</f>
        <v/>
      </c>
      <c r="AB79" s="131" t="str">
        <f>IFERROR(LARGE('N 70-79'!$X$300:$X$306,AB$29),"")</f>
        <v/>
      </c>
      <c r="AC79" s="131" t="str">
        <f>IFERROR(LARGE('N 70-79'!$X$300:$X$306,AC$29),"")</f>
        <v/>
      </c>
      <c r="AD79" s="131" t="str">
        <f>IFERROR(LARGE('N 70-79'!$X$300:$X$306,AD$29),"")</f>
        <v/>
      </c>
      <c r="AE79" s="131" t="str">
        <f>IFERROR(LARGE('N 70-79'!$X$300:$X$306,AE$29),"")</f>
        <v/>
      </c>
      <c r="AF79" s="131" t="str">
        <f>IFERROR(LARGE('N 70-79'!$X$300:$X$306,AF$29),"")</f>
        <v/>
      </c>
      <c r="AG79" s="131" t="str">
        <f>IFERROR(LARGE('N 70-79'!$X$300:$X$306,AG$29),"")</f>
        <v/>
      </c>
      <c r="AH79" s="131" t="str">
        <f>IFERROR(LARGE('N 70-79'!$X$300:$X$306,AH$29),"")</f>
        <v/>
      </c>
      <c r="AI79" s="131" t="str">
        <f>IFERROR(LARGE('N 70-79'!$X$300:$X$306,AI$29),"")</f>
        <v/>
      </c>
      <c r="AJ79" s="131" t="str">
        <f>IFERROR(LARGE('N 70-79'!$X$300:$X$306,AJ$29),"")</f>
        <v/>
      </c>
      <c r="AK79" s="131" t="str">
        <f>IFERROR(LARGE('N 70-79'!$X$300:$X$306,AK$29),"")</f>
        <v/>
      </c>
      <c r="AL79" s="131" t="str">
        <f>IFERROR(LARGE('N 70-79'!$X$300:$X$306,AL$29),"")</f>
        <v/>
      </c>
      <c r="AM79" s="131" t="str">
        <f>IFERROR(LARGE('N 70-79'!$X$300:$X$306,AM$29),"")</f>
        <v/>
      </c>
      <c r="AN79" s="131" t="str">
        <f>IFERROR(LARGE('N 70-79'!$X$300:$X$306,AN$29),"")</f>
        <v/>
      </c>
      <c r="AO79" s="131" t="str">
        <f>IFERROR(LARGE('N 70-79'!$X$300:$X$306,AO$29),"")</f>
        <v/>
      </c>
      <c r="AP79" s="131" t="str">
        <f>IFERROR(LARGE('N 70-79'!$X$300:$X$306,AP$29),"")</f>
        <v/>
      </c>
      <c r="AQ79" s="131" t="str">
        <f>IFERROR(LARGE('N 70-79'!$X$300:$X$306,AQ$29),"")</f>
        <v/>
      </c>
    </row>
    <row r="80" spans="1:43" s="77" customFormat="1" hidden="1" x14ac:dyDescent="0.2">
      <c r="B80" s="54" t="s">
        <v>145</v>
      </c>
      <c r="D80" s="131" t="str">
        <f>IFERROR(LARGE('N 80+'!$X$300:$X$303,D$29),"")</f>
        <v/>
      </c>
      <c r="E80" s="131" t="str">
        <f>IFERROR(LARGE('N 80+'!$X$300:$X$303,E$29),"")</f>
        <v/>
      </c>
      <c r="F80" s="131" t="str">
        <f>IFERROR(LARGE('N 80+'!$X$300:$X$303,F$29),"")</f>
        <v/>
      </c>
      <c r="G80" s="131" t="str">
        <f>IFERROR(LARGE('N 80+'!$X$300:$X$303,G$29),"")</f>
        <v/>
      </c>
      <c r="H80" s="131" t="str">
        <f>IFERROR(LARGE('N 80+'!$X$300:$X$303,H$29),"")</f>
        <v/>
      </c>
      <c r="I80" s="131" t="str">
        <f>IFERROR(LARGE('N 80+'!$X$300:$X$303,I$29),"")</f>
        <v/>
      </c>
      <c r="J80" s="131" t="str">
        <f>IFERROR(LARGE('N 80+'!$X$300:$X$303,J$29),"")</f>
        <v/>
      </c>
      <c r="K80" s="131" t="str">
        <f>IFERROR(LARGE('N 80+'!$X$300:$X$303,K$29),"")</f>
        <v/>
      </c>
      <c r="L80" s="131" t="str">
        <f>IFERROR(LARGE('N 80+'!$X$300:$X$303,L$29),"")</f>
        <v/>
      </c>
      <c r="M80" s="131" t="str">
        <f>IFERROR(LARGE('N 80+'!$X$300:$X$303,M$29),"")</f>
        <v/>
      </c>
      <c r="N80" s="131" t="str">
        <f>IFERROR(LARGE('N 80+'!$X$300:$X$303,N$29),"")</f>
        <v/>
      </c>
      <c r="O80" s="131" t="str">
        <f>IFERROR(LARGE('N 80+'!$X$300:$X$303,O$29),"")</f>
        <v/>
      </c>
      <c r="P80" s="131" t="str">
        <f>IFERROR(LARGE('N 80+'!$X$300:$X$303,P$29),"")</f>
        <v/>
      </c>
      <c r="Q80" s="131" t="str">
        <f>IFERROR(LARGE('N 80+'!$X$300:$X$303,Q$29),"")</f>
        <v/>
      </c>
      <c r="R80" s="131" t="str">
        <f>IFERROR(LARGE('N 80+'!$X$300:$X$303,R$29),"")</f>
        <v/>
      </c>
      <c r="S80" s="131" t="str">
        <f>IFERROR(LARGE('N 80+'!$X$300:$X$303,S$29),"")</f>
        <v/>
      </c>
      <c r="T80" s="131" t="str">
        <f>IFERROR(LARGE('N 80+'!$X$300:$X$303,T$29),"")</f>
        <v/>
      </c>
      <c r="U80" s="131" t="str">
        <f>IFERROR(LARGE('N 80+'!$X$300:$X$303,U$29),"")</f>
        <v/>
      </c>
      <c r="V80" s="131" t="str">
        <f>IFERROR(LARGE('N 80+'!$X$300:$X$303,V$29),"")</f>
        <v/>
      </c>
      <c r="W80" s="131" t="str">
        <f>IFERROR(LARGE('N 80+'!$X$300:$X$303,W$29),"")</f>
        <v/>
      </c>
      <c r="X80" s="131" t="str">
        <f>IFERROR(LARGE('N 80+'!$X$300:$X$303,X$29),"")</f>
        <v/>
      </c>
      <c r="Y80" s="131" t="str">
        <f>IFERROR(LARGE('N 80+'!$X$300:$X$303,Y$29),"")</f>
        <v/>
      </c>
      <c r="Z80" s="131" t="str">
        <f>IFERROR(LARGE('N 80+'!$X$300:$X$303,Z$29),"")</f>
        <v/>
      </c>
      <c r="AA80" s="131" t="str">
        <f>IFERROR(LARGE('N 80+'!$X$300:$X$303,AA$29),"")</f>
        <v/>
      </c>
      <c r="AB80" s="131" t="str">
        <f>IFERROR(LARGE('N 80+'!$X$300:$X$303,AB$29),"")</f>
        <v/>
      </c>
      <c r="AC80" s="131" t="str">
        <f>IFERROR(LARGE('N 80+'!$X$300:$X$303,AC$29),"")</f>
        <v/>
      </c>
      <c r="AD80" s="131" t="str">
        <f>IFERROR(LARGE('N 80+'!$X$300:$X$303,AD$29),"")</f>
        <v/>
      </c>
      <c r="AE80" s="131" t="str">
        <f>IFERROR(LARGE('N 80+'!$X$300:$X$303,AE$29),"")</f>
        <v/>
      </c>
      <c r="AF80" s="131" t="str">
        <f>IFERROR(LARGE('N 80+'!$X$300:$X$303,AF$29),"")</f>
        <v/>
      </c>
      <c r="AG80" s="131" t="str">
        <f>IFERROR(LARGE('N 80+'!$X$300:$X$303,AG$29),"")</f>
        <v/>
      </c>
      <c r="AH80" s="131" t="str">
        <f>IFERROR(LARGE('N 80+'!$X$300:$X$303,AH$29),"")</f>
        <v/>
      </c>
      <c r="AI80" s="131" t="str">
        <f>IFERROR(LARGE('N 80+'!$X$300:$X$303,AI$29),"")</f>
        <v/>
      </c>
      <c r="AJ80" s="131" t="str">
        <f>IFERROR(LARGE('N 80+'!$X$300:$X$303,AJ$29),"")</f>
        <v/>
      </c>
      <c r="AK80" s="131" t="str">
        <f>IFERROR(LARGE('N 80+'!$X$300:$X$303,AK$29),"")</f>
        <v/>
      </c>
      <c r="AL80" s="131" t="str">
        <f>IFERROR(LARGE('N 80+'!$X$300:$X$303,AL$29),"")</f>
        <v/>
      </c>
      <c r="AM80" s="131" t="str">
        <f>IFERROR(LARGE('N 80+'!$X$300:$X$303,AM$29),"")</f>
        <v/>
      </c>
      <c r="AN80" s="131" t="str">
        <f>IFERROR(LARGE('N 80+'!$X$300:$X$303,AN$29),"")</f>
        <v/>
      </c>
      <c r="AO80" s="131" t="str">
        <f>IFERROR(LARGE('N 80+'!$X$300:$X$303,AO$29),"")</f>
        <v/>
      </c>
      <c r="AP80" s="131" t="str">
        <f>IFERROR(LARGE('N 80+'!$X$300:$X$303,AP$29),"")</f>
        <v/>
      </c>
      <c r="AQ80" s="131" t="str">
        <f>IFERROR(LARGE('N 80+'!$X$300:$X$303,AQ$29),"")</f>
        <v/>
      </c>
    </row>
    <row r="81" spans="1:43" hidden="1" x14ac:dyDescent="0.2">
      <c r="A81" s="47" t="s">
        <v>76</v>
      </c>
      <c r="B81" s="133" t="s">
        <v>86</v>
      </c>
      <c r="D81" s="131">
        <f>IFERROR(LARGE('M 35-49'!$Y$300:$Y$318,D$29),"")</f>
        <v>5.0000000000000001E-3</v>
      </c>
      <c r="E81" s="131">
        <f>IFERROR(LARGE('M 35-49'!$Y$300:$Y$318,E$29),"")</f>
        <v>5.0000000000000001E-3</v>
      </c>
      <c r="F81" s="131" t="str">
        <f>IFERROR(LARGE('M 35-49'!$Y$300:$Y$318,F$29),"")</f>
        <v/>
      </c>
      <c r="G81" s="131" t="str">
        <f>IFERROR(LARGE('M 35-49'!$Y$300:$Y$318,G$29),"")</f>
        <v/>
      </c>
      <c r="H81" s="131" t="str">
        <f>IFERROR(LARGE('M 35-49'!$Y$300:$Y$318,H$29),"")</f>
        <v/>
      </c>
      <c r="I81" s="131" t="str">
        <f>IFERROR(LARGE('M 35-49'!$Y$300:$Y$318,I$29),"")</f>
        <v/>
      </c>
      <c r="J81" s="131" t="str">
        <f>IFERROR(LARGE('M 35-49'!$Y$300:$Y$318,J$29),"")</f>
        <v/>
      </c>
      <c r="K81" s="131" t="str">
        <f>IFERROR(LARGE('M 35-49'!$Y$300:$Y$318,K$29),"")</f>
        <v/>
      </c>
      <c r="L81" s="131" t="str">
        <f>IFERROR(LARGE('M 35-49'!$Y$300:$Y$318,L$29),"")</f>
        <v/>
      </c>
      <c r="M81" s="131" t="str">
        <f>IFERROR(LARGE('M 35-49'!$Y$300:$Y$318,M$29),"")</f>
        <v/>
      </c>
      <c r="N81" s="131" t="str">
        <f>IFERROR(LARGE('M 35-49'!$Y$300:$Y$318,N$29),"")</f>
        <v/>
      </c>
      <c r="O81" s="131" t="str">
        <f>IFERROR(LARGE('M 35-49'!$Y$300:$Y$318,O$29),"")</f>
        <v/>
      </c>
      <c r="P81" s="131" t="str">
        <f>IFERROR(LARGE('M 35-49'!$Y$300:$Y$318,P$29),"")</f>
        <v/>
      </c>
      <c r="Q81" s="131" t="str">
        <f>IFERROR(LARGE('M 35-49'!$Y$300:$Y$318,Q$29),"")</f>
        <v/>
      </c>
      <c r="R81" s="131" t="str">
        <f>IFERROR(LARGE('M 35-49'!$Y$300:$Y$318,R$29),"")</f>
        <v/>
      </c>
      <c r="S81" s="131" t="str">
        <f>IFERROR(LARGE('M 35-49'!$Y$300:$Y$318,S$29),"")</f>
        <v/>
      </c>
      <c r="T81" s="131" t="str">
        <f>IFERROR(LARGE('M 35-49'!$Y$300:$Y$318,T$29),"")</f>
        <v/>
      </c>
      <c r="U81" s="131" t="str">
        <f>IFERROR(LARGE('M 35-49'!$Y$300:$Y$318,U$29),"")</f>
        <v/>
      </c>
      <c r="V81" s="131" t="str">
        <f>IFERROR(LARGE('M 35-49'!$Y$300:$Y$318,V$29),"")</f>
        <v/>
      </c>
      <c r="W81" s="131" t="str">
        <f>IFERROR(LARGE('M 35-49'!$Y$300:$Y$318,W$29),"")</f>
        <v/>
      </c>
      <c r="X81" s="131" t="str">
        <f>IFERROR(LARGE('M 35-49'!$Y$300:$Y$318,X$29),"")</f>
        <v/>
      </c>
      <c r="Y81" s="131" t="str">
        <f>IFERROR(LARGE('M 35-49'!$Y$300:$Y$318,Y$29),"")</f>
        <v/>
      </c>
      <c r="Z81" s="131" t="str">
        <f>IFERROR(LARGE('M 35-49'!$Y$300:$Y$318,Z$29),"")</f>
        <v/>
      </c>
      <c r="AA81" s="131" t="str">
        <f>IFERROR(LARGE('M 35-49'!$Y$300:$Y$318,AA$29),"")</f>
        <v/>
      </c>
      <c r="AB81" s="131" t="str">
        <f>IFERROR(LARGE('M 35-49'!$Y$300:$Y$318,AB$29),"")</f>
        <v/>
      </c>
      <c r="AC81" s="131" t="str">
        <f>IFERROR(LARGE('M 35-49'!$Y$300:$Y$318,AC$29),"")</f>
        <v/>
      </c>
      <c r="AD81" s="131" t="str">
        <f>IFERROR(LARGE('M 35-49'!$Y$300:$Y$318,AD$29),"")</f>
        <v/>
      </c>
      <c r="AE81" s="131" t="str">
        <f>IFERROR(LARGE('M 35-49'!$Y$300:$Y$318,AE$29),"")</f>
        <v/>
      </c>
      <c r="AF81" s="131" t="str">
        <f>IFERROR(LARGE('M 35-49'!$Y$300:$Y$318,AF$29),"")</f>
        <v/>
      </c>
      <c r="AG81" s="131" t="str">
        <f>IFERROR(LARGE('M 35-49'!$Y$300:$Y$318,AG$29),"")</f>
        <v/>
      </c>
      <c r="AH81" s="131" t="str">
        <f>IFERROR(LARGE('M 35-49'!$Y$300:$Y$318,AH$29),"")</f>
        <v/>
      </c>
      <c r="AI81" s="131" t="str">
        <f>IFERROR(LARGE('M 35-49'!$Y$300:$Y$318,AI$29),"")</f>
        <v/>
      </c>
      <c r="AJ81" s="131" t="str">
        <f>IFERROR(LARGE('M 35-49'!$Y$300:$Y$318,AJ$29),"")</f>
        <v/>
      </c>
      <c r="AK81" s="131" t="str">
        <f>IFERROR(LARGE('M 35-49'!$Y$300:$Y$318,AK$29),"")</f>
        <v/>
      </c>
      <c r="AL81" s="131" t="str">
        <f>IFERROR(LARGE('M 35-49'!$Y$300:$Y$318,AL$29),"")</f>
        <v/>
      </c>
      <c r="AM81" s="131" t="str">
        <f>IFERROR(LARGE('M 35-49'!$Y$300:$Y$318,AM$29),"")</f>
        <v/>
      </c>
      <c r="AN81" s="131" t="str">
        <f>IFERROR(LARGE('M 35-49'!$Y$300:$Y$318,AN$29),"")</f>
        <v/>
      </c>
      <c r="AO81" s="131" t="str">
        <f>IFERROR(LARGE('M 35-49'!$Y$300:$Y$318,AO$29),"")</f>
        <v/>
      </c>
      <c r="AP81" s="131" t="str">
        <f>IFERROR(LARGE('M 35-49'!$Y$300:$Y$318,AP$29),"")</f>
        <v/>
      </c>
      <c r="AQ81" s="131" t="str">
        <f>IFERROR(LARGE('M 35-49'!$Y$300:$Y$318,AQ$29),"")</f>
        <v/>
      </c>
    </row>
    <row r="82" spans="1:43" hidden="1" x14ac:dyDescent="0.2">
      <c r="B82" s="133" t="s">
        <v>87</v>
      </c>
      <c r="D82" s="131" t="str">
        <f>IFERROR(LARGE('M 50-59'!$Y$300:$Y$313,D$29),"")</f>
        <v/>
      </c>
      <c r="E82" s="131" t="str">
        <f>IFERROR(LARGE('M 50-59'!$Y$300:$Y$313,E$29),"")</f>
        <v/>
      </c>
      <c r="F82" s="131" t="str">
        <f>IFERROR(LARGE('M 50-59'!$Y$300:$Y$313,F$29),"")</f>
        <v/>
      </c>
      <c r="G82" s="131" t="str">
        <f>IFERROR(LARGE('M 50-59'!$Y$300:$Y$313,G$29),"")</f>
        <v/>
      </c>
      <c r="H82" s="131" t="str">
        <f>IFERROR(LARGE('M 50-59'!$Y$300:$Y$313,H$29),"")</f>
        <v/>
      </c>
      <c r="I82" s="131" t="str">
        <f>IFERROR(LARGE('M 50-59'!$Y$300:$Y$313,I$29),"")</f>
        <v/>
      </c>
      <c r="J82" s="131" t="str">
        <f>IFERROR(LARGE('M 50-59'!$Y$300:$Y$313,J$29),"")</f>
        <v/>
      </c>
      <c r="K82" s="131" t="str">
        <f>IFERROR(LARGE('M 50-59'!$Y$300:$Y$313,K$29),"")</f>
        <v/>
      </c>
      <c r="L82" s="131" t="str">
        <f>IFERROR(LARGE('M 50-59'!$Y$300:$Y$313,L$29),"")</f>
        <v/>
      </c>
      <c r="M82" s="131" t="str">
        <f>IFERROR(LARGE('M 50-59'!$Y$300:$Y$313,M$29),"")</f>
        <v/>
      </c>
      <c r="N82" s="131" t="str">
        <f>IFERROR(LARGE('M 50-59'!$Y$300:$Y$313,N$29),"")</f>
        <v/>
      </c>
      <c r="O82" s="131" t="str">
        <f>IFERROR(LARGE('M 50-59'!$Y$300:$Y$313,O$29),"")</f>
        <v/>
      </c>
      <c r="P82" s="131" t="str">
        <f>IFERROR(LARGE('M 50-59'!$Y$300:$Y$313,P$29),"")</f>
        <v/>
      </c>
      <c r="Q82" s="131" t="str">
        <f>IFERROR(LARGE('M 50-59'!$Y$300:$Y$313,Q$29),"")</f>
        <v/>
      </c>
      <c r="R82" s="131" t="str">
        <f>IFERROR(LARGE('M 50-59'!$Y$300:$Y$313,R$29),"")</f>
        <v/>
      </c>
      <c r="S82" s="131" t="str">
        <f>IFERROR(LARGE('M 50-59'!$Y$300:$Y$313,S$29),"")</f>
        <v/>
      </c>
      <c r="T82" s="131" t="str">
        <f>IFERROR(LARGE('M 50-59'!$Y$300:$Y$313,T$29),"")</f>
        <v/>
      </c>
      <c r="U82" s="131" t="str">
        <f>IFERROR(LARGE('M 50-59'!$Y$300:$Y$313,U$29),"")</f>
        <v/>
      </c>
      <c r="V82" s="131" t="str">
        <f>IFERROR(LARGE('M 50-59'!$Y$300:$Y$313,V$29),"")</f>
        <v/>
      </c>
      <c r="W82" s="131" t="str">
        <f>IFERROR(LARGE('M 50-59'!$Y$300:$Y$313,W$29),"")</f>
        <v/>
      </c>
      <c r="X82" s="131" t="str">
        <f>IFERROR(LARGE('M 50-59'!$Y$300:$Y$313,X$29),"")</f>
        <v/>
      </c>
      <c r="Y82" s="131" t="str">
        <f>IFERROR(LARGE('M 50-59'!$Y$300:$Y$313,Y$29),"")</f>
        <v/>
      </c>
      <c r="Z82" s="131" t="str">
        <f>IFERROR(LARGE('M 50-59'!$Y$300:$Y$313,Z$29),"")</f>
        <v/>
      </c>
      <c r="AA82" s="131" t="str">
        <f>IFERROR(LARGE('M 50-59'!$Y$300:$Y$313,AA$29),"")</f>
        <v/>
      </c>
      <c r="AB82" s="131" t="str">
        <f>IFERROR(LARGE('M 50-59'!$Y$300:$Y$313,AB$29),"")</f>
        <v/>
      </c>
      <c r="AC82" s="131" t="str">
        <f>IFERROR(LARGE('M 50-59'!$Y$300:$Y$313,AC$29),"")</f>
        <v/>
      </c>
      <c r="AD82" s="131" t="str">
        <f>IFERROR(LARGE('M 50-59'!$Y$300:$Y$313,AD$29),"")</f>
        <v/>
      </c>
      <c r="AE82" s="131" t="str">
        <f>IFERROR(LARGE('M 50-59'!$Y$300:$Y$313,AE$29),"")</f>
        <v/>
      </c>
      <c r="AF82" s="131" t="str">
        <f>IFERROR(LARGE('M 50-59'!$Y$300:$Y$313,AF$29),"")</f>
        <v/>
      </c>
      <c r="AG82" s="131" t="str">
        <f>IFERROR(LARGE('M 50-59'!$Y$300:$Y$313,AG$29),"")</f>
        <v/>
      </c>
      <c r="AH82" s="131" t="str">
        <f>IFERROR(LARGE('M 50-59'!$Y$300:$Y$313,AH$29),"")</f>
        <v/>
      </c>
      <c r="AI82" s="131" t="str">
        <f>IFERROR(LARGE('M 50-59'!$Y$300:$Y$313,AI$29),"")</f>
        <v/>
      </c>
      <c r="AJ82" s="131" t="str">
        <f>IFERROR(LARGE('M 50-59'!$Y$300:$Y$313,AJ$29),"")</f>
        <v/>
      </c>
      <c r="AK82" s="131" t="str">
        <f>IFERROR(LARGE('M 50-59'!$Y$300:$Y$313,AK$29),"")</f>
        <v/>
      </c>
      <c r="AL82" s="131" t="str">
        <f>IFERROR(LARGE('M 50-59'!$Y$300:$Y$313,AL$29),"")</f>
        <v/>
      </c>
      <c r="AM82" s="131" t="str">
        <f>IFERROR(LARGE('M 50-59'!$Y$300:$Y$313,AM$29),"")</f>
        <v/>
      </c>
      <c r="AN82" s="131" t="str">
        <f>IFERROR(LARGE('M 50-59'!$Y$300:$Y$313,AN$29),"")</f>
        <v/>
      </c>
      <c r="AO82" s="131" t="str">
        <f>IFERROR(LARGE('M 50-59'!$Y$300:$Y$313,AO$29),"")</f>
        <v/>
      </c>
      <c r="AP82" s="131" t="str">
        <f>IFERROR(LARGE('M 50-59'!$Y$300:$Y$313,AP$29),"")</f>
        <v/>
      </c>
      <c r="AQ82" s="131" t="str">
        <f>IFERROR(LARGE('M 50-59'!$Y$300:$Y$313,AQ$29),"")</f>
        <v/>
      </c>
    </row>
    <row r="83" spans="1:43" hidden="1" x14ac:dyDescent="0.2">
      <c r="B83" s="133" t="s">
        <v>88</v>
      </c>
      <c r="D83" s="131">
        <f>IFERROR(LARGE('M 60-69'!$Y$300:$Y$308,D$29),"")</f>
        <v>9.0030000000000001</v>
      </c>
      <c r="E83" s="131">
        <f>IFERROR(LARGE('M 60-69'!$Y$300:$Y$308,E$29),"")</f>
        <v>5.0030000000000001</v>
      </c>
      <c r="F83" s="131" t="str">
        <f>IFERROR(LARGE('M 60-69'!$Y$300:$Y$308,F$29),"")</f>
        <v/>
      </c>
      <c r="G83" s="131" t="str">
        <f>IFERROR(LARGE('M 60-69'!$Y$300:$Y$308,G$29),"")</f>
        <v/>
      </c>
      <c r="H83" s="131" t="str">
        <f>IFERROR(LARGE('M 60-69'!$Y$300:$Y$308,H$29),"")</f>
        <v/>
      </c>
      <c r="I83" s="131" t="str">
        <f>IFERROR(LARGE('M 60-69'!$Y$300:$Y$308,I$29),"")</f>
        <v/>
      </c>
      <c r="J83" s="131" t="str">
        <f>IFERROR(LARGE('M 60-69'!$Y$300:$Y$308,J$29),"")</f>
        <v/>
      </c>
      <c r="K83" s="131" t="str">
        <f>IFERROR(LARGE('M 60-69'!$Y$300:$Y$308,K$29),"")</f>
        <v/>
      </c>
      <c r="L83" s="131" t="str">
        <f>IFERROR(LARGE('M 60-69'!$Y$300:$Y$308,L$29),"")</f>
        <v/>
      </c>
      <c r="M83" s="131" t="str">
        <f>IFERROR(LARGE('M 60-69'!$Y$300:$Y$308,M$29),"")</f>
        <v/>
      </c>
      <c r="N83" s="131" t="str">
        <f>IFERROR(LARGE('M 60-69'!$Y$300:$Y$308,N$29),"")</f>
        <v/>
      </c>
      <c r="O83" s="131" t="str">
        <f>IFERROR(LARGE('M 60-69'!$Y$300:$Y$308,O$29),"")</f>
        <v/>
      </c>
      <c r="P83" s="131" t="str">
        <f>IFERROR(LARGE('M 60-69'!$Y$300:$Y$308,P$29),"")</f>
        <v/>
      </c>
      <c r="Q83" s="131" t="str">
        <f>IFERROR(LARGE('M 60-69'!$Y$300:$Y$308,Q$29),"")</f>
        <v/>
      </c>
      <c r="R83" s="131" t="str">
        <f>IFERROR(LARGE('M 60-69'!$Y$300:$Y$308,R$29),"")</f>
        <v/>
      </c>
      <c r="S83" s="131" t="str">
        <f>IFERROR(LARGE('M 60-69'!$Y$300:$Y$308,S$29),"")</f>
        <v/>
      </c>
      <c r="T83" s="131" t="str">
        <f>IFERROR(LARGE('M 60-69'!$Y$300:$Y$308,T$29),"")</f>
        <v/>
      </c>
      <c r="U83" s="131" t="str">
        <f>IFERROR(LARGE('M 60-69'!$Y$300:$Y$308,U$29),"")</f>
        <v/>
      </c>
      <c r="V83" s="131" t="str">
        <f>IFERROR(LARGE('M 60-69'!$Y$300:$Y$308,V$29),"")</f>
        <v/>
      </c>
      <c r="W83" s="131" t="str">
        <f>IFERROR(LARGE('M 60-69'!$Y$300:$Y$308,W$29),"")</f>
        <v/>
      </c>
      <c r="X83" s="131" t="str">
        <f>IFERROR(LARGE('M 60-69'!$Y$300:$Y$308,X$29),"")</f>
        <v/>
      </c>
      <c r="Y83" s="131" t="str">
        <f>IFERROR(LARGE('M 60-69'!$Y$300:$Y$308,Y$29),"")</f>
        <v/>
      </c>
      <c r="Z83" s="131" t="str">
        <f>IFERROR(LARGE('M 60-69'!$Y$300:$Y$308,Z$29),"")</f>
        <v/>
      </c>
      <c r="AA83" s="131" t="str">
        <f>IFERROR(LARGE('M 60-69'!$Y$300:$Y$308,AA$29),"")</f>
        <v/>
      </c>
      <c r="AB83" s="131" t="str">
        <f>IFERROR(LARGE('M 60-69'!$Y$300:$Y$308,AB$29),"")</f>
        <v/>
      </c>
      <c r="AC83" s="131" t="str">
        <f>IFERROR(LARGE('M 60-69'!$Y$300:$Y$308,AC$29),"")</f>
        <v/>
      </c>
      <c r="AD83" s="131" t="str">
        <f>IFERROR(LARGE('M 60-69'!$Y$300:$Y$308,AD$29),"")</f>
        <v/>
      </c>
      <c r="AE83" s="131" t="str">
        <f>IFERROR(LARGE('M 60-69'!$Y$300:$Y$308,AE$29),"")</f>
        <v/>
      </c>
      <c r="AF83" s="131" t="str">
        <f>IFERROR(LARGE('M 60-69'!$Y$300:$Y$308,AF$29),"")</f>
        <v/>
      </c>
      <c r="AG83" s="131" t="str">
        <f>IFERROR(LARGE('M 60-69'!$Y$300:$Y$308,AG$29),"")</f>
        <v/>
      </c>
      <c r="AH83" s="131" t="str">
        <f>IFERROR(LARGE('M 60-69'!$Y$300:$Y$308,AH$29),"")</f>
        <v/>
      </c>
      <c r="AI83" s="131" t="str">
        <f>IFERROR(LARGE('M 60-69'!$Y$300:$Y$308,AI$29),"")</f>
        <v/>
      </c>
      <c r="AJ83" s="131" t="str">
        <f>IFERROR(LARGE('M 60-69'!$Y$300:$Y$308,AJ$29),"")</f>
        <v/>
      </c>
      <c r="AK83" s="131" t="str">
        <f>IFERROR(LARGE('M 60-69'!$Y$300:$Y$308,AK$29),"")</f>
        <v/>
      </c>
      <c r="AL83" s="131" t="str">
        <f>IFERROR(LARGE('M 60-69'!$Y$300:$Y$308,AL$29),"")</f>
        <v/>
      </c>
      <c r="AM83" s="131" t="str">
        <f>IFERROR(LARGE('M 60-69'!$Y$300:$Y$308,AM$29),"")</f>
        <v/>
      </c>
      <c r="AN83" s="131" t="str">
        <f>IFERROR(LARGE('M 60-69'!$Y$300:$Y$308,AN$29),"")</f>
        <v/>
      </c>
      <c r="AO83" s="131" t="str">
        <f>IFERROR(LARGE('M 60-69'!$Y$300:$Y$308,AO$29),"")</f>
        <v/>
      </c>
      <c r="AP83" s="131" t="str">
        <f>IFERROR(LARGE('M 60-69'!$Y$300:$Y$308,AP$29),"")</f>
        <v/>
      </c>
      <c r="AQ83" s="131" t="str">
        <f>IFERROR(LARGE('M 60-69'!$Y$300:$Y$308,AQ$29),"")</f>
        <v/>
      </c>
    </row>
    <row r="84" spans="1:43" hidden="1" x14ac:dyDescent="0.2">
      <c r="B84" s="133" t="s">
        <v>142</v>
      </c>
      <c r="D84" s="131" t="str">
        <f>IFERROR(LARGE('M 70-79'!$Y$300:$Y$313,D$29),"")</f>
        <v/>
      </c>
      <c r="E84" s="131" t="str">
        <f>IFERROR(LARGE('M 70-79'!$Y$300:$Y$313,E$29),"")</f>
        <v/>
      </c>
      <c r="F84" s="131" t="str">
        <f>IFERROR(LARGE('M 70-79'!$Y$300:$Y$313,F$29),"")</f>
        <v/>
      </c>
      <c r="G84" s="131" t="str">
        <f>IFERROR(LARGE('M 70-79'!$Y$300:$Y$313,G$29),"")</f>
        <v/>
      </c>
      <c r="H84" s="131" t="str">
        <f>IFERROR(LARGE('M 70-79'!$Y$300:$Y$313,H$29),"")</f>
        <v/>
      </c>
      <c r="I84" s="131" t="str">
        <f>IFERROR(LARGE('M 70-79'!$Y$300:$Y$313,I$29),"")</f>
        <v/>
      </c>
      <c r="J84" s="131" t="str">
        <f>IFERROR(LARGE('M 70-79'!$Y$300:$Y$313,J$29),"")</f>
        <v/>
      </c>
      <c r="K84" s="131" t="str">
        <f>IFERROR(LARGE('M 70-79'!$Y$300:$Y$313,K$29),"")</f>
        <v/>
      </c>
      <c r="L84" s="131" t="str">
        <f>IFERROR(LARGE('M 70-79'!$Y$300:$Y$313,L$29),"")</f>
        <v/>
      </c>
      <c r="M84" s="131" t="str">
        <f>IFERROR(LARGE('M 70-79'!$Y$300:$Y$313,M$29),"")</f>
        <v/>
      </c>
      <c r="N84" s="131" t="str">
        <f>IFERROR(LARGE('M 70-79'!$Y$300:$Y$313,N$29),"")</f>
        <v/>
      </c>
      <c r="O84" s="131" t="str">
        <f>IFERROR(LARGE('M 70-79'!$Y$300:$Y$313,O$29),"")</f>
        <v/>
      </c>
      <c r="P84" s="131" t="str">
        <f>IFERROR(LARGE('M 70-79'!$Y$300:$Y$313,P$29),"")</f>
        <v/>
      </c>
      <c r="Q84" s="131" t="str">
        <f>IFERROR(LARGE('M 70-79'!$Y$300:$Y$313,Q$29),"")</f>
        <v/>
      </c>
      <c r="R84" s="131" t="str">
        <f>IFERROR(LARGE('M 70-79'!$Y$300:$Y$313,R$29),"")</f>
        <v/>
      </c>
      <c r="S84" s="131" t="str">
        <f>IFERROR(LARGE('M 70-79'!$Y$300:$Y$313,S$29),"")</f>
        <v/>
      </c>
      <c r="T84" s="131" t="str">
        <f>IFERROR(LARGE('M 70-79'!$Y$300:$Y$313,T$29),"")</f>
        <v/>
      </c>
      <c r="U84" s="131" t="str">
        <f>IFERROR(LARGE('M 70-79'!$Y$300:$Y$313,U$29),"")</f>
        <v/>
      </c>
      <c r="V84" s="131" t="str">
        <f>IFERROR(LARGE('M 70-79'!$Y$300:$Y$313,V$29),"")</f>
        <v/>
      </c>
      <c r="W84" s="131" t="str">
        <f>IFERROR(LARGE('M 70-79'!$Y$300:$Y$313,W$29),"")</f>
        <v/>
      </c>
      <c r="X84" s="131" t="str">
        <f>IFERROR(LARGE('M 70-79'!$Y$300:$Y$313,X$29),"")</f>
        <v/>
      </c>
      <c r="Y84" s="131" t="str">
        <f>IFERROR(LARGE('M 70-79'!$Y$300:$Y$313,Y$29),"")</f>
        <v/>
      </c>
      <c r="Z84" s="131" t="str">
        <f>IFERROR(LARGE('M 70-79'!$Y$300:$Y$313,Z$29),"")</f>
        <v/>
      </c>
      <c r="AA84" s="131" t="str">
        <f>IFERROR(LARGE('M 70-79'!$Y$300:$Y$313,AA$29),"")</f>
        <v/>
      </c>
      <c r="AB84" s="131" t="str">
        <f>IFERROR(LARGE('M 70-79'!$Y$300:$Y$313,AB$29),"")</f>
        <v/>
      </c>
      <c r="AC84" s="131" t="str">
        <f>IFERROR(LARGE('M 70-79'!$Y$300:$Y$313,AC$29),"")</f>
        <v/>
      </c>
      <c r="AD84" s="131" t="str">
        <f>IFERROR(LARGE('M 70-79'!$Y$300:$Y$313,AD$29),"")</f>
        <v/>
      </c>
      <c r="AE84" s="131" t="str">
        <f>IFERROR(LARGE('M 70-79'!$Y$300:$Y$313,AE$29),"")</f>
        <v/>
      </c>
      <c r="AF84" s="131" t="str">
        <f>IFERROR(LARGE('M 70-79'!$Y$300:$Y$313,AF$29),"")</f>
        <v/>
      </c>
      <c r="AG84" s="131" t="str">
        <f>IFERROR(LARGE('M 70-79'!$Y$300:$Y$313,AG$29),"")</f>
        <v/>
      </c>
      <c r="AH84" s="131" t="str">
        <f>IFERROR(LARGE('M 70-79'!$Y$300:$Y$313,AH$29),"")</f>
        <v/>
      </c>
      <c r="AI84" s="131" t="str">
        <f>IFERROR(LARGE('M 70-79'!$Y$300:$Y$313,AI$29),"")</f>
        <v/>
      </c>
      <c r="AJ84" s="131" t="str">
        <f>IFERROR(LARGE('M 70-79'!$Y$300:$Y$313,AJ$29),"")</f>
        <v/>
      </c>
      <c r="AK84" s="131" t="str">
        <f>IFERROR(LARGE('M 70-79'!$Y$300:$Y$313,AK$29),"")</f>
        <v/>
      </c>
      <c r="AL84" s="131" t="str">
        <f>IFERROR(LARGE('M 70-79'!$Y$300:$Y$313,AL$29),"")</f>
        <v/>
      </c>
      <c r="AM84" s="131" t="str">
        <f>IFERROR(LARGE('M 70-79'!$Y$300:$Y$313,AM$29),"")</f>
        <v/>
      </c>
      <c r="AN84" s="131" t="str">
        <f>IFERROR(LARGE('M 70-79'!$Y$300:$Y$313,AN$29),"")</f>
        <v/>
      </c>
      <c r="AO84" s="131" t="str">
        <f>IFERROR(LARGE('M 70-79'!$Y$300:$Y$313,AO$29),"")</f>
        <v/>
      </c>
      <c r="AP84" s="131" t="str">
        <f>IFERROR(LARGE('M 70-79'!$Y$300:$Y$313,AP$29),"")</f>
        <v/>
      </c>
      <c r="AQ84" s="131" t="str">
        <f>IFERROR(LARGE('M 70-79'!$Y$300:$Y$313,AQ$29),"")</f>
        <v/>
      </c>
    </row>
    <row r="85" spans="1:43" s="77" customFormat="1" hidden="1" x14ac:dyDescent="0.2">
      <c r="B85" s="133" t="s">
        <v>143</v>
      </c>
      <c r="D85" s="131" t="str">
        <f>IFERROR(LARGE('M 80+'!$Y$300:$Y$302,D$29),"")</f>
        <v/>
      </c>
      <c r="E85" s="131" t="str">
        <f>IFERROR(LARGE('M 80+'!$Y$300:$Y$302,E$29),"")</f>
        <v/>
      </c>
      <c r="F85" s="131" t="str">
        <f>IFERROR(LARGE('M 80+'!$Y$300:$Y$302,F$29),"")</f>
        <v/>
      </c>
      <c r="G85" s="131" t="str">
        <f>IFERROR(LARGE('M 80+'!$Y$300:$Y$302,G$29),"")</f>
        <v/>
      </c>
      <c r="H85" s="131" t="str">
        <f>IFERROR(LARGE('M 80+'!$Y$300:$Y$302,H$29),"")</f>
        <v/>
      </c>
      <c r="I85" s="131" t="str">
        <f>IFERROR(LARGE('M 80+'!$Y$300:$Y$302,I$29),"")</f>
        <v/>
      </c>
      <c r="J85" s="131" t="str">
        <f>IFERROR(LARGE('M 80+'!$Y$300:$Y$302,J$29),"")</f>
        <v/>
      </c>
      <c r="K85" s="131" t="str">
        <f>IFERROR(LARGE('M 80+'!$Y$300:$Y$302,K$29),"")</f>
        <v/>
      </c>
      <c r="L85" s="131" t="str">
        <f>IFERROR(LARGE('M 80+'!$Y$300:$Y$302,L$29),"")</f>
        <v/>
      </c>
      <c r="M85" s="131" t="str">
        <f>IFERROR(LARGE('M 80+'!$Y$300:$Y$302,M$29),"")</f>
        <v/>
      </c>
      <c r="N85" s="131" t="str">
        <f>IFERROR(LARGE('M 80+'!$Y$300:$Y$302,N$29),"")</f>
        <v/>
      </c>
      <c r="O85" s="131" t="str">
        <f>IFERROR(LARGE('M 80+'!$Y$300:$Y$302,O$29),"")</f>
        <v/>
      </c>
      <c r="P85" s="131" t="str">
        <f>IFERROR(LARGE('M 80+'!$Y$300:$Y$302,P$29),"")</f>
        <v/>
      </c>
      <c r="Q85" s="131" t="str">
        <f>IFERROR(LARGE('M 80+'!$Y$300:$Y$302,Q$29),"")</f>
        <v/>
      </c>
      <c r="R85" s="131" t="str">
        <f>IFERROR(LARGE('M 80+'!$Y$300:$Y$302,R$29),"")</f>
        <v/>
      </c>
      <c r="S85" s="131" t="str">
        <f>IFERROR(LARGE('M 80+'!$Y$300:$Y$302,S$29),"")</f>
        <v/>
      </c>
      <c r="T85" s="131" t="str">
        <f>IFERROR(LARGE('M 80+'!$Y$300:$Y$302,T$29),"")</f>
        <v/>
      </c>
      <c r="U85" s="131" t="str">
        <f>IFERROR(LARGE('M 80+'!$Y$300:$Y$302,U$29),"")</f>
        <v/>
      </c>
      <c r="V85" s="131" t="str">
        <f>IFERROR(LARGE('M 80+'!$Y$300:$Y$302,V$29),"")</f>
        <v/>
      </c>
      <c r="W85" s="131" t="str">
        <f>IFERROR(LARGE('M 80+'!$Y$300:$Y$302,W$29),"")</f>
        <v/>
      </c>
      <c r="X85" s="131" t="str">
        <f>IFERROR(LARGE('M 80+'!$Y$300:$Y$302,X$29),"")</f>
        <v/>
      </c>
      <c r="Y85" s="131" t="str">
        <f>IFERROR(LARGE('M 80+'!$Y$300:$Y$302,Y$29),"")</f>
        <v/>
      </c>
      <c r="Z85" s="131" t="str">
        <f>IFERROR(LARGE('M 80+'!$Y$300:$Y$302,Z$29),"")</f>
        <v/>
      </c>
      <c r="AA85" s="131" t="str">
        <f>IFERROR(LARGE('M 80+'!$Y$300:$Y$302,AA$29),"")</f>
        <v/>
      </c>
      <c r="AB85" s="131" t="str">
        <f>IFERROR(LARGE('M 80+'!$Y$300:$Y$302,AB$29),"")</f>
        <v/>
      </c>
      <c r="AC85" s="131" t="str">
        <f>IFERROR(LARGE('M 80+'!$Y$300:$Y$302,AC$29),"")</f>
        <v/>
      </c>
      <c r="AD85" s="131" t="str">
        <f>IFERROR(LARGE('M 80+'!$Y$300:$Y$302,AD$29),"")</f>
        <v/>
      </c>
      <c r="AE85" s="131" t="str">
        <f>IFERROR(LARGE('M 80+'!$Y$300:$Y$302,AE$29),"")</f>
        <v/>
      </c>
      <c r="AF85" s="131" t="str">
        <f>IFERROR(LARGE('M 80+'!$Y$300:$Y$302,AF$29),"")</f>
        <v/>
      </c>
      <c r="AG85" s="131" t="str">
        <f>IFERROR(LARGE('M 80+'!$Y$300:$Y$302,AG$29),"")</f>
        <v/>
      </c>
      <c r="AH85" s="131" t="str">
        <f>IFERROR(LARGE('M 80+'!$Y$300:$Y$302,AH$29),"")</f>
        <v/>
      </c>
      <c r="AI85" s="131" t="str">
        <f>IFERROR(LARGE('M 80+'!$Y$300:$Y$302,AI$29),"")</f>
        <v/>
      </c>
      <c r="AJ85" s="131" t="str">
        <f>IFERROR(LARGE('M 80+'!$Y$300:$Y$302,AJ$29),"")</f>
        <v/>
      </c>
      <c r="AK85" s="131" t="str">
        <f>IFERROR(LARGE('M 80+'!$Y$300:$Y$302,AK$29),"")</f>
        <v/>
      </c>
      <c r="AL85" s="131" t="str">
        <f>IFERROR(LARGE('M 80+'!$Y$300:$Y$302,AL$29),"")</f>
        <v/>
      </c>
      <c r="AM85" s="131" t="str">
        <f>IFERROR(LARGE('M 80+'!$Y$300:$Y$302,AM$29),"")</f>
        <v/>
      </c>
      <c r="AN85" s="131" t="str">
        <f>IFERROR(LARGE('M 80+'!$Y$300:$Y$302,AN$29),"")</f>
        <v/>
      </c>
      <c r="AO85" s="131" t="str">
        <f>IFERROR(LARGE('M 80+'!$Y$300:$Y$302,AO$29),"")</f>
        <v/>
      </c>
      <c r="AP85" s="131" t="str">
        <f>IFERROR(LARGE('M 80+'!$Y$300:$Y$302,AP$29),"")</f>
        <v/>
      </c>
      <c r="AQ85" s="131" t="str">
        <f>IFERROR(LARGE('M 80+'!$Y$300:$Y$302,AQ$29),"")</f>
        <v/>
      </c>
    </row>
    <row r="86" spans="1:43" hidden="1" x14ac:dyDescent="0.2">
      <c r="B86" s="132" t="s">
        <v>146</v>
      </c>
      <c r="D86" s="131" t="str">
        <f>IFERROR(LARGE('N 35-49'!$Y$300:$Y$308,D$29),"")</f>
        <v/>
      </c>
      <c r="E86" s="131" t="str">
        <f>IFERROR(LARGE('N 35-49'!$Y$300:$Y$308,E$29),"")</f>
        <v/>
      </c>
      <c r="F86" s="131" t="str">
        <f>IFERROR(LARGE('N 35-49'!$Y$300:$Y$308,F$29),"")</f>
        <v/>
      </c>
      <c r="G86" s="131" t="str">
        <f>IFERROR(LARGE('N 35-49'!$Y$300:$Y$308,G$29),"")</f>
        <v/>
      </c>
      <c r="H86" s="131" t="str">
        <f>IFERROR(LARGE('N 35-49'!$Y$300:$Y$308,H$29),"")</f>
        <v/>
      </c>
      <c r="I86" s="131" t="str">
        <f>IFERROR(LARGE('N 35-49'!$Y$300:$Y$308,I$29),"")</f>
        <v/>
      </c>
      <c r="J86" s="131" t="str">
        <f>IFERROR(LARGE('N 35-49'!$Y$300:$Y$308,J$29),"")</f>
        <v/>
      </c>
      <c r="K86" s="131" t="str">
        <f>IFERROR(LARGE('N 35-49'!$Y$300:$Y$308,K$29),"")</f>
        <v/>
      </c>
      <c r="L86" s="131" t="str">
        <f>IFERROR(LARGE('N 35-49'!$Y$300:$Y$308,L$29),"")</f>
        <v/>
      </c>
      <c r="M86" s="131" t="str">
        <f>IFERROR(LARGE('N 35-49'!$Y$300:$Y$308,M$29),"")</f>
        <v/>
      </c>
      <c r="N86" s="131" t="str">
        <f>IFERROR(LARGE('N 35-49'!$Y$300:$Y$308,N$29),"")</f>
        <v/>
      </c>
      <c r="O86" s="131" t="str">
        <f>IFERROR(LARGE('N 35-49'!$Y$300:$Y$308,O$29),"")</f>
        <v/>
      </c>
      <c r="P86" s="131" t="str">
        <f>IFERROR(LARGE('N 35-49'!$Y$300:$Y$308,P$29),"")</f>
        <v/>
      </c>
      <c r="Q86" s="131" t="str">
        <f>IFERROR(LARGE('N 35-49'!$Y$300:$Y$308,Q$29),"")</f>
        <v/>
      </c>
      <c r="R86" s="131" t="str">
        <f>IFERROR(LARGE('N 35-49'!$Y$300:$Y$308,R$29),"")</f>
        <v/>
      </c>
      <c r="S86" s="131" t="str">
        <f>IFERROR(LARGE('N 35-49'!$Y$300:$Y$308,S$29),"")</f>
        <v/>
      </c>
      <c r="T86" s="131" t="str">
        <f>IFERROR(LARGE('N 35-49'!$Y$300:$Y$308,T$29),"")</f>
        <v/>
      </c>
      <c r="U86" s="131" t="str">
        <f>IFERROR(LARGE('N 35-49'!$Y$300:$Y$308,U$29),"")</f>
        <v/>
      </c>
      <c r="V86" s="131" t="str">
        <f>IFERROR(LARGE('N 35-49'!$Y$300:$Y$308,V$29),"")</f>
        <v/>
      </c>
      <c r="W86" s="131" t="str">
        <f>IFERROR(LARGE('N 35-49'!$Y$300:$Y$308,W$29),"")</f>
        <v/>
      </c>
      <c r="X86" s="131" t="str">
        <f>IFERROR(LARGE('N 35-49'!$Y$300:$Y$308,X$29),"")</f>
        <v/>
      </c>
      <c r="Y86" s="131" t="str">
        <f>IFERROR(LARGE('N 35-49'!$Y$300:$Y$308,Y$29),"")</f>
        <v/>
      </c>
      <c r="Z86" s="131" t="str">
        <f>IFERROR(LARGE('N 35-49'!$Y$300:$Y$308,Z$29),"")</f>
        <v/>
      </c>
      <c r="AA86" s="131" t="str">
        <f>IFERROR(LARGE('N 35-49'!$Y$300:$Y$308,AA$29),"")</f>
        <v/>
      </c>
      <c r="AB86" s="131" t="str">
        <f>IFERROR(LARGE('N 35-49'!$Y$300:$Y$308,AB$29),"")</f>
        <v/>
      </c>
      <c r="AC86" s="131" t="str">
        <f>IFERROR(LARGE('N 35-49'!$Y$300:$Y$308,AC$29),"")</f>
        <v/>
      </c>
      <c r="AD86" s="131" t="str">
        <f>IFERROR(LARGE('N 35-49'!$Y$300:$Y$308,AD$29),"")</f>
        <v/>
      </c>
      <c r="AE86" s="131" t="str">
        <f>IFERROR(LARGE('N 35-49'!$Y$300:$Y$308,AE$29),"")</f>
        <v/>
      </c>
      <c r="AF86" s="131" t="str">
        <f>IFERROR(LARGE('N 35-49'!$Y$300:$Y$308,AF$29),"")</f>
        <v/>
      </c>
      <c r="AG86" s="131" t="str">
        <f>IFERROR(LARGE('N 35-49'!$Y$300:$Y$308,AG$29),"")</f>
        <v/>
      </c>
      <c r="AH86" s="131" t="str">
        <f>IFERROR(LARGE('N 35-49'!$Y$300:$Y$308,AH$29),"")</f>
        <v/>
      </c>
      <c r="AI86" s="131" t="str">
        <f>IFERROR(LARGE('N 35-49'!$Y$300:$Y$308,AI$29),"")</f>
        <v/>
      </c>
      <c r="AJ86" s="131" t="str">
        <f>IFERROR(LARGE('N 35-49'!$Y$300:$Y$308,AJ$29),"")</f>
        <v/>
      </c>
      <c r="AK86" s="131" t="str">
        <f>IFERROR(LARGE('N 35-49'!$Y$300:$Y$308,AK$29),"")</f>
        <v/>
      </c>
      <c r="AL86" s="131" t="str">
        <f>IFERROR(LARGE('N 35-49'!$Y$300:$Y$308,AL$29),"")</f>
        <v/>
      </c>
      <c r="AM86" s="131" t="str">
        <f>IFERROR(LARGE('N 35-49'!$Y$300:$Y$308,AM$29),"")</f>
        <v/>
      </c>
      <c r="AN86" s="131" t="str">
        <f>IFERROR(LARGE('N 35-49'!$Y$300:$Y$308,AN$29),"")</f>
        <v/>
      </c>
      <c r="AO86" s="131" t="str">
        <f>IFERROR(LARGE('N 35-49'!$Y$300:$Y$308,AO$29),"")</f>
        <v/>
      </c>
      <c r="AP86" s="131" t="str">
        <f>IFERROR(LARGE('N 35-49'!$Y$300:$Y$308,AP$29),"")</f>
        <v/>
      </c>
      <c r="AQ86" s="131" t="str">
        <f>IFERROR(LARGE('N 35-49'!$Y$300:$Y$308,AQ$29),"")</f>
        <v/>
      </c>
    </row>
    <row r="87" spans="1:43" hidden="1" x14ac:dyDescent="0.2">
      <c r="B87" s="132" t="s">
        <v>147</v>
      </c>
      <c r="D87" s="131" t="str">
        <f>IFERROR(LARGE('N 50-59'!$Y$300:$Y$307,D$29),"")</f>
        <v/>
      </c>
      <c r="E87" s="131" t="str">
        <f>IFERROR(LARGE('N 50-59'!$Y$300:$Y$307,E$29),"")</f>
        <v/>
      </c>
      <c r="F87" s="131" t="str">
        <f>IFERROR(LARGE('N 50-59'!$Y$300:$Y$307,F$29),"")</f>
        <v/>
      </c>
      <c r="G87" s="131" t="str">
        <f>IFERROR(LARGE('N 50-59'!$Y$300:$Y$307,G$29),"")</f>
        <v/>
      </c>
      <c r="H87" s="131" t="str">
        <f>IFERROR(LARGE('N 50-59'!$Y$300:$Y$307,H$29),"")</f>
        <v/>
      </c>
      <c r="I87" s="131" t="str">
        <f>IFERROR(LARGE('N 50-59'!$Y$300:$Y$307,I$29),"")</f>
        <v/>
      </c>
      <c r="J87" s="131" t="str">
        <f>IFERROR(LARGE('N 50-59'!$Y$300:$Y$307,J$29),"")</f>
        <v/>
      </c>
      <c r="K87" s="131" t="str">
        <f>IFERROR(LARGE('N 50-59'!$Y$300:$Y$307,K$29),"")</f>
        <v/>
      </c>
      <c r="L87" s="131" t="str">
        <f>IFERROR(LARGE('N 50-59'!$Y$300:$Y$307,L$29),"")</f>
        <v/>
      </c>
      <c r="M87" s="131" t="str">
        <f>IFERROR(LARGE('N 50-59'!$Y$300:$Y$307,M$29),"")</f>
        <v/>
      </c>
      <c r="N87" s="131" t="str">
        <f>IFERROR(LARGE('N 50-59'!$Y$300:$Y$307,N$29),"")</f>
        <v/>
      </c>
      <c r="O87" s="131" t="str">
        <f>IFERROR(LARGE('N 50-59'!$Y$300:$Y$307,O$29),"")</f>
        <v/>
      </c>
      <c r="P87" s="131" t="str">
        <f>IFERROR(LARGE('N 50-59'!$Y$300:$Y$307,P$29),"")</f>
        <v/>
      </c>
      <c r="Q87" s="131" t="str">
        <f>IFERROR(LARGE('N 50-59'!$Y$300:$Y$307,Q$29),"")</f>
        <v/>
      </c>
      <c r="R87" s="131" t="str">
        <f>IFERROR(LARGE('N 50-59'!$Y$300:$Y$307,R$29),"")</f>
        <v/>
      </c>
      <c r="S87" s="131" t="str">
        <f>IFERROR(LARGE('N 50-59'!$Y$300:$Y$307,S$29),"")</f>
        <v/>
      </c>
      <c r="T87" s="131" t="str">
        <f>IFERROR(LARGE('N 50-59'!$Y$300:$Y$307,T$29),"")</f>
        <v/>
      </c>
      <c r="U87" s="131" t="str">
        <f>IFERROR(LARGE('N 50-59'!$Y$300:$Y$307,U$29),"")</f>
        <v/>
      </c>
      <c r="V87" s="131" t="str">
        <f>IFERROR(LARGE('N 50-59'!$Y$300:$Y$307,V$29),"")</f>
        <v/>
      </c>
      <c r="W87" s="131" t="str">
        <f>IFERROR(LARGE('N 50-59'!$Y$300:$Y$307,W$29),"")</f>
        <v/>
      </c>
      <c r="X87" s="131" t="str">
        <f>IFERROR(LARGE('N 50-59'!$Y$300:$Y$307,X$29),"")</f>
        <v/>
      </c>
      <c r="Y87" s="131" t="str">
        <f>IFERROR(LARGE('N 50-59'!$Y$300:$Y$307,Y$29),"")</f>
        <v/>
      </c>
      <c r="Z87" s="131" t="str">
        <f>IFERROR(LARGE('N 50-59'!$Y$300:$Y$307,Z$29),"")</f>
        <v/>
      </c>
      <c r="AA87" s="131" t="str">
        <f>IFERROR(LARGE('N 50-59'!$Y$300:$Y$307,AA$29),"")</f>
        <v/>
      </c>
      <c r="AB87" s="131" t="str">
        <f>IFERROR(LARGE('N 50-59'!$Y$300:$Y$307,AB$29),"")</f>
        <v/>
      </c>
      <c r="AC87" s="131" t="str">
        <f>IFERROR(LARGE('N 50-59'!$Y$300:$Y$307,AC$29),"")</f>
        <v/>
      </c>
      <c r="AD87" s="131" t="str">
        <f>IFERROR(LARGE('N 50-59'!$Y$300:$Y$307,AD$29),"")</f>
        <v/>
      </c>
      <c r="AE87" s="131" t="str">
        <f>IFERROR(LARGE('N 50-59'!$Y$300:$Y$307,AE$29),"")</f>
        <v/>
      </c>
      <c r="AF87" s="131" t="str">
        <f>IFERROR(LARGE('N 50-59'!$Y$300:$Y$307,AF$29),"")</f>
        <v/>
      </c>
      <c r="AG87" s="131" t="str">
        <f>IFERROR(LARGE('N 50-59'!$Y$300:$Y$307,AG$29),"")</f>
        <v/>
      </c>
      <c r="AH87" s="131" t="str">
        <f>IFERROR(LARGE('N 50-59'!$Y$300:$Y$307,AH$29),"")</f>
        <v/>
      </c>
      <c r="AI87" s="131" t="str">
        <f>IFERROR(LARGE('N 50-59'!$Y$300:$Y$307,AI$29),"")</f>
        <v/>
      </c>
      <c r="AJ87" s="131" t="str">
        <f>IFERROR(LARGE('N 50-59'!$Y$300:$Y$307,AJ$29),"")</f>
        <v/>
      </c>
      <c r="AK87" s="131" t="str">
        <f>IFERROR(LARGE('N 50-59'!$Y$300:$Y$307,AK$29),"")</f>
        <v/>
      </c>
      <c r="AL87" s="131" t="str">
        <f>IFERROR(LARGE('N 50-59'!$Y$300:$Y$307,AL$29),"")</f>
        <v/>
      </c>
      <c r="AM87" s="131" t="str">
        <f>IFERROR(LARGE('N 50-59'!$Y$300:$Y$307,AM$29),"")</f>
        <v/>
      </c>
      <c r="AN87" s="131" t="str">
        <f>IFERROR(LARGE('N 50-59'!$Y$300:$Y$307,AN$29),"")</f>
        <v/>
      </c>
      <c r="AO87" s="131" t="str">
        <f>IFERROR(LARGE('N 50-59'!$Y$300:$Y$307,AO$29),"")</f>
        <v/>
      </c>
      <c r="AP87" s="131" t="str">
        <f>IFERROR(LARGE('N 50-59'!$Y$300:$Y$307,AP$29),"")</f>
        <v/>
      </c>
      <c r="AQ87" s="131" t="str">
        <f>IFERROR(LARGE('N 50-59'!$Y$300:$Y$307,AQ$29),"")</f>
        <v/>
      </c>
    </row>
    <row r="88" spans="1:43" hidden="1" x14ac:dyDescent="0.2">
      <c r="B88" s="132" t="s">
        <v>89</v>
      </c>
      <c r="D88" s="131">
        <f>IFERROR(LARGE('N 60-69'!$Y$300:$Y$304,D$29),"")</f>
        <v>7.0000299999999998</v>
      </c>
      <c r="E88" s="131" t="str">
        <f>IFERROR(LARGE('N 60-69'!$Y$300:$Y$304,E$29),"")</f>
        <v/>
      </c>
      <c r="F88" s="131" t="str">
        <f>IFERROR(LARGE('N 60-69'!$Y$300:$Y$304,F$29),"")</f>
        <v/>
      </c>
      <c r="G88" s="131" t="str">
        <f>IFERROR(LARGE('N 60-69'!$Y$300:$Y$304,G$29),"")</f>
        <v/>
      </c>
      <c r="H88" s="131" t="str">
        <f>IFERROR(LARGE('N 60-69'!$Y$300:$Y$304,H$29),"")</f>
        <v/>
      </c>
      <c r="I88" s="131" t="str">
        <f>IFERROR(LARGE('N 60-69'!$Y$300:$Y$304,I$29),"")</f>
        <v/>
      </c>
      <c r="J88" s="131" t="str">
        <f>IFERROR(LARGE('N 60-69'!$Y$300:$Y$304,J$29),"")</f>
        <v/>
      </c>
      <c r="K88" s="131" t="str">
        <f>IFERROR(LARGE('N 60-69'!$Y$300:$Y$304,K$29),"")</f>
        <v/>
      </c>
      <c r="L88" s="131" t="str">
        <f>IFERROR(LARGE('N 60-69'!$Y$300:$Y$304,L$29),"")</f>
        <v/>
      </c>
      <c r="M88" s="131" t="str">
        <f>IFERROR(LARGE('N 60-69'!$Y$300:$Y$304,M$29),"")</f>
        <v/>
      </c>
      <c r="N88" s="131" t="str">
        <f>IFERROR(LARGE('N 60-69'!$Y$300:$Y$304,N$29),"")</f>
        <v/>
      </c>
      <c r="O88" s="131" t="str">
        <f>IFERROR(LARGE('N 60-69'!$Y$300:$Y$304,O$29),"")</f>
        <v/>
      </c>
      <c r="P88" s="131" t="str">
        <f>IFERROR(LARGE('N 60-69'!$Y$300:$Y$304,P$29),"")</f>
        <v/>
      </c>
      <c r="Q88" s="131" t="str">
        <f>IFERROR(LARGE('N 60-69'!$Y$300:$Y$304,Q$29),"")</f>
        <v/>
      </c>
      <c r="R88" s="131" t="str">
        <f>IFERROR(LARGE('N 60-69'!$Y$300:$Y$304,R$29),"")</f>
        <v/>
      </c>
      <c r="S88" s="131" t="str">
        <f>IFERROR(LARGE('N 60-69'!$Y$300:$Y$304,S$29),"")</f>
        <v/>
      </c>
      <c r="T88" s="131" t="str">
        <f>IFERROR(LARGE('N 60-69'!$Y$300:$Y$304,T$29),"")</f>
        <v/>
      </c>
      <c r="U88" s="131" t="str">
        <f>IFERROR(LARGE('N 60-69'!$Y$300:$Y$304,U$29),"")</f>
        <v/>
      </c>
      <c r="V88" s="131" t="str">
        <f>IFERROR(LARGE('N 60-69'!$Y$300:$Y$304,V$29),"")</f>
        <v/>
      </c>
      <c r="W88" s="131" t="str">
        <f>IFERROR(LARGE('N 60-69'!$Y$300:$Y$304,W$29),"")</f>
        <v/>
      </c>
      <c r="X88" s="131" t="str">
        <f>IFERROR(LARGE('N 60-69'!$Y$300:$Y$304,X$29),"")</f>
        <v/>
      </c>
      <c r="Y88" s="131" t="str">
        <f>IFERROR(LARGE('N 60-69'!$Y$300:$Y$304,Y$29),"")</f>
        <v/>
      </c>
      <c r="Z88" s="131" t="str">
        <f>IFERROR(LARGE('N 60-69'!$Y$300:$Y$304,Z$29),"")</f>
        <v/>
      </c>
      <c r="AA88" s="131" t="str">
        <f>IFERROR(LARGE('N 60-69'!$Y$300:$Y$304,AA$29),"")</f>
        <v/>
      </c>
      <c r="AB88" s="131" t="str">
        <f>IFERROR(LARGE('N 60-69'!$Y$300:$Y$304,AB$29),"")</f>
        <v/>
      </c>
      <c r="AC88" s="131" t="str">
        <f>IFERROR(LARGE('N 60-69'!$Y$300:$Y$304,AC$29),"")</f>
        <v/>
      </c>
      <c r="AD88" s="131" t="str">
        <f>IFERROR(LARGE('N 60-69'!$Y$300:$Y$304,AD$29),"")</f>
        <v/>
      </c>
      <c r="AE88" s="131" t="str">
        <f>IFERROR(LARGE('N 60-69'!$Y$300:$Y$304,AE$29),"")</f>
        <v/>
      </c>
      <c r="AF88" s="131" t="str">
        <f>IFERROR(LARGE('N 60-69'!$Y$300:$Y$304,AF$29),"")</f>
        <v/>
      </c>
      <c r="AG88" s="131" t="str">
        <f>IFERROR(LARGE('N 60-69'!$Y$300:$Y$304,AG$29),"")</f>
        <v/>
      </c>
      <c r="AH88" s="131" t="str">
        <f>IFERROR(LARGE('N 60-69'!$Y$300:$Y$304,AH$29),"")</f>
        <v/>
      </c>
      <c r="AI88" s="131" t="str">
        <f>IFERROR(LARGE('N 60-69'!$Y$300:$Y$304,AI$29),"")</f>
        <v/>
      </c>
      <c r="AJ88" s="131" t="str">
        <f>IFERROR(LARGE('N 60-69'!$Y$300:$Y$304,AJ$29),"")</f>
        <v/>
      </c>
      <c r="AK88" s="131" t="str">
        <f>IFERROR(LARGE('N 60-69'!$Y$300:$Y$304,AK$29),"")</f>
        <v/>
      </c>
      <c r="AL88" s="131" t="str">
        <f>IFERROR(LARGE('N 60-69'!$Y$300:$Y$304,AL$29),"")</f>
        <v/>
      </c>
      <c r="AM88" s="131" t="str">
        <f>IFERROR(LARGE('N 60-69'!$Y$300:$Y$304,AM$29),"")</f>
        <v/>
      </c>
      <c r="AN88" s="131" t="str">
        <f>IFERROR(LARGE('N 60-69'!$Y$300:$Y$304,AN$29),"")</f>
        <v/>
      </c>
      <c r="AO88" s="131" t="str">
        <f>IFERROR(LARGE('N 60-69'!$Y$300:$Y$304,AO$29),"")</f>
        <v/>
      </c>
      <c r="AP88" s="131" t="str">
        <f>IFERROR(LARGE('N 60-69'!$Y$300:$Y$304,AP$29),"")</f>
        <v/>
      </c>
      <c r="AQ88" s="131" t="str">
        <f>IFERROR(LARGE('N 60-69'!$Y$300:$Y$304,AQ$29),"")</f>
        <v/>
      </c>
    </row>
    <row r="89" spans="1:43" hidden="1" x14ac:dyDescent="0.2">
      <c r="B89" s="132" t="s">
        <v>144</v>
      </c>
      <c r="D89" s="131">
        <f>IFERROR(LARGE('N 70-79'!$Y$300:$Y$306,D$29),"")</f>
        <v>5.0000200000000001</v>
      </c>
      <c r="E89" s="131" t="str">
        <f>IFERROR(LARGE('N 70-79'!$Y$300:$Y$306,E$29),"")</f>
        <v/>
      </c>
      <c r="F89" s="131" t="str">
        <f>IFERROR(LARGE('N 70-79'!$Y$300:$Y$306,F$29),"")</f>
        <v/>
      </c>
      <c r="G89" s="131" t="str">
        <f>IFERROR(LARGE('N 70-79'!$Y$300:$Y$306,G$29),"")</f>
        <v/>
      </c>
      <c r="H89" s="131" t="str">
        <f>IFERROR(LARGE('N 70-79'!$Y$300:$Y$306,H$29),"")</f>
        <v/>
      </c>
      <c r="I89" s="131" t="str">
        <f>IFERROR(LARGE('N 70-79'!$Y$300:$Y$306,I$29),"")</f>
        <v/>
      </c>
      <c r="J89" s="131" t="str">
        <f>IFERROR(LARGE('N 70-79'!$Y$300:$Y$306,J$29),"")</f>
        <v/>
      </c>
      <c r="K89" s="131" t="str">
        <f>IFERROR(LARGE('N 70-79'!$Y$300:$Y$306,K$29),"")</f>
        <v/>
      </c>
      <c r="L89" s="131" t="str">
        <f>IFERROR(LARGE('N 70-79'!$Y$300:$Y$306,L$29),"")</f>
        <v/>
      </c>
      <c r="M89" s="131" t="str">
        <f>IFERROR(LARGE('N 70-79'!$Y$300:$Y$306,M$29),"")</f>
        <v/>
      </c>
      <c r="N89" s="131" t="str">
        <f>IFERROR(LARGE('N 70-79'!$Y$300:$Y$306,N$29),"")</f>
        <v/>
      </c>
      <c r="O89" s="131" t="str">
        <f>IFERROR(LARGE('N 70-79'!$Y$300:$Y$306,O$29),"")</f>
        <v/>
      </c>
      <c r="P89" s="131" t="str">
        <f>IFERROR(LARGE('N 70-79'!$Y$300:$Y$306,P$29),"")</f>
        <v/>
      </c>
      <c r="Q89" s="131" t="str">
        <f>IFERROR(LARGE('N 70-79'!$Y$300:$Y$306,Q$29),"")</f>
        <v/>
      </c>
      <c r="R89" s="131" t="str">
        <f>IFERROR(LARGE('N 70-79'!$Y$300:$Y$306,R$29),"")</f>
        <v/>
      </c>
      <c r="S89" s="131" t="str">
        <f>IFERROR(LARGE('N 70-79'!$Y$300:$Y$306,S$29),"")</f>
        <v/>
      </c>
      <c r="T89" s="131" t="str">
        <f>IFERROR(LARGE('N 70-79'!$Y$300:$Y$306,T$29),"")</f>
        <v/>
      </c>
      <c r="U89" s="131" t="str">
        <f>IFERROR(LARGE('N 70-79'!$Y$300:$Y$306,U$29),"")</f>
        <v/>
      </c>
      <c r="V89" s="131" t="str">
        <f>IFERROR(LARGE('N 70-79'!$Y$300:$Y$306,V$29),"")</f>
        <v/>
      </c>
      <c r="W89" s="131" t="str">
        <f>IFERROR(LARGE('N 70-79'!$Y$300:$Y$306,W$29),"")</f>
        <v/>
      </c>
      <c r="X89" s="131" t="str">
        <f>IFERROR(LARGE('N 70-79'!$Y$300:$Y$306,X$29),"")</f>
        <v/>
      </c>
      <c r="Y89" s="131" t="str">
        <f>IFERROR(LARGE('N 70-79'!$Y$300:$Y$306,Y$29),"")</f>
        <v/>
      </c>
      <c r="Z89" s="131" t="str">
        <f>IFERROR(LARGE('N 70-79'!$Y$300:$Y$306,Z$29),"")</f>
        <v/>
      </c>
      <c r="AA89" s="131" t="str">
        <f>IFERROR(LARGE('N 70-79'!$Y$300:$Y$306,AA$29),"")</f>
        <v/>
      </c>
      <c r="AB89" s="131" t="str">
        <f>IFERROR(LARGE('N 70-79'!$Y$300:$Y$306,AB$29),"")</f>
        <v/>
      </c>
      <c r="AC89" s="131" t="str">
        <f>IFERROR(LARGE('N 70-79'!$Y$300:$Y$306,AC$29),"")</f>
        <v/>
      </c>
      <c r="AD89" s="131" t="str">
        <f>IFERROR(LARGE('N 70-79'!$Y$300:$Y$306,AD$29),"")</f>
        <v/>
      </c>
      <c r="AE89" s="131" t="str">
        <f>IFERROR(LARGE('N 70-79'!$Y$300:$Y$306,AE$29),"")</f>
        <v/>
      </c>
      <c r="AF89" s="131" t="str">
        <f>IFERROR(LARGE('N 70-79'!$Y$300:$Y$306,AF$29),"")</f>
        <v/>
      </c>
      <c r="AG89" s="131" t="str">
        <f>IFERROR(LARGE('N 70-79'!$Y$300:$Y$306,AG$29),"")</f>
        <v/>
      </c>
      <c r="AH89" s="131" t="str">
        <f>IFERROR(LARGE('N 70-79'!$Y$300:$Y$306,AH$29),"")</f>
        <v/>
      </c>
      <c r="AI89" s="131" t="str">
        <f>IFERROR(LARGE('N 70-79'!$Y$300:$Y$306,AI$29),"")</f>
        <v/>
      </c>
      <c r="AJ89" s="131" t="str">
        <f>IFERROR(LARGE('N 70-79'!$Y$300:$Y$306,AJ$29),"")</f>
        <v/>
      </c>
      <c r="AK89" s="131" t="str">
        <f>IFERROR(LARGE('N 70-79'!$Y$300:$Y$306,AK$29),"")</f>
        <v/>
      </c>
      <c r="AL89" s="131" t="str">
        <f>IFERROR(LARGE('N 70-79'!$Y$300:$Y$306,AL$29),"")</f>
        <v/>
      </c>
      <c r="AM89" s="131" t="str">
        <f>IFERROR(LARGE('N 70-79'!$Y$300:$Y$306,AM$29),"")</f>
        <v/>
      </c>
      <c r="AN89" s="131" t="str">
        <f>IFERROR(LARGE('N 70-79'!$Y$300:$Y$306,AN$29),"")</f>
        <v/>
      </c>
      <c r="AO89" s="131" t="str">
        <f>IFERROR(LARGE('N 70-79'!$Y$300:$Y$306,AO$29),"")</f>
        <v/>
      </c>
      <c r="AP89" s="131" t="str">
        <f>IFERROR(LARGE('N 70-79'!$Y$300:$Y$306,AP$29),"")</f>
        <v/>
      </c>
      <c r="AQ89" s="131" t="str">
        <f>IFERROR(LARGE('N 70-79'!$Y$300:$Y$306,AQ$29),"")</f>
        <v/>
      </c>
    </row>
    <row r="90" spans="1:43" s="77" customFormat="1" hidden="1" x14ac:dyDescent="0.2">
      <c r="B90" s="132" t="s">
        <v>145</v>
      </c>
      <c r="D90" s="131" t="str">
        <f>IFERROR(LARGE('N 80+'!$Y$300:$Y$303,D$29),"")</f>
        <v/>
      </c>
      <c r="E90" s="131" t="str">
        <f>IFERROR(LARGE('N 80+'!$Y$300:$Y$303,E$29),"")</f>
        <v/>
      </c>
      <c r="F90" s="131" t="str">
        <f>IFERROR(LARGE('N 80+'!$Y$300:$Y$303,F$29),"")</f>
        <v/>
      </c>
      <c r="G90" s="131" t="str">
        <f>IFERROR(LARGE('N 80+'!$Y$300:$Y$303,G$29),"")</f>
        <v/>
      </c>
      <c r="H90" s="131" t="str">
        <f>IFERROR(LARGE('N 80+'!$Y$300:$Y$303,H$29),"")</f>
        <v/>
      </c>
      <c r="I90" s="131" t="str">
        <f>IFERROR(LARGE('N 80+'!$Y$300:$Y$303,I$29),"")</f>
        <v/>
      </c>
      <c r="J90" s="131" t="str">
        <f>IFERROR(LARGE('N 80+'!$Y$300:$Y$303,J$29),"")</f>
        <v/>
      </c>
      <c r="K90" s="131" t="str">
        <f>IFERROR(LARGE('N 80+'!$Y$300:$Y$303,K$29),"")</f>
        <v/>
      </c>
      <c r="L90" s="131" t="str">
        <f>IFERROR(LARGE('N 80+'!$Y$300:$Y$303,L$29),"")</f>
        <v/>
      </c>
      <c r="M90" s="131" t="str">
        <f>IFERROR(LARGE('N 80+'!$Y$300:$Y$303,M$29),"")</f>
        <v/>
      </c>
      <c r="N90" s="131" t="str">
        <f>IFERROR(LARGE('N 80+'!$Y$300:$Y$303,N$29),"")</f>
        <v/>
      </c>
      <c r="O90" s="131" t="str">
        <f>IFERROR(LARGE('N 80+'!$Y$300:$Y$303,O$29),"")</f>
        <v/>
      </c>
      <c r="P90" s="131" t="str">
        <f>IFERROR(LARGE('N 80+'!$Y$300:$Y$303,P$29),"")</f>
        <v/>
      </c>
      <c r="Q90" s="131" t="str">
        <f>IFERROR(LARGE('N 80+'!$Y$300:$Y$303,Q$29),"")</f>
        <v/>
      </c>
      <c r="R90" s="131" t="str">
        <f>IFERROR(LARGE('N 80+'!$Y$300:$Y$303,R$29),"")</f>
        <v/>
      </c>
      <c r="S90" s="131" t="str">
        <f>IFERROR(LARGE('N 80+'!$Y$300:$Y$303,S$29),"")</f>
        <v/>
      </c>
      <c r="T90" s="131" t="str">
        <f>IFERROR(LARGE('N 80+'!$Y$300:$Y$303,T$29),"")</f>
        <v/>
      </c>
      <c r="U90" s="131" t="str">
        <f>IFERROR(LARGE('N 80+'!$Y$300:$Y$303,U$29),"")</f>
        <v/>
      </c>
      <c r="V90" s="131" t="str">
        <f>IFERROR(LARGE('N 80+'!$Y$300:$Y$303,V$29),"")</f>
        <v/>
      </c>
      <c r="W90" s="131" t="str">
        <f>IFERROR(LARGE('N 80+'!$Y$300:$Y$303,W$29),"")</f>
        <v/>
      </c>
      <c r="X90" s="131" t="str">
        <f>IFERROR(LARGE('N 80+'!$Y$300:$Y$303,X$29),"")</f>
        <v/>
      </c>
      <c r="Y90" s="131" t="str">
        <f>IFERROR(LARGE('N 80+'!$Y$300:$Y$303,Y$29),"")</f>
        <v/>
      </c>
      <c r="Z90" s="131" t="str">
        <f>IFERROR(LARGE('N 80+'!$Y$300:$Y$303,Z$29),"")</f>
        <v/>
      </c>
      <c r="AA90" s="131" t="str">
        <f>IFERROR(LARGE('N 80+'!$Y$300:$Y$303,AA$29),"")</f>
        <v/>
      </c>
      <c r="AB90" s="131" t="str">
        <f>IFERROR(LARGE('N 80+'!$Y$300:$Y$303,AB$29),"")</f>
        <v/>
      </c>
      <c r="AC90" s="131" t="str">
        <f>IFERROR(LARGE('N 80+'!$Y$300:$Y$303,AC$29),"")</f>
        <v/>
      </c>
      <c r="AD90" s="131" t="str">
        <f>IFERROR(LARGE('N 80+'!$Y$300:$Y$303,AD$29),"")</f>
        <v/>
      </c>
      <c r="AE90" s="131" t="str">
        <f>IFERROR(LARGE('N 80+'!$Y$300:$Y$303,AE$29),"")</f>
        <v/>
      </c>
      <c r="AF90" s="131" t="str">
        <f>IFERROR(LARGE('N 80+'!$Y$300:$Y$303,AF$29),"")</f>
        <v/>
      </c>
      <c r="AG90" s="131" t="str">
        <f>IFERROR(LARGE('N 80+'!$Y$300:$Y$303,AG$29),"")</f>
        <v/>
      </c>
      <c r="AH90" s="131" t="str">
        <f>IFERROR(LARGE('N 80+'!$Y$300:$Y$303,AH$29),"")</f>
        <v/>
      </c>
      <c r="AI90" s="131" t="str">
        <f>IFERROR(LARGE('N 80+'!$Y$300:$Y$303,AI$29),"")</f>
        <v/>
      </c>
      <c r="AJ90" s="131" t="str">
        <f>IFERROR(LARGE('N 80+'!$Y$300:$Y$303,AJ$29),"")</f>
        <v/>
      </c>
      <c r="AK90" s="131" t="str">
        <f>IFERROR(LARGE('N 80+'!$Y$300:$Y$303,AK$29),"")</f>
        <v/>
      </c>
      <c r="AL90" s="131" t="str">
        <f>IFERROR(LARGE('N 80+'!$Y$300:$Y$303,AL$29),"")</f>
        <v/>
      </c>
      <c r="AM90" s="131" t="str">
        <f>IFERROR(LARGE('N 80+'!$Y$300:$Y$303,AM$29),"")</f>
        <v/>
      </c>
      <c r="AN90" s="131" t="str">
        <f>IFERROR(LARGE('N 80+'!$Y$300:$Y$303,AN$29),"")</f>
        <v/>
      </c>
      <c r="AO90" s="131" t="str">
        <f>IFERROR(LARGE('N 80+'!$Y$300:$Y$303,AO$29),"")</f>
        <v/>
      </c>
      <c r="AP90" s="131" t="str">
        <f>IFERROR(LARGE('N 80+'!$Y$300:$Y$303,AP$29),"")</f>
        <v/>
      </c>
      <c r="AQ90" s="131" t="str">
        <f>IFERROR(LARGE('N 80+'!$Y$300:$Y$303,AQ$29),"")</f>
        <v/>
      </c>
    </row>
    <row r="91" spans="1:43" hidden="1" x14ac:dyDescent="0.2">
      <c r="A91" s="47" t="s">
        <v>73</v>
      </c>
      <c r="B91" s="133" t="s">
        <v>86</v>
      </c>
      <c r="D91" s="131">
        <f>IFERROR(LARGE('M 35-49'!$Z$300:$Z$318,D$29),"")</f>
        <v>2.0049999999999999</v>
      </c>
      <c r="E91" s="131">
        <f>IFERROR(LARGE('M 35-49'!$Z$300:$Z$318,E$29),"")</f>
        <v>5.0000000000000001E-3</v>
      </c>
      <c r="F91" s="131" t="str">
        <f>IFERROR(LARGE('M 35-49'!$Z$300:$Z$318,F$29),"")</f>
        <v/>
      </c>
      <c r="G91" s="131" t="str">
        <f>IFERROR(LARGE('M 35-49'!$Z$300:$Z$318,G$29),"")</f>
        <v/>
      </c>
      <c r="H91" s="131" t="str">
        <f>IFERROR(LARGE('M 35-49'!$Z$300:$Z$318,H$29),"")</f>
        <v/>
      </c>
      <c r="I91" s="131" t="str">
        <f>IFERROR(LARGE('M 35-49'!$Z$300:$Z$318,I$29),"")</f>
        <v/>
      </c>
      <c r="J91" s="131" t="str">
        <f>IFERROR(LARGE('M 35-49'!$Z$300:$Z$318,J$29),"")</f>
        <v/>
      </c>
      <c r="K91" s="131" t="str">
        <f>IFERROR(LARGE('M 35-49'!$Z$300:$Z$318,K$29),"")</f>
        <v/>
      </c>
      <c r="L91" s="131" t="str">
        <f>IFERROR(LARGE('M 35-49'!$Z$300:$Z$318,L$29),"")</f>
        <v/>
      </c>
      <c r="M91" s="131" t="str">
        <f>IFERROR(LARGE('M 35-49'!$Z$300:$Z$318,M$29),"")</f>
        <v/>
      </c>
      <c r="N91" s="131" t="str">
        <f>IFERROR(LARGE('M 35-49'!$Z$300:$Z$318,N$29),"")</f>
        <v/>
      </c>
      <c r="O91" s="131" t="str">
        <f>IFERROR(LARGE('M 35-49'!$Z$300:$Z$318,O$29),"")</f>
        <v/>
      </c>
      <c r="P91" s="131" t="str">
        <f>IFERROR(LARGE('M 35-49'!$Z$300:$Z$318,P$29),"")</f>
        <v/>
      </c>
      <c r="Q91" s="131" t="str">
        <f>IFERROR(LARGE('M 35-49'!$Z$300:$Z$318,Q$29),"")</f>
        <v/>
      </c>
      <c r="R91" s="131" t="str">
        <f>IFERROR(LARGE('M 35-49'!$Z$300:$Z$318,R$29),"")</f>
        <v/>
      </c>
      <c r="S91" s="131" t="str">
        <f>IFERROR(LARGE('M 35-49'!$Z$300:$Z$318,S$29),"")</f>
        <v/>
      </c>
      <c r="T91" s="131" t="str">
        <f>IFERROR(LARGE('M 35-49'!$Z$300:$Z$318,T$29),"")</f>
        <v/>
      </c>
      <c r="U91" s="131" t="str">
        <f>IFERROR(LARGE('M 35-49'!$Z$300:$Z$318,U$29),"")</f>
        <v/>
      </c>
      <c r="V91" s="131" t="str">
        <f>IFERROR(LARGE('M 35-49'!$Z$300:$Z$318,V$29),"")</f>
        <v/>
      </c>
      <c r="W91" s="131" t="str">
        <f>IFERROR(LARGE('M 35-49'!$Z$300:$Z$318,W$29),"")</f>
        <v/>
      </c>
      <c r="X91" s="131" t="str">
        <f>IFERROR(LARGE('M 35-49'!$Z$300:$Z$318,X$29),"")</f>
        <v/>
      </c>
      <c r="Y91" s="131" t="str">
        <f>IFERROR(LARGE('M 35-49'!$Z$300:$Z$318,Y$29),"")</f>
        <v/>
      </c>
      <c r="Z91" s="131" t="str">
        <f>IFERROR(LARGE('M 35-49'!$Z$300:$Z$318,Z$29),"")</f>
        <v/>
      </c>
      <c r="AA91" s="131" t="str">
        <f>IFERROR(LARGE('M 35-49'!$Z$300:$Z$318,AA$29),"")</f>
        <v/>
      </c>
      <c r="AB91" s="131" t="str">
        <f>IFERROR(LARGE('M 35-49'!$Z$300:$Z$318,AB$29),"")</f>
        <v/>
      </c>
      <c r="AC91" s="131" t="str">
        <f>IFERROR(LARGE('M 35-49'!$Z$300:$Z$318,AC$29),"")</f>
        <v/>
      </c>
      <c r="AD91" s="131" t="str">
        <f>IFERROR(LARGE('M 35-49'!$Z$300:$Z$318,AD$29),"")</f>
        <v/>
      </c>
      <c r="AE91" s="131" t="str">
        <f>IFERROR(LARGE('M 35-49'!$Z$300:$Z$318,AE$29),"")</f>
        <v/>
      </c>
      <c r="AF91" s="131" t="str">
        <f>IFERROR(LARGE('M 35-49'!$Z$300:$Z$318,AF$29),"")</f>
        <v/>
      </c>
      <c r="AG91" s="131" t="str">
        <f>IFERROR(LARGE('M 35-49'!$Z$300:$Z$318,AG$29),"")</f>
        <v/>
      </c>
      <c r="AH91" s="131" t="str">
        <f>IFERROR(LARGE('M 35-49'!$Z$300:$Z$318,AH$29),"")</f>
        <v/>
      </c>
      <c r="AI91" s="131" t="str">
        <f>IFERROR(LARGE('M 35-49'!$Z$300:$Z$318,AI$29),"")</f>
        <v/>
      </c>
      <c r="AJ91" s="131" t="str">
        <f>IFERROR(LARGE('M 35-49'!$Z$300:$Z$318,AJ$29),"")</f>
        <v/>
      </c>
      <c r="AK91" s="131" t="str">
        <f>IFERROR(LARGE('M 35-49'!$Z$300:$Z$318,AK$29),"")</f>
        <v/>
      </c>
      <c r="AL91" s="131" t="str">
        <f>IFERROR(LARGE('M 35-49'!$Z$300:$Z$318,AL$29),"")</f>
        <v/>
      </c>
      <c r="AM91" s="131" t="str">
        <f>IFERROR(LARGE('M 35-49'!$Z$300:$Z$318,AM$29),"")</f>
        <v/>
      </c>
      <c r="AN91" s="131" t="str">
        <f>IFERROR(LARGE('M 35-49'!$Z$300:$Z$318,AN$29),"")</f>
        <v/>
      </c>
      <c r="AO91" s="131" t="str">
        <f>IFERROR(LARGE('M 35-49'!$Z$300:$Z$318,AO$29),"")</f>
        <v/>
      </c>
      <c r="AP91" s="131" t="str">
        <f>IFERROR(LARGE('M 35-49'!$Z$300:$Z$318,AP$29),"")</f>
        <v/>
      </c>
      <c r="AQ91" s="131" t="str">
        <f>IFERROR(LARGE('M 35-49'!$Z$300:$Z$318,AQ$29),"")</f>
        <v/>
      </c>
    </row>
    <row r="92" spans="1:43" hidden="1" x14ac:dyDescent="0.2">
      <c r="B92" s="133" t="s">
        <v>87</v>
      </c>
      <c r="D92" s="131">
        <f>IFERROR(LARGE('M 50-59'!$Z$300:$Z$313,D$29),"")</f>
        <v>9.0039999999999996</v>
      </c>
      <c r="E92" s="131">
        <f>IFERROR(LARGE('M 50-59'!$Z$300:$Z$313,E$29),"")</f>
        <v>6.0039999999999996</v>
      </c>
      <c r="F92" s="131" t="str">
        <f>IFERROR(LARGE('M 50-59'!$Z$300:$Z$313,F$29),"")</f>
        <v/>
      </c>
      <c r="G92" s="131" t="str">
        <f>IFERROR(LARGE('M 50-59'!$Z$300:$Z$313,G$29),"")</f>
        <v/>
      </c>
      <c r="H92" s="131" t="str">
        <f>IFERROR(LARGE('M 50-59'!$Z$300:$Z$313,H$29),"")</f>
        <v/>
      </c>
      <c r="I92" s="131" t="str">
        <f>IFERROR(LARGE('M 50-59'!$Z$300:$Z$313,I$29),"")</f>
        <v/>
      </c>
      <c r="J92" s="131" t="str">
        <f>IFERROR(LARGE('M 50-59'!$Z$300:$Z$313,J$29),"")</f>
        <v/>
      </c>
      <c r="K92" s="131" t="str">
        <f>IFERROR(LARGE('M 50-59'!$Z$300:$Z$313,K$29),"")</f>
        <v/>
      </c>
      <c r="L92" s="131" t="str">
        <f>IFERROR(LARGE('M 50-59'!$Z$300:$Z$313,L$29),"")</f>
        <v/>
      </c>
      <c r="M92" s="131" t="str">
        <f>IFERROR(LARGE('M 50-59'!$Z$300:$Z$313,M$29),"")</f>
        <v/>
      </c>
      <c r="N92" s="131" t="str">
        <f>IFERROR(LARGE('M 50-59'!$Z$300:$Z$313,N$29),"")</f>
        <v/>
      </c>
      <c r="O92" s="131" t="str">
        <f>IFERROR(LARGE('M 50-59'!$Z$300:$Z$313,O$29),"")</f>
        <v/>
      </c>
      <c r="P92" s="131" t="str">
        <f>IFERROR(LARGE('M 50-59'!$Z$300:$Z$313,P$29),"")</f>
        <v/>
      </c>
      <c r="Q92" s="131" t="str">
        <f>IFERROR(LARGE('M 50-59'!$Z$300:$Z$313,Q$29),"")</f>
        <v/>
      </c>
      <c r="R92" s="131" t="str">
        <f>IFERROR(LARGE('M 50-59'!$Z$300:$Z$313,R$29),"")</f>
        <v/>
      </c>
      <c r="S92" s="131" t="str">
        <f>IFERROR(LARGE('M 50-59'!$Z$300:$Z$313,S$29),"")</f>
        <v/>
      </c>
      <c r="T92" s="131" t="str">
        <f>IFERROR(LARGE('M 50-59'!$Z$300:$Z$313,T$29),"")</f>
        <v/>
      </c>
      <c r="U92" s="131" t="str">
        <f>IFERROR(LARGE('M 50-59'!$Z$300:$Z$313,U$29),"")</f>
        <v/>
      </c>
      <c r="V92" s="131" t="str">
        <f>IFERROR(LARGE('M 50-59'!$Z$300:$Z$313,V$29),"")</f>
        <v/>
      </c>
      <c r="W92" s="131" t="str">
        <f>IFERROR(LARGE('M 50-59'!$Z$300:$Z$313,W$29),"")</f>
        <v/>
      </c>
      <c r="X92" s="131" t="str">
        <f>IFERROR(LARGE('M 50-59'!$Z$300:$Z$313,X$29),"")</f>
        <v/>
      </c>
      <c r="Y92" s="131" t="str">
        <f>IFERROR(LARGE('M 50-59'!$Z$300:$Z$313,Y$29),"")</f>
        <v/>
      </c>
      <c r="Z92" s="131" t="str">
        <f>IFERROR(LARGE('M 50-59'!$Z$300:$Z$313,Z$29),"")</f>
        <v/>
      </c>
      <c r="AA92" s="131" t="str">
        <f>IFERROR(LARGE('M 50-59'!$Z$300:$Z$313,AA$29),"")</f>
        <v/>
      </c>
      <c r="AB92" s="131" t="str">
        <f>IFERROR(LARGE('M 50-59'!$Z$300:$Z$313,AB$29),"")</f>
        <v/>
      </c>
      <c r="AC92" s="131" t="str">
        <f>IFERROR(LARGE('M 50-59'!$Z$300:$Z$313,AC$29),"")</f>
        <v/>
      </c>
      <c r="AD92" s="131" t="str">
        <f>IFERROR(LARGE('M 50-59'!$Z$300:$Z$313,AD$29),"")</f>
        <v/>
      </c>
      <c r="AE92" s="131" t="str">
        <f>IFERROR(LARGE('M 50-59'!$Z$300:$Z$313,AE$29),"")</f>
        <v/>
      </c>
      <c r="AF92" s="131" t="str">
        <f>IFERROR(LARGE('M 50-59'!$Z$300:$Z$313,AF$29),"")</f>
        <v/>
      </c>
      <c r="AG92" s="131" t="str">
        <f>IFERROR(LARGE('M 50-59'!$Z$300:$Z$313,AG$29),"")</f>
        <v/>
      </c>
      <c r="AH92" s="131" t="str">
        <f>IFERROR(LARGE('M 50-59'!$Z$300:$Z$313,AH$29),"")</f>
        <v/>
      </c>
      <c r="AI92" s="131" t="str">
        <f>IFERROR(LARGE('M 50-59'!$Z$300:$Z$313,AI$29),"")</f>
        <v/>
      </c>
      <c r="AJ92" s="131" t="str">
        <f>IFERROR(LARGE('M 50-59'!$Z$300:$Z$313,AJ$29),"")</f>
        <v/>
      </c>
      <c r="AK92" s="131" t="str">
        <f>IFERROR(LARGE('M 50-59'!$Z$300:$Z$313,AK$29),"")</f>
        <v/>
      </c>
      <c r="AL92" s="131" t="str">
        <f>IFERROR(LARGE('M 50-59'!$Z$300:$Z$313,AL$29),"")</f>
        <v/>
      </c>
      <c r="AM92" s="131" t="str">
        <f>IFERROR(LARGE('M 50-59'!$Z$300:$Z$313,AM$29),"")</f>
        <v/>
      </c>
      <c r="AN92" s="131" t="str">
        <f>IFERROR(LARGE('M 50-59'!$Z$300:$Z$313,AN$29),"")</f>
        <v/>
      </c>
      <c r="AO92" s="131" t="str">
        <f>IFERROR(LARGE('M 50-59'!$Z$300:$Z$313,AO$29),"")</f>
        <v/>
      </c>
      <c r="AP92" s="131" t="str">
        <f>IFERROR(LARGE('M 50-59'!$Z$300:$Z$313,AP$29),"")</f>
        <v/>
      </c>
      <c r="AQ92" s="131" t="str">
        <f>IFERROR(LARGE('M 50-59'!$Z$300:$Z$313,AQ$29),"")</f>
        <v/>
      </c>
    </row>
    <row r="93" spans="1:43" hidden="1" x14ac:dyDescent="0.2">
      <c r="B93" s="133" t="s">
        <v>88</v>
      </c>
      <c r="D93" s="131" t="str">
        <f>IFERROR(LARGE('M 60-69'!$Z$300:$Z$308,D$29),"")</f>
        <v/>
      </c>
      <c r="E93" s="131" t="str">
        <f>IFERROR(LARGE('M 60-69'!$Z$300:$Z$308,E$29),"")</f>
        <v/>
      </c>
      <c r="F93" s="131" t="str">
        <f>IFERROR(LARGE('M 60-69'!$Z$300:$Z$308,F$29),"")</f>
        <v/>
      </c>
      <c r="G93" s="131" t="str">
        <f>IFERROR(LARGE('M 60-69'!$Z$300:$Z$308,G$29),"")</f>
        <v/>
      </c>
      <c r="H93" s="131" t="str">
        <f>IFERROR(LARGE('M 60-69'!$Z$300:$Z$308,H$29),"")</f>
        <v/>
      </c>
      <c r="I93" s="131" t="str">
        <f>IFERROR(LARGE('M 60-69'!$Z$300:$Z$308,I$29),"")</f>
        <v/>
      </c>
      <c r="J93" s="131" t="str">
        <f>IFERROR(LARGE('M 60-69'!$Z$300:$Z$308,J$29),"")</f>
        <v/>
      </c>
      <c r="K93" s="131" t="str">
        <f>IFERROR(LARGE('M 60-69'!$Z$300:$Z$308,K$29),"")</f>
        <v/>
      </c>
      <c r="L93" s="131" t="str">
        <f>IFERROR(LARGE('M 60-69'!$Z$300:$Z$308,L$29),"")</f>
        <v/>
      </c>
      <c r="M93" s="131" t="str">
        <f>IFERROR(LARGE('M 60-69'!$Z$300:$Z$308,M$29),"")</f>
        <v/>
      </c>
      <c r="N93" s="131" t="str">
        <f>IFERROR(LARGE('M 60-69'!$Z$300:$Z$308,N$29),"")</f>
        <v/>
      </c>
      <c r="O93" s="131" t="str">
        <f>IFERROR(LARGE('M 60-69'!$Z$300:$Z$308,O$29),"")</f>
        <v/>
      </c>
      <c r="P93" s="131" t="str">
        <f>IFERROR(LARGE('M 60-69'!$Z$300:$Z$308,P$29),"")</f>
        <v/>
      </c>
      <c r="Q93" s="131" t="str">
        <f>IFERROR(LARGE('M 60-69'!$Z$300:$Z$308,Q$29),"")</f>
        <v/>
      </c>
      <c r="R93" s="131" t="str">
        <f>IFERROR(LARGE('M 60-69'!$Z$300:$Z$308,R$29),"")</f>
        <v/>
      </c>
      <c r="S93" s="131" t="str">
        <f>IFERROR(LARGE('M 60-69'!$Z$300:$Z$308,S$29),"")</f>
        <v/>
      </c>
      <c r="T93" s="131" t="str">
        <f>IFERROR(LARGE('M 60-69'!$Z$300:$Z$308,T$29),"")</f>
        <v/>
      </c>
      <c r="U93" s="131" t="str">
        <f>IFERROR(LARGE('M 60-69'!$Z$300:$Z$308,U$29),"")</f>
        <v/>
      </c>
      <c r="V93" s="131" t="str">
        <f>IFERROR(LARGE('M 60-69'!$Z$300:$Z$308,V$29),"")</f>
        <v/>
      </c>
      <c r="W93" s="131" t="str">
        <f>IFERROR(LARGE('M 60-69'!$Z$300:$Z$308,W$29),"")</f>
        <v/>
      </c>
      <c r="X93" s="131" t="str">
        <f>IFERROR(LARGE('M 60-69'!$Z$300:$Z$308,X$29),"")</f>
        <v/>
      </c>
      <c r="Y93" s="131" t="str">
        <f>IFERROR(LARGE('M 60-69'!$Z$300:$Z$308,Y$29),"")</f>
        <v/>
      </c>
      <c r="Z93" s="131" t="str">
        <f>IFERROR(LARGE('M 60-69'!$Z$300:$Z$308,Z$29),"")</f>
        <v/>
      </c>
      <c r="AA93" s="131" t="str">
        <f>IFERROR(LARGE('M 60-69'!$Z$300:$Z$308,AA$29),"")</f>
        <v/>
      </c>
      <c r="AB93" s="131" t="str">
        <f>IFERROR(LARGE('M 60-69'!$Z$300:$Z$308,AB$29),"")</f>
        <v/>
      </c>
      <c r="AC93" s="131" t="str">
        <f>IFERROR(LARGE('M 60-69'!$Z$300:$Z$308,AC$29),"")</f>
        <v/>
      </c>
      <c r="AD93" s="131" t="str">
        <f>IFERROR(LARGE('M 60-69'!$Z$300:$Z$308,AD$29),"")</f>
        <v/>
      </c>
      <c r="AE93" s="131" t="str">
        <f>IFERROR(LARGE('M 60-69'!$Z$300:$Z$308,AE$29),"")</f>
        <v/>
      </c>
      <c r="AF93" s="131" t="str">
        <f>IFERROR(LARGE('M 60-69'!$Z$300:$Z$308,AF$29),"")</f>
        <v/>
      </c>
      <c r="AG93" s="131" t="str">
        <f>IFERROR(LARGE('M 60-69'!$Z$300:$Z$308,AG$29),"")</f>
        <v/>
      </c>
      <c r="AH93" s="131" t="str">
        <f>IFERROR(LARGE('M 60-69'!$Z$300:$Z$308,AH$29),"")</f>
        <v/>
      </c>
      <c r="AI93" s="131" t="str">
        <f>IFERROR(LARGE('M 60-69'!$Z$300:$Z$308,AI$29),"")</f>
        <v/>
      </c>
      <c r="AJ93" s="131" t="str">
        <f>IFERROR(LARGE('M 60-69'!$Z$300:$Z$308,AJ$29),"")</f>
        <v/>
      </c>
      <c r="AK93" s="131" t="str">
        <f>IFERROR(LARGE('M 60-69'!$Z$300:$Z$308,AK$29),"")</f>
        <v/>
      </c>
      <c r="AL93" s="131" t="str">
        <f>IFERROR(LARGE('M 60-69'!$Z$300:$Z$308,AL$29),"")</f>
        <v/>
      </c>
      <c r="AM93" s="131" t="str">
        <f>IFERROR(LARGE('M 60-69'!$Z$300:$Z$308,AM$29),"")</f>
        <v/>
      </c>
      <c r="AN93" s="131" t="str">
        <f>IFERROR(LARGE('M 60-69'!$Z$300:$Z$308,AN$29),"")</f>
        <v/>
      </c>
      <c r="AO93" s="131" t="str">
        <f>IFERROR(LARGE('M 60-69'!$Z$300:$Z$308,AO$29),"")</f>
        <v/>
      </c>
      <c r="AP93" s="131" t="str">
        <f>IFERROR(LARGE('M 60-69'!$Z$300:$Z$308,AP$29),"")</f>
        <v/>
      </c>
      <c r="AQ93" s="131" t="str">
        <f>IFERROR(LARGE('M 60-69'!$Z$300:$Z$308,AQ$29),"")</f>
        <v/>
      </c>
    </row>
    <row r="94" spans="1:43" hidden="1" x14ac:dyDescent="0.2">
      <c r="B94" s="133" t="s">
        <v>142</v>
      </c>
      <c r="D94" s="131" t="str">
        <f>IFERROR(LARGE('M 70-79'!$Z$300:$Z$313,D$29),"")</f>
        <v/>
      </c>
      <c r="E94" s="131" t="str">
        <f>IFERROR(LARGE('M 70-79'!$Z$300:$Z$313,E$29),"")</f>
        <v/>
      </c>
      <c r="F94" s="131" t="str">
        <f>IFERROR(LARGE('M 70-79'!$Z$300:$Z$313,F$29),"")</f>
        <v/>
      </c>
      <c r="G94" s="131" t="str">
        <f>IFERROR(LARGE('M 70-79'!$Z$300:$Z$313,G$29),"")</f>
        <v/>
      </c>
      <c r="H94" s="131" t="str">
        <f>IFERROR(LARGE('M 70-79'!$Z$300:$Z$313,H$29),"")</f>
        <v/>
      </c>
      <c r="I94" s="131" t="str">
        <f>IFERROR(LARGE('M 70-79'!$Z$300:$Z$313,I$29),"")</f>
        <v/>
      </c>
      <c r="J94" s="131" t="str">
        <f>IFERROR(LARGE('M 70-79'!$Z$300:$Z$313,J$29),"")</f>
        <v/>
      </c>
      <c r="K94" s="131" t="str">
        <f>IFERROR(LARGE('M 70-79'!$Z$300:$Z$313,K$29),"")</f>
        <v/>
      </c>
      <c r="L94" s="131" t="str">
        <f>IFERROR(LARGE('M 70-79'!$Z$300:$Z$313,L$29),"")</f>
        <v/>
      </c>
      <c r="M94" s="131" t="str">
        <f>IFERROR(LARGE('M 70-79'!$Z$300:$Z$313,M$29),"")</f>
        <v/>
      </c>
      <c r="N94" s="131" t="str">
        <f>IFERROR(LARGE('M 70-79'!$Z$300:$Z$313,N$29),"")</f>
        <v/>
      </c>
      <c r="O94" s="131" t="str">
        <f>IFERROR(LARGE('M 70-79'!$Z$300:$Z$313,O$29),"")</f>
        <v/>
      </c>
      <c r="P94" s="131" t="str">
        <f>IFERROR(LARGE('M 70-79'!$Z$300:$Z$313,P$29),"")</f>
        <v/>
      </c>
      <c r="Q94" s="131" t="str">
        <f>IFERROR(LARGE('M 70-79'!$Z$300:$Z$313,Q$29),"")</f>
        <v/>
      </c>
      <c r="R94" s="131" t="str">
        <f>IFERROR(LARGE('M 70-79'!$Z$300:$Z$313,R$29),"")</f>
        <v/>
      </c>
      <c r="S94" s="131" t="str">
        <f>IFERROR(LARGE('M 70-79'!$Z$300:$Z$313,S$29),"")</f>
        <v/>
      </c>
      <c r="T94" s="131" t="str">
        <f>IFERROR(LARGE('M 70-79'!$Z$300:$Z$313,T$29),"")</f>
        <v/>
      </c>
      <c r="U94" s="131" t="str">
        <f>IFERROR(LARGE('M 70-79'!$Z$300:$Z$313,U$29),"")</f>
        <v/>
      </c>
      <c r="V94" s="131" t="str">
        <f>IFERROR(LARGE('M 70-79'!$Z$300:$Z$313,V$29),"")</f>
        <v/>
      </c>
      <c r="W94" s="131" t="str">
        <f>IFERROR(LARGE('M 70-79'!$Z$300:$Z$313,W$29),"")</f>
        <v/>
      </c>
      <c r="X94" s="131" t="str">
        <f>IFERROR(LARGE('M 70-79'!$Z$300:$Z$313,X$29),"")</f>
        <v/>
      </c>
      <c r="Y94" s="131" t="str">
        <f>IFERROR(LARGE('M 70-79'!$Z$300:$Z$313,Y$29),"")</f>
        <v/>
      </c>
      <c r="Z94" s="131" t="str">
        <f>IFERROR(LARGE('M 70-79'!$Z$300:$Z$313,Z$29),"")</f>
        <v/>
      </c>
      <c r="AA94" s="131" t="str">
        <f>IFERROR(LARGE('M 70-79'!$Z$300:$Z$313,AA$29),"")</f>
        <v/>
      </c>
      <c r="AB94" s="131" t="str">
        <f>IFERROR(LARGE('M 70-79'!$Z$300:$Z$313,AB$29),"")</f>
        <v/>
      </c>
      <c r="AC94" s="131" t="str">
        <f>IFERROR(LARGE('M 70-79'!$Z$300:$Z$313,AC$29),"")</f>
        <v/>
      </c>
      <c r="AD94" s="131" t="str">
        <f>IFERROR(LARGE('M 70-79'!$Z$300:$Z$313,AD$29),"")</f>
        <v/>
      </c>
      <c r="AE94" s="131" t="str">
        <f>IFERROR(LARGE('M 70-79'!$Z$300:$Z$313,AE$29),"")</f>
        <v/>
      </c>
      <c r="AF94" s="131" t="str">
        <f>IFERROR(LARGE('M 70-79'!$Z$300:$Z$313,AF$29),"")</f>
        <v/>
      </c>
      <c r="AG94" s="131" t="str">
        <f>IFERROR(LARGE('M 70-79'!$Z$300:$Z$313,AG$29),"")</f>
        <v/>
      </c>
      <c r="AH94" s="131" t="str">
        <f>IFERROR(LARGE('M 70-79'!$Z$300:$Z$313,AH$29),"")</f>
        <v/>
      </c>
      <c r="AI94" s="131" t="str">
        <f>IFERROR(LARGE('M 70-79'!$Z$300:$Z$313,AI$29),"")</f>
        <v/>
      </c>
      <c r="AJ94" s="131" t="str">
        <f>IFERROR(LARGE('M 70-79'!$Z$300:$Z$313,AJ$29),"")</f>
        <v/>
      </c>
      <c r="AK94" s="131" t="str">
        <f>IFERROR(LARGE('M 70-79'!$Z$300:$Z$313,AK$29),"")</f>
        <v/>
      </c>
      <c r="AL94" s="131" t="str">
        <f>IFERROR(LARGE('M 70-79'!$Z$300:$Z$313,AL$29),"")</f>
        <v/>
      </c>
      <c r="AM94" s="131" t="str">
        <f>IFERROR(LARGE('M 70-79'!$Z$300:$Z$313,AM$29),"")</f>
        <v/>
      </c>
      <c r="AN94" s="131" t="str">
        <f>IFERROR(LARGE('M 70-79'!$Z$300:$Z$313,AN$29),"")</f>
        <v/>
      </c>
      <c r="AO94" s="131" t="str">
        <f>IFERROR(LARGE('M 70-79'!$Z$300:$Z$313,AO$29),"")</f>
        <v/>
      </c>
      <c r="AP94" s="131" t="str">
        <f>IFERROR(LARGE('M 70-79'!$Z$300:$Z$313,AP$29),"")</f>
        <v/>
      </c>
      <c r="AQ94" s="131" t="str">
        <f>IFERROR(LARGE('M 70-79'!$Z$300:$Z$313,AQ$29),"")</f>
        <v/>
      </c>
    </row>
    <row r="95" spans="1:43" s="77" customFormat="1" hidden="1" x14ac:dyDescent="0.2">
      <c r="B95" s="133" t="s">
        <v>143</v>
      </c>
      <c r="D95" s="131" t="str">
        <f>IFERROR(LARGE('M 80+'!$Z$300:$Z$302,D$29),"")</f>
        <v/>
      </c>
      <c r="E95" s="131" t="str">
        <f>IFERROR(LARGE('M 80+'!$Z$300:$Z$302,E$29),"")</f>
        <v/>
      </c>
      <c r="F95" s="131" t="str">
        <f>IFERROR(LARGE('M 80+'!$Z$300:$Z$302,F$29),"")</f>
        <v/>
      </c>
      <c r="G95" s="131" t="str">
        <f>IFERROR(LARGE('M 80+'!$Z$300:$Z$302,G$29),"")</f>
        <v/>
      </c>
      <c r="H95" s="131" t="str">
        <f>IFERROR(LARGE('M 80+'!$Z$300:$Z$302,H$29),"")</f>
        <v/>
      </c>
      <c r="I95" s="131" t="str">
        <f>IFERROR(LARGE('M 80+'!$Z$300:$Z$302,I$29),"")</f>
        <v/>
      </c>
      <c r="J95" s="131" t="str">
        <f>IFERROR(LARGE('M 80+'!$Z$300:$Z$302,J$29),"")</f>
        <v/>
      </c>
      <c r="K95" s="131" t="str">
        <f>IFERROR(LARGE('M 80+'!$Z$300:$Z$302,K$29),"")</f>
        <v/>
      </c>
      <c r="L95" s="131" t="str">
        <f>IFERROR(LARGE('M 80+'!$Z$300:$Z$302,L$29),"")</f>
        <v/>
      </c>
      <c r="M95" s="131" t="str">
        <f>IFERROR(LARGE('M 80+'!$Z$300:$Z$302,M$29),"")</f>
        <v/>
      </c>
      <c r="N95" s="131" t="str">
        <f>IFERROR(LARGE('M 80+'!$Z$300:$Z$302,N$29),"")</f>
        <v/>
      </c>
      <c r="O95" s="131" t="str">
        <f>IFERROR(LARGE('M 80+'!$Z$300:$Z$302,O$29),"")</f>
        <v/>
      </c>
      <c r="P95" s="131" t="str">
        <f>IFERROR(LARGE('M 80+'!$Z$300:$Z$302,P$29),"")</f>
        <v/>
      </c>
      <c r="Q95" s="131" t="str">
        <f>IFERROR(LARGE('M 80+'!$Z$300:$Z$302,Q$29),"")</f>
        <v/>
      </c>
      <c r="R95" s="131" t="str">
        <f>IFERROR(LARGE('M 80+'!$Z$300:$Z$302,R$29),"")</f>
        <v/>
      </c>
      <c r="S95" s="131" t="str">
        <f>IFERROR(LARGE('M 80+'!$Z$300:$Z$302,S$29),"")</f>
        <v/>
      </c>
      <c r="T95" s="131" t="str">
        <f>IFERROR(LARGE('M 80+'!$Z$300:$Z$302,T$29),"")</f>
        <v/>
      </c>
      <c r="U95" s="131" t="str">
        <f>IFERROR(LARGE('M 80+'!$Z$300:$Z$302,U$29),"")</f>
        <v/>
      </c>
      <c r="V95" s="131" t="str">
        <f>IFERROR(LARGE('M 80+'!$Z$300:$Z$302,V$29),"")</f>
        <v/>
      </c>
      <c r="W95" s="131" t="str">
        <f>IFERROR(LARGE('M 80+'!$Z$300:$Z$302,W$29),"")</f>
        <v/>
      </c>
      <c r="X95" s="131" t="str">
        <f>IFERROR(LARGE('M 80+'!$Z$300:$Z$302,X$29),"")</f>
        <v/>
      </c>
      <c r="Y95" s="131" t="str">
        <f>IFERROR(LARGE('M 80+'!$Z$300:$Z$302,Y$29),"")</f>
        <v/>
      </c>
      <c r="Z95" s="131" t="str">
        <f>IFERROR(LARGE('M 80+'!$Z$300:$Z$302,Z$29),"")</f>
        <v/>
      </c>
      <c r="AA95" s="131" t="str">
        <f>IFERROR(LARGE('M 80+'!$Z$300:$Z$302,AA$29),"")</f>
        <v/>
      </c>
      <c r="AB95" s="131" t="str">
        <f>IFERROR(LARGE('M 80+'!$Z$300:$Z$302,AB$29),"")</f>
        <v/>
      </c>
      <c r="AC95" s="131" t="str">
        <f>IFERROR(LARGE('M 80+'!$Z$300:$Z$302,AC$29),"")</f>
        <v/>
      </c>
      <c r="AD95" s="131" t="str">
        <f>IFERROR(LARGE('M 80+'!$Z$300:$Z$302,AD$29),"")</f>
        <v/>
      </c>
      <c r="AE95" s="131" t="str">
        <f>IFERROR(LARGE('M 80+'!$Z$300:$Z$302,AE$29),"")</f>
        <v/>
      </c>
      <c r="AF95" s="131" t="str">
        <f>IFERROR(LARGE('M 80+'!$Z$300:$Z$302,AF$29),"")</f>
        <v/>
      </c>
      <c r="AG95" s="131" t="str">
        <f>IFERROR(LARGE('M 80+'!$Z$300:$Z$302,AG$29),"")</f>
        <v/>
      </c>
      <c r="AH95" s="131" t="str">
        <f>IFERROR(LARGE('M 80+'!$Z$300:$Z$302,AH$29),"")</f>
        <v/>
      </c>
      <c r="AI95" s="131" t="str">
        <f>IFERROR(LARGE('M 80+'!$Z$300:$Z$302,AI$29),"")</f>
        <v/>
      </c>
      <c r="AJ95" s="131" t="str">
        <f>IFERROR(LARGE('M 80+'!$Z$300:$Z$302,AJ$29),"")</f>
        <v/>
      </c>
      <c r="AK95" s="131" t="str">
        <f>IFERROR(LARGE('M 80+'!$Z$300:$Z$302,AK$29),"")</f>
        <v/>
      </c>
      <c r="AL95" s="131" t="str">
        <f>IFERROR(LARGE('M 80+'!$Z$300:$Z$302,AL$29),"")</f>
        <v/>
      </c>
      <c r="AM95" s="131" t="str">
        <f>IFERROR(LARGE('M 80+'!$Z$300:$Z$302,AM$29),"")</f>
        <v/>
      </c>
      <c r="AN95" s="131" t="str">
        <f>IFERROR(LARGE('M 80+'!$Z$300:$Z$302,AN$29),"")</f>
        <v/>
      </c>
      <c r="AO95" s="131" t="str">
        <f>IFERROR(LARGE('M 80+'!$Z$300:$Z$302,AO$29),"")</f>
        <v/>
      </c>
      <c r="AP95" s="131" t="str">
        <f>IFERROR(LARGE('M 80+'!$Z$300:$Z$302,AP$29),"")</f>
        <v/>
      </c>
      <c r="AQ95" s="131" t="str">
        <f>IFERROR(LARGE('M 80+'!$Z$300:$Z$302,AQ$29),"")</f>
        <v/>
      </c>
    </row>
    <row r="96" spans="1:43" hidden="1" x14ac:dyDescent="0.2">
      <c r="B96" s="132" t="s">
        <v>146</v>
      </c>
      <c r="D96" s="131">
        <f>IFERROR(LARGE('N 35-49'!$Z$300:$Z$308,D$29),"")</f>
        <v>6.0000499999999999</v>
      </c>
      <c r="E96" s="131">
        <f>IFERROR(LARGE('N 35-49'!$Z$300:$Z$308,E$29),"")</f>
        <v>4.0000499999999999</v>
      </c>
      <c r="F96" s="131" t="str">
        <f>IFERROR(LARGE('N 35-49'!$Z$300:$Z$308,F$29),"")</f>
        <v/>
      </c>
      <c r="G96" s="131" t="str">
        <f>IFERROR(LARGE('N 35-49'!$Z$300:$Z$308,G$29),"")</f>
        <v/>
      </c>
      <c r="H96" s="131" t="str">
        <f>IFERROR(LARGE('N 35-49'!$Z$300:$Z$308,H$29),"")</f>
        <v/>
      </c>
      <c r="I96" s="131" t="str">
        <f>IFERROR(LARGE('N 35-49'!$Z$300:$Z$308,I$29),"")</f>
        <v/>
      </c>
      <c r="J96" s="131" t="str">
        <f>IFERROR(LARGE('N 35-49'!$Z$300:$Z$308,J$29),"")</f>
        <v/>
      </c>
      <c r="K96" s="131" t="str">
        <f>IFERROR(LARGE('N 35-49'!$Z$300:$Z$308,K$29),"")</f>
        <v/>
      </c>
      <c r="L96" s="131" t="str">
        <f>IFERROR(LARGE('N 35-49'!$Z$300:$Z$308,L$29),"")</f>
        <v/>
      </c>
      <c r="M96" s="131" t="str">
        <f>IFERROR(LARGE('N 35-49'!$Z$300:$Z$308,M$29),"")</f>
        <v/>
      </c>
      <c r="N96" s="131" t="str">
        <f>IFERROR(LARGE('N 35-49'!$Z$300:$Z$308,N$29),"")</f>
        <v/>
      </c>
      <c r="O96" s="131" t="str">
        <f>IFERROR(LARGE('N 35-49'!$Z$300:$Z$308,O$29),"")</f>
        <v/>
      </c>
      <c r="P96" s="131" t="str">
        <f>IFERROR(LARGE('N 35-49'!$Z$300:$Z$308,P$29),"")</f>
        <v/>
      </c>
      <c r="Q96" s="131" t="str">
        <f>IFERROR(LARGE('N 35-49'!$Z$300:$Z$308,Q$29),"")</f>
        <v/>
      </c>
      <c r="R96" s="131" t="str">
        <f>IFERROR(LARGE('N 35-49'!$Z$300:$Z$308,R$29),"")</f>
        <v/>
      </c>
      <c r="S96" s="131" t="str">
        <f>IFERROR(LARGE('N 35-49'!$Z$300:$Z$308,S$29),"")</f>
        <v/>
      </c>
      <c r="T96" s="131" t="str">
        <f>IFERROR(LARGE('N 35-49'!$Z$300:$Z$308,T$29),"")</f>
        <v/>
      </c>
      <c r="U96" s="131" t="str">
        <f>IFERROR(LARGE('N 35-49'!$Z$300:$Z$308,U$29),"")</f>
        <v/>
      </c>
      <c r="V96" s="131" t="str">
        <f>IFERROR(LARGE('N 35-49'!$Z$300:$Z$308,V$29),"")</f>
        <v/>
      </c>
      <c r="W96" s="131" t="str">
        <f>IFERROR(LARGE('N 35-49'!$Z$300:$Z$308,W$29),"")</f>
        <v/>
      </c>
      <c r="X96" s="131" t="str">
        <f>IFERROR(LARGE('N 35-49'!$Z$300:$Z$308,X$29),"")</f>
        <v/>
      </c>
      <c r="Y96" s="131" t="str">
        <f>IFERROR(LARGE('N 35-49'!$Z$300:$Z$308,Y$29),"")</f>
        <v/>
      </c>
      <c r="Z96" s="131" t="str">
        <f>IFERROR(LARGE('N 35-49'!$Z$300:$Z$308,Z$29),"")</f>
        <v/>
      </c>
      <c r="AA96" s="131" t="str">
        <f>IFERROR(LARGE('N 35-49'!$Z$300:$Z$308,AA$29),"")</f>
        <v/>
      </c>
      <c r="AB96" s="131" t="str">
        <f>IFERROR(LARGE('N 35-49'!$Z$300:$Z$308,AB$29),"")</f>
        <v/>
      </c>
      <c r="AC96" s="131" t="str">
        <f>IFERROR(LARGE('N 35-49'!$Z$300:$Z$308,AC$29),"")</f>
        <v/>
      </c>
      <c r="AD96" s="131" t="str">
        <f>IFERROR(LARGE('N 35-49'!$Z$300:$Z$308,AD$29),"")</f>
        <v/>
      </c>
      <c r="AE96" s="131" t="str">
        <f>IFERROR(LARGE('N 35-49'!$Z$300:$Z$308,AE$29),"")</f>
        <v/>
      </c>
      <c r="AF96" s="131" t="str">
        <f>IFERROR(LARGE('N 35-49'!$Z$300:$Z$308,AF$29),"")</f>
        <v/>
      </c>
      <c r="AG96" s="131" t="str">
        <f>IFERROR(LARGE('N 35-49'!$Z$300:$Z$308,AG$29),"")</f>
        <v/>
      </c>
      <c r="AH96" s="131" t="str">
        <f>IFERROR(LARGE('N 35-49'!$Z$300:$Z$308,AH$29),"")</f>
        <v/>
      </c>
      <c r="AI96" s="131" t="str">
        <f>IFERROR(LARGE('N 35-49'!$Z$300:$Z$308,AI$29),"")</f>
        <v/>
      </c>
      <c r="AJ96" s="131" t="str">
        <f>IFERROR(LARGE('N 35-49'!$Z$300:$Z$308,AJ$29),"")</f>
        <v/>
      </c>
      <c r="AK96" s="131" t="str">
        <f>IFERROR(LARGE('N 35-49'!$Z$300:$Z$308,AK$29),"")</f>
        <v/>
      </c>
      <c r="AL96" s="131" t="str">
        <f>IFERROR(LARGE('N 35-49'!$Z$300:$Z$308,AL$29),"")</f>
        <v/>
      </c>
      <c r="AM96" s="131" t="str">
        <f>IFERROR(LARGE('N 35-49'!$Z$300:$Z$308,AM$29),"")</f>
        <v/>
      </c>
      <c r="AN96" s="131" t="str">
        <f>IFERROR(LARGE('N 35-49'!$Z$300:$Z$308,AN$29),"")</f>
        <v/>
      </c>
      <c r="AO96" s="131" t="str">
        <f>IFERROR(LARGE('N 35-49'!$Z$300:$Z$308,AO$29),"")</f>
        <v/>
      </c>
      <c r="AP96" s="131" t="str">
        <f>IFERROR(LARGE('N 35-49'!$Z$300:$Z$308,AP$29),"")</f>
        <v/>
      </c>
      <c r="AQ96" s="131" t="str">
        <f>IFERROR(LARGE('N 35-49'!$Z$300:$Z$308,AQ$29),"")</f>
        <v/>
      </c>
    </row>
    <row r="97" spans="1:43" hidden="1" x14ac:dyDescent="0.2">
      <c r="B97" s="132" t="s">
        <v>147</v>
      </c>
      <c r="D97" s="131">
        <f>IFERROR(LARGE('N 50-59'!$Z$300:$Z$307,D$29),"")</f>
        <v>10.00004</v>
      </c>
      <c r="E97" s="131">
        <f>IFERROR(LARGE('N 50-59'!$Z$300:$Z$307,E$29),"")</f>
        <v>7.0000400000000003</v>
      </c>
      <c r="F97" s="131" t="str">
        <f>IFERROR(LARGE('N 50-59'!$Z$300:$Z$307,F$29),"")</f>
        <v/>
      </c>
      <c r="G97" s="131" t="str">
        <f>IFERROR(LARGE('N 50-59'!$Z$300:$Z$307,G$29),"")</f>
        <v/>
      </c>
      <c r="H97" s="131" t="str">
        <f>IFERROR(LARGE('N 50-59'!$Z$300:$Z$307,H$29),"")</f>
        <v/>
      </c>
      <c r="I97" s="131" t="str">
        <f>IFERROR(LARGE('N 50-59'!$Z$300:$Z$307,I$29),"")</f>
        <v/>
      </c>
      <c r="J97" s="131" t="str">
        <f>IFERROR(LARGE('N 50-59'!$Z$300:$Z$307,J$29),"")</f>
        <v/>
      </c>
      <c r="K97" s="131" t="str">
        <f>IFERROR(LARGE('N 50-59'!$Z$300:$Z$307,K$29),"")</f>
        <v/>
      </c>
      <c r="L97" s="131" t="str">
        <f>IFERROR(LARGE('N 50-59'!$Z$300:$Z$307,L$29),"")</f>
        <v/>
      </c>
      <c r="M97" s="131" t="str">
        <f>IFERROR(LARGE('N 50-59'!$Z$300:$Z$307,M$29),"")</f>
        <v/>
      </c>
      <c r="N97" s="131" t="str">
        <f>IFERROR(LARGE('N 50-59'!$Z$300:$Z$307,N$29),"")</f>
        <v/>
      </c>
      <c r="O97" s="131" t="str">
        <f>IFERROR(LARGE('N 50-59'!$Z$300:$Z$307,O$29),"")</f>
        <v/>
      </c>
      <c r="P97" s="131" t="str">
        <f>IFERROR(LARGE('N 50-59'!$Z$300:$Z$307,P$29),"")</f>
        <v/>
      </c>
      <c r="Q97" s="131" t="str">
        <f>IFERROR(LARGE('N 50-59'!$Z$300:$Z$307,Q$29),"")</f>
        <v/>
      </c>
      <c r="R97" s="131" t="str">
        <f>IFERROR(LARGE('N 50-59'!$Z$300:$Z$307,R$29),"")</f>
        <v/>
      </c>
      <c r="S97" s="131" t="str">
        <f>IFERROR(LARGE('N 50-59'!$Z$300:$Z$307,S$29),"")</f>
        <v/>
      </c>
      <c r="T97" s="131" t="str">
        <f>IFERROR(LARGE('N 50-59'!$Z$300:$Z$307,T$29),"")</f>
        <v/>
      </c>
      <c r="U97" s="131" t="str">
        <f>IFERROR(LARGE('N 50-59'!$Z$300:$Z$307,U$29),"")</f>
        <v/>
      </c>
      <c r="V97" s="131" t="str">
        <f>IFERROR(LARGE('N 50-59'!$Z$300:$Z$307,V$29),"")</f>
        <v/>
      </c>
      <c r="W97" s="131" t="str">
        <f>IFERROR(LARGE('N 50-59'!$Z$300:$Z$307,W$29),"")</f>
        <v/>
      </c>
      <c r="X97" s="131" t="str">
        <f>IFERROR(LARGE('N 50-59'!$Z$300:$Z$307,X$29),"")</f>
        <v/>
      </c>
      <c r="Y97" s="131" t="str">
        <f>IFERROR(LARGE('N 50-59'!$Z$300:$Z$307,Y$29),"")</f>
        <v/>
      </c>
      <c r="Z97" s="131" t="str">
        <f>IFERROR(LARGE('N 50-59'!$Z$300:$Z$307,Z$29),"")</f>
        <v/>
      </c>
      <c r="AA97" s="131" t="str">
        <f>IFERROR(LARGE('N 50-59'!$Z$300:$Z$307,AA$29),"")</f>
        <v/>
      </c>
      <c r="AB97" s="131" t="str">
        <f>IFERROR(LARGE('N 50-59'!$Z$300:$Z$307,AB$29),"")</f>
        <v/>
      </c>
      <c r="AC97" s="131" t="str">
        <f>IFERROR(LARGE('N 50-59'!$Z$300:$Z$307,AC$29),"")</f>
        <v/>
      </c>
      <c r="AD97" s="131" t="str">
        <f>IFERROR(LARGE('N 50-59'!$Z$300:$Z$307,AD$29),"")</f>
        <v/>
      </c>
      <c r="AE97" s="131" t="str">
        <f>IFERROR(LARGE('N 50-59'!$Z$300:$Z$307,AE$29),"")</f>
        <v/>
      </c>
      <c r="AF97" s="131" t="str">
        <f>IFERROR(LARGE('N 50-59'!$Z$300:$Z$307,AF$29),"")</f>
        <v/>
      </c>
      <c r="AG97" s="131" t="str">
        <f>IFERROR(LARGE('N 50-59'!$Z$300:$Z$307,AG$29),"")</f>
        <v/>
      </c>
      <c r="AH97" s="131" t="str">
        <f>IFERROR(LARGE('N 50-59'!$Z$300:$Z$307,AH$29),"")</f>
        <v/>
      </c>
      <c r="AI97" s="131" t="str">
        <f>IFERROR(LARGE('N 50-59'!$Z$300:$Z$307,AI$29),"")</f>
        <v/>
      </c>
      <c r="AJ97" s="131" t="str">
        <f>IFERROR(LARGE('N 50-59'!$Z$300:$Z$307,AJ$29),"")</f>
        <v/>
      </c>
      <c r="AK97" s="131" t="str">
        <f>IFERROR(LARGE('N 50-59'!$Z$300:$Z$307,AK$29),"")</f>
        <v/>
      </c>
      <c r="AL97" s="131" t="str">
        <f>IFERROR(LARGE('N 50-59'!$Z$300:$Z$307,AL$29),"")</f>
        <v/>
      </c>
      <c r="AM97" s="131" t="str">
        <f>IFERROR(LARGE('N 50-59'!$Z$300:$Z$307,AM$29),"")</f>
        <v/>
      </c>
      <c r="AN97" s="131" t="str">
        <f>IFERROR(LARGE('N 50-59'!$Z$300:$Z$307,AN$29),"")</f>
        <v/>
      </c>
      <c r="AO97" s="131" t="str">
        <f>IFERROR(LARGE('N 50-59'!$Z$300:$Z$307,AO$29),"")</f>
        <v/>
      </c>
      <c r="AP97" s="131" t="str">
        <f>IFERROR(LARGE('N 50-59'!$Z$300:$Z$307,AP$29),"")</f>
        <v/>
      </c>
      <c r="AQ97" s="131" t="str">
        <f>IFERROR(LARGE('N 50-59'!$Z$300:$Z$307,AQ$29),"")</f>
        <v/>
      </c>
    </row>
    <row r="98" spans="1:43" hidden="1" x14ac:dyDescent="0.2">
      <c r="B98" s="132" t="s">
        <v>89</v>
      </c>
      <c r="D98" s="131">
        <f>IFERROR(LARGE('N 60-69'!$Z$300:$Z$304,D$29),"")</f>
        <v>6.0000299999999998</v>
      </c>
      <c r="E98" s="131" t="str">
        <f>IFERROR(LARGE('N 60-69'!$Z$300:$Z$304,E$29),"")</f>
        <v/>
      </c>
      <c r="F98" s="131" t="str">
        <f>IFERROR(LARGE('N 60-69'!$Z$300:$Z$304,F$29),"")</f>
        <v/>
      </c>
      <c r="G98" s="131" t="str">
        <f>IFERROR(LARGE('N 60-69'!$Z$300:$Z$304,G$29),"")</f>
        <v/>
      </c>
      <c r="H98" s="131" t="str">
        <f>IFERROR(LARGE('N 60-69'!$Z$300:$Z$304,H$29),"")</f>
        <v/>
      </c>
      <c r="I98" s="131" t="str">
        <f>IFERROR(LARGE('N 60-69'!$Z$300:$Z$304,I$29),"")</f>
        <v/>
      </c>
      <c r="J98" s="131" t="str">
        <f>IFERROR(LARGE('N 60-69'!$Z$300:$Z$304,J$29),"")</f>
        <v/>
      </c>
      <c r="K98" s="131" t="str">
        <f>IFERROR(LARGE('N 60-69'!$Z$300:$Z$304,K$29),"")</f>
        <v/>
      </c>
      <c r="L98" s="131" t="str">
        <f>IFERROR(LARGE('N 60-69'!$Z$300:$Z$304,L$29),"")</f>
        <v/>
      </c>
      <c r="M98" s="131" t="str">
        <f>IFERROR(LARGE('N 60-69'!$Z$300:$Z$304,M$29),"")</f>
        <v/>
      </c>
      <c r="N98" s="131" t="str">
        <f>IFERROR(LARGE('N 60-69'!$Z$300:$Z$304,N$29),"")</f>
        <v/>
      </c>
      <c r="O98" s="131" t="str">
        <f>IFERROR(LARGE('N 60-69'!$Z$300:$Z$304,O$29),"")</f>
        <v/>
      </c>
      <c r="P98" s="131" t="str">
        <f>IFERROR(LARGE('N 60-69'!$Z$300:$Z$304,P$29),"")</f>
        <v/>
      </c>
      <c r="Q98" s="131" t="str">
        <f>IFERROR(LARGE('N 60-69'!$Z$300:$Z$304,Q$29),"")</f>
        <v/>
      </c>
      <c r="R98" s="131" t="str">
        <f>IFERROR(LARGE('N 60-69'!$Z$300:$Z$304,R$29),"")</f>
        <v/>
      </c>
      <c r="S98" s="131" t="str">
        <f>IFERROR(LARGE('N 60-69'!$Z$300:$Z$304,S$29),"")</f>
        <v/>
      </c>
      <c r="T98" s="131" t="str">
        <f>IFERROR(LARGE('N 60-69'!$Z$300:$Z$304,T$29),"")</f>
        <v/>
      </c>
      <c r="U98" s="131" t="str">
        <f>IFERROR(LARGE('N 60-69'!$Z$300:$Z$304,U$29),"")</f>
        <v/>
      </c>
      <c r="V98" s="131" t="str">
        <f>IFERROR(LARGE('N 60-69'!$Z$300:$Z$304,V$29),"")</f>
        <v/>
      </c>
      <c r="W98" s="131" t="str">
        <f>IFERROR(LARGE('N 60-69'!$Z$300:$Z$304,W$29),"")</f>
        <v/>
      </c>
      <c r="X98" s="131" t="str">
        <f>IFERROR(LARGE('N 60-69'!$Z$300:$Z$304,X$29),"")</f>
        <v/>
      </c>
      <c r="Y98" s="131" t="str">
        <f>IFERROR(LARGE('N 60-69'!$Z$300:$Z$304,Y$29),"")</f>
        <v/>
      </c>
      <c r="Z98" s="131" t="str">
        <f>IFERROR(LARGE('N 60-69'!$Z$300:$Z$304,Z$29),"")</f>
        <v/>
      </c>
      <c r="AA98" s="131" t="str">
        <f>IFERROR(LARGE('N 60-69'!$Z$300:$Z$304,AA$29),"")</f>
        <v/>
      </c>
      <c r="AB98" s="131" t="str">
        <f>IFERROR(LARGE('N 60-69'!$Z$300:$Z$304,AB$29),"")</f>
        <v/>
      </c>
      <c r="AC98" s="131" t="str">
        <f>IFERROR(LARGE('N 60-69'!$Z$300:$Z$304,AC$29),"")</f>
        <v/>
      </c>
      <c r="AD98" s="131" t="str">
        <f>IFERROR(LARGE('N 60-69'!$Z$300:$Z$304,AD$29),"")</f>
        <v/>
      </c>
      <c r="AE98" s="131" t="str">
        <f>IFERROR(LARGE('N 60-69'!$Z$300:$Z$304,AE$29),"")</f>
        <v/>
      </c>
      <c r="AF98" s="131" t="str">
        <f>IFERROR(LARGE('N 60-69'!$Z$300:$Z$304,AF$29),"")</f>
        <v/>
      </c>
      <c r="AG98" s="131" t="str">
        <f>IFERROR(LARGE('N 60-69'!$Z$300:$Z$304,AG$29),"")</f>
        <v/>
      </c>
      <c r="AH98" s="131" t="str">
        <f>IFERROR(LARGE('N 60-69'!$Z$300:$Z$304,AH$29),"")</f>
        <v/>
      </c>
      <c r="AI98" s="131" t="str">
        <f>IFERROR(LARGE('N 60-69'!$Z$300:$Z$304,AI$29),"")</f>
        <v/>
      </c>
      <c r="AJ98" s="131" t="str">
        <f>IFERROR(LARGE('N 60-69'!$Z$300:$Z$304,AJ$29),"")</f>
        <v/>
      </c>
      <c r="AK98" s="131" t="str">
        <f>IFERROR(LARGE('N 60-69'!$Z$300:$Z$304,AK$29),"")</f>
        <v/>
      </c>
      <c r="AL98" s="131" t="str">
        <f>IFERROR(LARGE('N 60-69'!$Z$300:$Z$304,AL$29),"")</f>
        <v/>
      </c>
      <c r="AM98" s="131" t="str">
        <f>IFERROR(LARGE('N 60-69'!$Z$300:$Z$304,AM$29),"")</f>
        <v/>
      </c>
      <c r="AN98" s="131" t="str">
        <f>IFERROR(LARGE('N 60-69'!$Z$300:$Z$304,AN$29),"")</f>
        <v/>
      </c>
      <c r="AO98" s="131" t="str">
        <f>IFERROR(LARGE('N 60-69'!$Z$300:$Z$304,AO$29),"")</f>
        <v/>
      </c>
      <c r="AP98" s="131" t="str">
        <f>IFERROR(LARGE('N 60-69'!$Z$300:$Z$304,AP$29),"")</f>
        <v/>
      </c>
      <c r="AQ98" s="131" t="str">
        <f>IFERROR(LARGE('N 60-69'!$Z$300:$Z$304,AQ$29),"")</f>
        <v/>
      </c>
    </row>
    <row r="99" spans="1:43" hidden="1" x14ac:dyDescent="0.2">
      <c r="B99" s="132" t="s">
        <v>144</v>
      </c>
      <c r="D99" s="131">
        <f>IFERROR(LARGE('N 70-79'!$Z$300:$Z$306,D$29),"")</f>
        <v>9.0000199999999992</v>
      </c>
      <c r="E99" s="131" t="str">
        <f>IFERROR(LARGE('N 70-79'!$Z$300:$Z$306,E$29),"")</f>
        <v/>
      </c>
      <c r="F99" s="131" t="str">
        <f>IFERROR(LARGE('N 70-79'!$Z$300:$Z$306,F$29),"")</f>
        <v/>
      </c>
      <c r="G99" s="131" t="str">
        <f>IFERROR(LARGE('N 70-79'!$Z$300:$Z$306,G$29),"")</f>
        <v/>
      </c>
      <c r="H99" s="131" t="str">
        <f>IFERROR(LARGE('N 70-79'!$Z$300:$Z$306,H$29),"")</f>
        <v/>
      </c>
      <c r="I99" s="131" t="str">
        <f>IFERROR(LARGE('N 70-79'!$Z$300:$Z$306,I$29),"")</f>
        <v/>
      </c>
      <c r="J99" s="131" t="str">
        <f>IFERROR(LARGE('N 70-79'!$Z$300:$Z$306,J$29),"")</f>
        <v/>
      </c>
      <c r="K99" s="131" t="str">
        <f>IFERROR(LARGE('N 70-79'!$Z$300:$Z$306,K$29),"")</f>
        <v/>
      </c>
      <c r="L99" s="131" t="str">
        <f>IFERROR(LARGE('N 70-79'!$Z$300:$Z$306,L$29),"")</f>
        <v/>
      </c>
      <c r="M99" s="131" t="str">
        <f>IFERROR(LARGE('N 70-79'!$Z$300:$Z$306,M$29),"")</f>
        <v/>
      </c>
      <c r="N99" s="131" t="str">
        <f>IFERROR(LARGE('N 70-79'!$Z$300:$Z$306,N$29),"")</f>
        <v/>
      </c>
      <c r="O99" s="131" t="str">
        <f>IFERROR(LARGE('N 70-79'!$Z$300:$Z$306,O$29),"")</f>
        <v/>
      </c>
      <c r="P99" s="131" t="str">
        <f>IFERROR(LARGE('N 70-79'!$Z$300:$Z$306,P$29),"")</f>
        <v/>
      </c>
      <c r="Q99" s="131" t="str">
        <f>IFERROR(LARGE('N 70-79'!$Z$300:$Z$306,Q$29),"")</f>
        <v/>
      </c>
      <c r="R99" s="131" t="str">
        <f>IFERROR(LARGE('N 70-79'!$Z$300:$Z$306,R$29),"")</f>
        <v/>
      </c>
      <c r="S99" s="131" t="str">
        <f>IFERROR(LARGE('N 70-79'!$Z$300:$Z$306,S$29),"")</f>
        <v/>
      </c>
      <c r="T99" s="131" t="str">
        <f>IFERROR(LARGE('N 70-79'!$Z$300:$Z$306,T$29),"")</f>
        <v/>
      </c>
      <c r="U99" s="131" t="str">
        <f>IFERROR(LARGE('N 70-79'!$Z$300:$Z$306,U$29),"")</f>
        <v/>
      </c>
      <c r="V99" s="131" t="str">
        <f>IFERROR(LARGE('N 70-79'!$Z$300:$Z$306,V$29),"")</f>
        <v/>
      </c>
      <c r="W99" s="131" t="str">
        <f>IFERROR(LARGE('N 70-79'!$Z$300:$Z$306,W$29),"")</f>
        <v/>
      </c>
      <c r="X99" s="131" t="str">
        <f>IFERROR(LARGE('N 70-79'!$Z$300:$Z$306,X$29),"")</f>
        <v/>
      </c>
      <c r="Y99" s="131" t="str">
        <f>IFERROR(LARGE('N 70-79'!$Z$300:$Z$306,Y$29),"")</f>
        <v/>
      </c>
      <c r="Z99" s="131" t="str">
        <f>IFERROR(LARGE('N 70-79'!$Z$300:$Z$306,Z$29),"")</f>
        <v/>
      </c>
      <c r="AA99" s="131" t="str">
        <f>IFERROR(LARGE('N 70-79'!$Z$300:$Z$306,AA$29),"")</f>
        <v/>
      </c>
      <c r="AB99" s="131" t="str">
        <f>IFERROR(LARGE('N 70-79'!$Z$300:$Z$306,AB$29),"")</f>
        <v/>
      </c>
      <c r="AC99" s="131" t="str">
        <f>IFERROR(LARGE('N 70-79'!$Z$300:$Z$306,AC$29),"")</f>
        <v/>
      </c>
      <c r="AD99" s="131" t="str">
        <f>IFERROR(LARGE('N 70-79'!$Z$300:$Z$306,AD$29),"")</f>
        <v/>
      </c>
      <c r="AE99" s="131" t="str">
        <f>IFERROR(LARGE('N 70-79'!$Z$300:$Z$306,AE$29),"")</f>
        <v/>
      </c>
      <c r="AF99" s="131" t="str">
        <f>IFERROR(LARGE('N 70-79'!$Z$300:$Z$306,AF$29),"")</f>
        <v/>
      </c>
      <c r="AG99" s="131" t="str">
        <f>IFERROR(LARGE('N 70-79'!$Z$300:$Z$306,AG$29),"")</f>
        <v/>
      </c>
      <c r="AH99" s="131" t="str">
        <f>IFERROR(LARGE('N 70-79'!$Z$300:$Z$306,AH$29),"")</f>
        <v/>
      </c>
      <c r="AI99" s="131" t="str">
        <f>IFERROR(LARGE('N 70-79'!$Z$300:$Z$306,AI$29),"")</f>
        <v/>
      </c>
      <c r="AJ99" s="131" t="str">
        <f>IFERROR(LARGE('N 70-79'!$Z$300:$Z$306,AJ$29),"")</f>
        <v/>
      </c>
      <c r="AK99" s="131" t="str">
        <f>IFERROR(LARGE('N 70-79'!$Z$300:$Z$306,AK$29),"")</f>
        <v/>
      </c>
      <c r="AL99" s="131" t="str">
        <f>IFERROR(LARGE('N 70-79'!$Z$300:$Z$306,AL$29),"")</f>
        <v/>
      </c>
      <c r="AM99" s="131" t="str">
        <f>IFERROR(LARGE('N 70-79'!$Z$300:$Z$306,AM$29),"")</f>
        <v/>
      </c>
      <c r="AN99" s="131" t="str">
        <f>IFERROR(LARGE('N 70-79'!$Z$300:$Z$306,AN$29),"")</f>
        <v/>
      </c>
      <c r="AO99" s="131" t="str">
        <f>IFERROR(LARGE('N 70-79'!$Z$300:$Z$306,AO$29),"")</f>
        <v/>
      </c>
      <c r="AP99" s="131" t="str">
        <f>IFERROR(LARGE('N 70-79'!$Z$300:$Z$306,AP$29),"")</f>
        <v/>
      </c>
      <c r="AQ99" s="131" t="str">
        <f>IFERROR(LARGE('N 70-79'!$Z$300:$Z$306,AQ$29),"")</f>
        <v/>
      </c>
    </row>
    <row r="100" spans="1:43" s="77" customFormat="1" hidden="1" x14ac:dyDescent="0.2">
      <c r="B100" s="132" t="s">
        <v>145</v>
      </c>
      <c r="D100" s="131" t="str">
        <f>IFERROR(LARGE('N 80+'!$Z$300:$Z$303,D$29),"")</f>
        <v/>
      </c>
      <c r="E100" s="131" t="str">
        <f>IFERROR(LARGE('N 80+'!$Z$300:$Z$303,E$29),"")</f>
        <v/>
      </c>
      <c r="F100" s="131" t="str">
        <f>IFERROR(LARGE('N 80+'!$Z$300:$Z$303,F$29),"")</f>
        <v/>
      </c>
      <c r="G100" s="131" t="str">
        <f>IFERROR(LARGE('N 80+'!$Z$300:$Z$303,G$29),"")</f>
        <v/>
      </c>
      <c r="H100" s="131" t="str">
        <f>IFERROR(LARGE('N 80+'!$Z$300:$Z$303,H$29),"")</f>
        <v/>
      </c>
      <c r="I100" s="131" t="str">
        <f>IFERROR(LARGE('N 80+'!$Z$300:$Z$303,I$29),"")</f>
        <v/>
      </c>
      <c r="J100" s="131" t="str">
        <f>IFERROR(LARGE('N 80+'!$Z$300:$Z$303,J$29),"")</f>
        <v/>
      </c>
      <c r="K100" s="131" t="str">
        <f>IFERROR(LARGE('N 80+'!$Z$300:$Z$303,K$29),"")</f>
        <v/>
      </c>
      <c r="L100" s="131" t="str">
        <f>IFERROR(LARGE('N 80+'!$Z$300:$Z$303,L$29),"")</f>
        <v/>
      </c>
      <c r="M100" s="131" t="str">
        <f>IFERROR(LARGE('N 80+'!$Z$300:$Z$303,M$29),"")</f>
        <v/>
      </c>
      <c r="N100" s="131" t="str">
        <f>IFERROR(LARGE('N 80+'!$Z$300:$Z$303,N$29),"")</f>
        <v/>
      </c>
      <c r="O100" s="131" t="str">
        <f>IFERROR(LARGE('N 80+'!$Z$300:$Z$303,O$29),"")</f>
        <v/>
      </c>
      <c r="P100" s="131" t="str">
        <f>IFERROR(LARGE('N 80+'!$Z$300:$Z$303,P$29),"")</f>
        <v/>
      </c>
      <c r="Q100" s="131" t="str">
        <f>IFERROR(LARGE('N 80+'!$Z$300:$Z$303,Q$29),"")</f>
        <v/>
      </c>
      <c r="R100" s="131" t="str">
        <f>IFERROR(LARGE('N 80+'!$Z$300:$Z$303,R$29),"")</f>
        <v/>
      </c>
      <c r="S100" s="131" t="str">
        <f>IFERROR(LARGE('N 80+'!$Z$300:$Z$303,S$29),"")</f>
        <v/>
      </c>
      <c r="T100" s="131" t="str">
        <f>IFERROR(LARGE('N 80+'!$Z$300:$Z$303,T$29),"")</f>
        <v/>
      </c>
      <c r="U100" s="131" t="str">
        <f>IFERROR(LARGE('N 80+'!$Z$300:$Z$303,U$29),"")</f>
        <v/>
      </c>
      <c r="V100" s="131" t="str">
        <f>IFERROR(LARGE('N 80+'!$Z$300:$Z$303,V$29),"")</f>
        <v/>
      </c>
      <c r="W100" s="131" t="str">
        <f>IFERROR(LARGE('N 80+'!$Z$300:$Z$303,W$29),"")</f>
        <v/>
      </c>
      <c r="X100" s="131" t="str">
        <f>IFERROR(LARGE('N 80+'!$Z$300:$Z$303,X$29),"")</f>
        <v/>
      </c>
      <c r="Y100" s="131" t="str">
        <f>IFERROR(LARGE('N 80+'!$Z$300:$Z$303,Y$29),"")</f>
        <v/>
      </c>
      <c r="Z100" s="131" t="str">
        <f>IFERROR(LARGE('N 80+'!$Z$300:$Z$303,Z$29),"")</f>
        <v/>
      </c>
      <c r="AA100" s="131" t="str">
        <f>IFERROR(LARGE('N 80+'!$Z$300:$Z$303,AA$29),"")</f>
        <v/>
      </c>
      <c r="AB100" s="131" t="str">
        <f>IFERROR(LARGE('N 80+'!$Z$300:$Z$303,AB$29),"")</f>
        <v/>
      </c>
      <c r="AC100" s="131" t="str">
        <f>IFERROR(LARGE('N 80+'!$Z$300:$Z$303,AC$29),"")</f>
        <v/>
      </c>
      <c r="AD100" s="131" t="str">
        <f>IFERROR(LARGE('N 80+'!$Z$300:$Z$303,AD$29),"")</f>
        <v/>
      </c>
      <c r="AE100" s="131" t="str">
        <f>IFERROR(LARGE('N 80+'!$Z$300:$Z$303,AE$29),"")</f>
        <v/>
      </c>
      <c r="AF100" s="131" t="str">
        <f>IFERROR(LARGE('N 80+'!$Z$300:$Z$303,AF$29),"")</f>
        <v/>
      </c>
      <c r="AG100" s="131" t="str">
        <f>IFERROR(LARGE('N 80+'!$Z$300:$Z$303,AG$29),"")</f>
        <v/>
      </c>
      <c r="AH100" s="131" t="str">
        <f>IFERROR(LARGE('N 80+'!$Z$300:$Z$303,AH$29),"")</f>
        <v/>
      </c>
      <c r="AI100" s="131" t="str">
        <f>IFERROR(LARGE('N 80+'!$Z$300:$Z$303,AI$29),"")</f>
        <v/>
      </c>
      <c r="AJ100" s="131" t="str">
        <f>IFERROR(LARGE('N 80+'!$Z$300:$Z$303,AJ$29),"")</f>
        <v/>
      </c>
      <c r="AK100" s="131" t="str">
        <f>IFERROR(LARGE('N 80+'!$Z$300:$Z$303,AK$29),"")</f>
        <v/>
      </c>
      <c r="AL100" s="131" t="str">
        <f>IFERROR(LARGE('N 80+'!$Z$300:$Z$303,AL$29),"")</f>
        <v/>
      </c>
      <c r="AM100" s="131" t="str">
        <f>IFERROR(LARGE('N 80+'!$Z$300:$Z$303,AM$29),"")</f>
        <v/>
      </c>
      <c r="AN100" s="131" t="str">
        <f>IFERROR(LARGE('N 80+'!$Z$300:$Z$303,AN$29),"")</f>
        <v/>
      </c>
      <c r="AO100" s="131" t="str">
        <f>IFERROR(LARGE('N 80+'!$Z$300:$Z$303,AO$29),"")</f>
        <v/>
      </c>
      <c r="AP100" s="131" t="str">
        <f>IFERROR(LARGE('N 80+'!$Z$300:$Z$303,AP$29),"")</f>
        <v/>
      </c>
      <c r="AQ100" s="131" t="str">
        <f>IFERROR(LARGE('N 80+'!$Z$300:$Z$303,AQ$29),"")</f>
        <v/>
      </c>
    </row>
    <row r="101" spans="1:43" hidden="1" x14ac:dyDescent="0.2">
      <c r="A101" s="47" t="s">
        <v>94</v>
      </c>
      <c r="B101" s="133" t="s">
        <v>86</v>
      </c>
      <c r="D101" s="131" t="str">
        <f>IFERROR(LARGE('M 35-49'!$AA$300:$AA$318,D$29),"")</f>
        <v/>
      </c>
      <c r="E101" s="131" t="str">
        <f>IFERROR(LARGE('M 35-49'!$AA$300:$AA$318,E$29),"")</f>
        <v/>
      </c>
      <c r="F101" s="131" t="str">
        <f>IFERROR(LARGE('M 35-49'!$AA$300:$AA$318,F$29),"")</f>
        <v/>
      </c>
      <c r="G101" s="131" t="str">
        <f>IFERROR(LARGE('M 35-49'!$AA$300:$AA$318,G$29),"")</f>
        <v/>
      </c>
      <c r="H101" s="131" t="str">
        <f>IFERROR(LARGE('M 35-49'!$AA$300:$AA$318,H$29),"")</f>
        <v/>
      </c>
      <c r="I101" s="131" t="str">
        <f>IFERROR(LARGE('M 35-49'!$AA$300:$AA$318,I$29),"")</f>
        <v/>
      </c>
      <c r="J101" s="131" t="str">
        <f>IFERROR(LARGE('M 35-49'!$AA$300:$AA$318,J$29),"")</f>
        <v/>
      </c>
      <c r="K101" s="131" t="str">
        <f>IFERROR(LARGE('M 35-49'!$AA$300:$AA$318,K$29),"")</f>
        <v/>
      </c>
      <c r="L101" s="131" t="str">
        <f>IFERROR(LARGE('M 35-49'!$AA$300:$AA$318,L$29),"")</f>
        <v/>
      </c>
      <c r="M101" s="131" t="str">
        <f>IFERROR(LARGE('M 35-49'!$AA$300:$AA$318,M$29),"")</f>
        <v/>
      </c>
      <c r="N101" s="131" t="str">
        <f>IFERROR(LARGE('M 35-49'!$AA$300:$AA$318,N$29),"")</f>
        <v/>
      </c>
      <c r="O101" s="131" t="str">
        <f>IFERROR(LARGE('M 35-49'!$AA$300:$AA$318,O$29),"")</f>
        <v/>
      </c>
      <c r="P101" s="131" t="str">
        <f>IFERROR(LARGE('M 35-49'!$AA$300:$AA$318,P$29),"")</f>
        <v/>
      </c>
      <c r="Q101" s="131" t="str">
        <f>IFERROR(LARGE('M 35-49'!$AA$300:$AA$318,Q$29),"")</f>
        <v/>
      </c>
      <c r="R101" s="131" t="str">
        <f>IFERROR(LARGE('M 35-49'!$AA$300:$AA$318,R$29),"")</f>
        <v/>
      </c>
      <c r="S101" s="131" t="str">
        <f>IFERROR(LARGE('M 35-49'!$AA$300:$AA$318,S$29),"")</f>
        <v/>
      </c>
      <c r="T101" s="131" t="str">
        <f>IFERROR(LARGE('M 35-49'!$AA$300:$AA$318,T$29),"")</f>
        <v/>
      </c>
      <c r="U101" s="131" t="str">
        <f>IFERROR(LARGE('M 35-49'!$AA$300:$AA$318,U$29),"")</f>
        <v/>
      </c>
      <c r="V101" s="131" t="str">
        <f>IFERROR(LARGE('M 35-49'!$AA$300:$AA$318,V$29),"")</f>
        <v/>
      </c>
      <c r="W101" s="131" t="str">
        <f>IFERROR(LARGE('M 35-49'!$AA$300:$AA$318,W$29),"")</f>
        <v/>
      </c>
      <c r="X101" s="131" t="str">
        <f>IFERROR(LARGE('M 35-49'!$AA$300:$AA$318,X$29),"")</f>
        <v/>
      </c>
      <c r="Y101" s="131" t="str">
        <f>IFERROR(LARGE('M 35-49'!$AA$300:$AA$318,Y$29),"")</f>
        <v/>
      </c>
      <c r="Z101" s="131" t="str">
        <f>IFERROR(LARGE('M 35-49'!$AA$300:$AA$318,Z$29),"")</f>
        <v/>
      </c>
      <c r="AA101" s="131" t="str">
        <f>IFERROR(LARGE('M 35-49'!$AA$300:$AA$318,AA$29),"")</f>
        <v/>
      </c>
      <c r="AB101" s="131" t="str">
        <f>IFERROR(LARGE('M 35-49'!$AA$300:$AA$318,AB$29),"")</f>
        <v/>
      </c>
      <c r="AC101" s="131" t="str">
        <f>IFERROR(LARGE('M 35-49'!$AA$300:$AA$318,AC$29),"")</f>
        <v/>
      </c>
      <c r="AD101" s="131" t="str">
        <f>IFERROR(LARGE('M 35-49'!$AA$300:$AA$318,AD$29),"")</f>
        <v/>
      </c>
      <c r="AE101" s="131" t="str">
        <f>IFERROR(LARGE('M 35-49'!$AA$300:$AA$318,AE$29),"")</f>
        <v/>
      </c>
      <c r="AF101" s="131" t="str">
        <f>IFERROR(LARGE('M 35-49'!$AA$300:$AA$318,AF$29),"")</f>
        <v/>
      </c>
      <c r="AG101" s="131" t="str">
        <f>IFERROR(LARGE('M 35-49'!$AA$300:$AA$318,AG$29),"")</f>
        <v/>
      </c>
      <c r="AH101" s="131" t="str">
        <f>IFERROR(LARGE('M 35-49'!$AA$300:$AA$318,AH$29),"")</f>
        <v/>
      </c>
      <c r="AI101" s="131" t="str">
        <f>IFERROR(LARGE('M 35-49'!$AA$300:$AA$318,AI$29),"")</f>
        <v/>
      </c>
      <c r="AJ101" s="131" t="str">
        <f>IFERROR(LARGE('M 35-49'!$AA$300:$AA$318,AJ$29),"")</f>
        <v/>
      </c>
      <c r="AK101" s="131" t="str">
        <f>IFERROR(LARGE('M 35-49'!$AA$300:$AA$318,AK$29),"")</f>
        <v/>
      </c>
      <c r="AL101" s="131" t="str">
        <f>IFERROR(LARGE('M 35-49'!$AA$300:$AA$318,AL$29),"")</f>
        <v/>
      </c>
      <c r="AM101" s="131" t="str">
        <f>IFERROR(LARGE('M 35-49'!$AA$300:$AA$318,AM$29),"")</f>
        <v/>
      </c>
      <c r="AN101" s="131" t="str">
        <f>IFERROR(LARGE('M 35-49'!$AA$300:$AA$318,AN$29),"")</f>
        <v/>
      </c>
      <c r="AO101" s="131" t="str">
        <f>IFERROR(LARGE('M 35-49'!$AA$300:$AA$318,AO$29),"")</f>
        <v/>
      </c>
      <c r="AP101" s="131" t="str">
        <f>IFERROR(LARGE('M 35-49'!$AA$300:$AA$318,AP$29),"")</f>
        <v/>
      </c>
      <c r="AQ101" s="131" t="str">
        <f>IFERROR(LARGE('M 35-49'!$AA$300:$AA$318,AQ$29),"")</f>
        <v/>
      </c>
    </row>
    <row r="102" spans="1:43" hidden="1" x14ac:dyDescent="0.2">
      <c r="B102" s="133" t="s">
        <v>87</v>
      </c>
      <c r="D102" s="131" t="str">
        <f>IFERROR(LARGE('M 50-59'!$AA$300:$AA$313,D$29),"")</f>
        <v/>
      </c>
      <c r="E102" s="131" t="str">
        <f>IFERROR(LARGE('M 50-59'!$AA$300:$AA$313,E$29),"")</f>
        <v/>
      </c>
      <c r="F102" s="131" t="str">
        <f>IFERROR(LARGE('M 50-59'!$AA$300:$AA$313,F$29),"")</f>
        <v/>
      </c>
      <c r="G102" s="131" t="str">
        <f>IFERROR(LARGE('M 50-59'!$AA$300:$AA$313,G$29),"")</f>
        <v/>
      </c>
      <c r="H102" s="131" t="str">
        <f>IFERROR(LARGE('M 50-59'!$AA$300:$AA$313,H$29),"")</f>
        <v/>
      </c>
      <c r="I102" s="131" t="str">
        <f>IFERROR(LARGE('M 50-59'!$AA$300:$AA$313,I$29),"")</f>
        <v/>
      </c>
      <c r="J102" s="131" t="str">
        <f>IFERROR(LARGE('M 50-59'!$AA$300:$AA$313,J$29),"")</f>
        <v/>
      </c>
      <c r="K102" s="131" t="str">
        <f>IFERROR(LARGE('M 50-59'!$AA$300:$AA$313,K$29),"")</f>
        <v/>
      </c>
      <c r="L102" s="131" t="str">
        <f>IFERROR(LARGE('M 50-59'!$AA$300:$AA$313,L$29),"")</f>
        <v/>
      </c>
      <c r="M102" s="131" t="str">
        <f>IFERROR(LARGE('M 50-59'!$AA$300:$AA$313,M$29),"")</f>
        <v/>
      </c>
      <c r="N102" s="131" t="str">
        <f>IFERROR(LARGE('M 50-59'!$AA$300:$AA$313,N$29),"")</f>
        <v/>
      </c>
      <c r="O102" s="131" t="str">
        <f>IFERROR(LARGE('M 50-59'!$AA$300:$AA$313,O$29),"")</f>
        <v/>
      </c>
      <c r="P102" s="131" t="str">
        <f>IFERROR(LARGE('M 50-59'!$AA$300:$AA$313,P$29),"")</f>
        <v/>
      </c>
      <c r="Q102" s="131" t="str">
        <f>IFERROR(LARGE('M 50-59'!$AA$300:$AA$313,Q$29),"")</f>
        <v/>
      </c>
      <c r="R102" s="131" t="str">
        <f>IFERROR(LARGE('M 50-59'!$AA$300:$AA$313,R$29),"")</f>
        <v/>
      </c>
      <c r="S102" s="131" t="str">
        <f>IFERROR(LARGE('M 50-59'!$AA$300:$AA$313,S$29),"")</f>
        <v/>
      </c>
      <c r="T102" s="131" t="str">
        <f>IFERROR(LARGE('M 50-59'!$AA$300:$AA$313,T$29),"")</f>
        <v/>
      </c>
      <c r="U102" s="131" t="str">
        <f>IFERROR(LARGE('M 50-59'!$AA$300:$AA$313,U$29),"")</f>
        <v/>
      </c>
      <c r="V102" s="131" t="str">
        <f>IFERROR(LARGE('M 50-59'!$AA$300:$AA$313,V$29),"")</f>
        <v/>
      </c>
      <c r="W102" s="131" t="str">
        <f>IFERROR(LARGE('M 50-59'!$AA$300:$AA$313,W$29),"")</f>
        <v/>
      </c>
      <c r="X102" s="131" t="str">
        <f>IFERROR(LARGE('M 50-59'!$AA$300:$AA$313,X$29),"")</f>
        <v/>
      </c>
      <c r="Y102" s="131" t="str">
        <f>IFERROR(LARGE('M 50-59'!$AA$300:$AA$313,Y$29),"")</f>
        <v/>
      </c>
      <c r="Z102" s="131" t="str">
        <f>IFERROR(LARGE('M 50-59'!$AA$300:$AA$313,Z$29),"")</f>
        <v/>
      </c>
      <c r="AA102" s="131" t="str">
        <f>IFERROR(LARGE('M 50-59'!$AA$300:$AA$313,AA$29),"")</f>
        <v/>
      </c>
      <c r="AB102" s="131" t="str">
        <f>IFERROR(LARGE('M 50-59'!$AA$300:$AA$313,AB$29),"")</f>
        <v/>
      </c>
      <c r="AC102" s="131" t="str">
        <f>IFERROR(LARGE('M 50-59'!$AA$300:$AA$313,AC$29),"")</f>
        <v/>
      </c>
      <c r="AD102" s="131" t="str">
        <f>IFERROR(LARGE('M 50-59'!$AA$300:$AA$313,AD$29),"")</f>
        <v/>
      </c>
      <c r="AE102" s="131" t="str">
        <f>IFERROR(LARGE('M 50-59'!$AA$300:$AA$313,AE$29),"")</f>
        <v/>
      </c>
      <c r="AF102" s="131" t="str">
        <f>IFERROR(LARGE('M 50-59'!$AA$300:$AA$313,AF$29),"")</f>
        <v/>
      </c>
      <c r="AG102" s="131" t="str">
        <f>IFERROR(LARGE('M 50-59'!$AA$300:$AA$313,AG$29),"")</f>
        <v/>
      </c>
      <c r="AH102" s="131" t="str">
        <f>IFERROR(LARGE('M 50-59'!$AA$300:$AA$313,AH$29),"")</f>
        <v/>
      </c>
      <c r="AI102" s="131" t="str">
        <f>IFERROR(LARGE('M 50-59'!$AA$300:$AA$313,AI$29),"")</f>
        <v/>
      </c>
      <c r="AJ102" s="131" t="str">
        <f>IFERROR(LARGE('M 50-59'!$AA$300:$AA$313,AJ$29),"")</f>
        <v/>
      </c>
      <c r="AK102" s="131" t="str">
        <f>IFERROR(LARGE('M 50-59'!$AA$300:$AA$313,AK$29),"")</f>
        <v/>
      </c>
      <c r="AL102" s="131" t="str">
        <f>IFERROR(LARGE('M 50-59'!$AA$300:$AA$313,AL$29),"")</f>
        <v/>
      </c>
      <c r="AM102" s="131" t="str">
        <f>IFERROR(LARGE('M 50-59'!$AA$300:$AA$313,AM$29),"")</f>
        <v/>
      </c>
      <c r="AN102" s="131" t="str">
        <f>IFERROR(LARGE('M 50-59'!$AA$300:$AA$313,AN$29),"")</f>
        <v/>
      </c>
      <c r="AO102" s="131" t="str">
        <f>IFERROR(LARGE('M 50-59'!$AA$300:$AA$313,AO$29),"")</f>
        <v/>
      </c>
      <c r="AP102" s="131" t="str">
        <f>IFERROR(LARGE('M 50-59'!$AA$300:$AA$313,AP$29),"")</f>
        <v/>
      </c>
      <c r="AQ102" s="131" t="str">
        <f>IFERROR(LARGE('M 50-59'!$AA$300:$AA$313,AQ$29),"")</f>
        <v/>
      </c>
    </row>
    <row r="103" spans="1:43" hidden="1" x14ac:dyDescent="0.2">
      <c r="B103" s="133" t="s">
        <v>88</v>
      </c>
      <c r="D103" s="131" t="str">
        <f>IFERROR(LARGE('M 60-69'!$AA$300:$AA$308,D$29),"")</f>
        <v/>
      </c>
      <c r="E103" s="131" t="str">
        <f>IFERROR(LARGE('M 60-69'!$AA$300:$AA$308,E$29),"")</f>
        <v/>
      </c>
      <c r="F103" s="131" t="str">
        <f>IFERROR(LARGE('M 60-69'!$AA$300:$AA$308,F$29),"")</f>
        <v/>
      </c>
      <c r="G103" s="131" t="str">
        <f>IFERROR(LARGE('M 60-69'!$AA$300:$AA$308,G$29),"")</f>
        <v/>
      </c>
      <c r="H103" s="131" t="str">
        <f>IFERROR(LARGE('M 60-69'!$AA$300:$AA$308,H$29),"")</f>
        <v/>
      </c>
      <c r="I103" s="131" t="str">
        <f>IFERROR(LARGE('M 60-69'!$AA$300:$AA$308,I$29),"")</f>
        <v/>
      </c>
      <c r="J103" s="131" t="str">
        <f>IFERROR(LARGE('M 60-69'!$AA$300:$AA$308,J$29),"")</f>
        <v/>
      </c>
      <c r="K103" s="131" t="str">
        <f>IFERROR(LARGE('M 60-69'!$AA$300:$AA$308,K$29),"")</f>
        <v/>
      </c>
      <c r="L103" s="131" t="str">
        <f>IFERROR(LARGE('M 60-69'!$AA$300:$AA$308,L$29),"")</f>
        <v/>
      </c>
      <c r="M103" s="131" t="str">
        <f>IFERROR(LARGE('M 60-69'!$AA$300:$AA$308,M$29),"")</f>
        <v/>
      </c>
      <c r="N103" s="131" t="str">
        <f>IFERROR(LARGE('M 60-69'!$AA$300:$AA$308,N$29),"")</f>
        <v/>
      </c>
      <c r="O103" s="131" t="str">
        <f>IFERROR(LARGE('M 60-69'!$AA$300:$AA$308,O$29),"")</f>
        <v/>
      </c>
      <c r="P103" s="131" t="str">
        <f>IFERROR(LARGE('M 60-69'!$AA$300:$AA$308,P$29),"")</f>
        <v/>
      </c>
      <c r="Q103" s="131" t="str">
        <f>IFERROR(LARGE('M 60-69'!$AA$300:$AA$308,Q$29),"")</f>
        <v/>
      </c>
      <c r="R103" s="131" t="str">
        <f>IFERROR(LARGE('M 60-69'!$AA$300:$AA$308,R$29),"")</f>
        <v/>
      </c>
      <c r="S103" s="131" t="str">
        <f>IFERROR(LARGE('M 60-69'!$AA$300:$AA$308,S$29),"")</f>
        <v/>
      </c>
      <c r="T103" s="131" t="str">
        <f>IFERROR(LARGE('M 60-69'!$AA$300:$AA$308,T$29),"")</f>
        <v/>
      </c>
      <c r="U103" s="131" t="str">
        <f>IFERROR(LARGE('M 60-69'!$AA$300:$AA$308,U$29),"")</f>
        <v/>
      </c>
      <c r="V103" s="131" t="str">
        <f>IFERROR(LARGE('M 60-69'!$AA$300:$AA$308,V$29),"")</f>
        <v/>
      </c>
      <c r="W103" s="131" t="str">
        <f>IFERROR(LARGE('M 60-69'!$AA$300:$AA$308,W$29),"")</f>
        <v/>
      </c>
      <c r="X103" s="131" t="str">
        <f>IFERROR(LARGE('M 60-69'!$AA$300:$AA$308,X$29),"")</f>
        <v/>
      </c>
      <c r="Y103" s="131" t="str">
        <f>IFERROR(LARGE('M 60-69'!$AA$300:$AA$308,Y$29),"")</f>
        <v/>
      </c>
      <c r="Z103" s="131" t="str">
        <f>IFERROR(LARGE('M 60-69'!$AA$300:$AA$308,Z$29),"")</f>
        <v/>
      </c>
      <c r="AA103" s="131" t="str">
        <f>IFERROR(LARGE('M 60-69'!$AA$300:$AA$308,AA$29),"")</f>
        <v/>
      </c>
      <c r="AB103" s="131" t="str">
        <f>IFERROR(LARGE('M 60-69'!$AA$300:$AA$308,AB$29),"")</f>
        <v/>
      </c>
      <c r="AC103" s="131" t="str">
        <f>IFERROR(LARGE('M 60-69'!$AA$300:$AA$308,AC$29),"")</f>
        <v/>
      </c>
      <c r="AD103" s="131" t="str">
        <f>IFERROR(LARGE('M 60-69'!$AA$300:$AA$308,AD$29),"")</f>
        <v/>
      </c>
      <c r="AE103" s="131" t="str">
        <f>IFERROR(LARGE('M 60-69'!$AA$300:$AA$308,AE$29),"")</f>
        <v/>
      </c>
      <c r="AF103" s="131" t="str">
        <f>IFERROR(LARGE('M 60-69'!$AA$300:$AA$308,AF$29),"")</f>
        <v/>
      </c>
      <c r="AG103" s="131" t="str">
        <f>IFERROR(LARGE('M 60-69'!$AA$300:$AA$308,AG$29),"")</f>
        <v/>
      </c>
      <c r="AH103" s="131" t="str">
        <f>IFERROR(LARGE('M 60-69'!$AA$300:$AA$308,AH$29),"")</f>
        <v/>
      </c>
      <c r="AI103" s="131" t="str">
        <f>IFERROR(LARGE('M 60-69'!$AA$300:$AA$308,AI$29),"")</f>
        <v/>
      </c>
      <c r="AJ103" s="131" t="str">
        <f>IFERROR(LARGE('M 60-69'!$AA$300:$AA$308,AJ$29),"")</f>
        <v/>
      </c>
      <c r="AK103" s="131" t="str">
        <f>IFERROR(LARGE('M 60-69'!$AA$300:$AA$308,AK$29),"")</f>
        <v/>
      </c>
      <c r="AL103" s="131" t="str">
        <f>IFERROR(LARGE('M 60-69'!$AA$300:$AA$308,AL$29),"")</f>
        <v/>
      </c>
      <c r="AM103" s="131" t="str">
        <f>IFERROR(LARGE('M 60-69'!$AA$300:$AA$308,AM$29),"")</f>
        <v/>
      </c>
      <c r="AN103" s="131" t="str">
        <f>IFERROR(LARGE('M 60-69'!$AA$300:$AA$308,AN$29),"")</f>
        <v/>
      </c>
      <c r="AO103" s="131" t="str">
        <f>IFERROR(LARGE('M 60-69'!$AA$300:$AA$308,AO$29),"")</f>
        <v/>
      </c>
      <c r="AP103" s="131" t="str">
        <f>IFERROR(LARGE('M 60-69'!$AA$300:$AA$308,AP$29),"")</f>
        <v/>
      </c>
      <c r="AQ103" s="131" t="str">
        <f>IFERROR(LARGE('M 60-69'!$AA$300:$AA$308,AQ$29),"")</f>
        <v/>
      </c>
    </row>
    <row r="104" spans="1:43" hidden="1" x14ac:dyDescent="0.2">
      <c r="B104" s="133" t="s">
        <v>142</v>
      </c>
      <c r="D104" s="131" t="str">
        <f>IFERROR(LARGE('M 70-79'!$AA$300:$AA$313,D$29),"")</f>
        <v/>
      </c>
      <c r="E104" s="131" t="str">
        <f>IFERROR(LARGE('M 70-79'!$AA$300:$AA$313,E$29),"")</f>
        <v/>
      </c>
      <c r="F104" s="131" t="str">
        <f>IFERROR(LARGE('M 70-79'!$AA$300:$AA$313,F$29),"")</f>
        <v/>
      </c>
      <c r="G104" s="131" t="str">
        <f>IFERROR(LARGE('M 70-79'!$AA$300:$AA$313,G$29),"")</f>
        <v/>
      </c>
      <c r="H104" s="131" t="str">
        <f>IFERROR(LARGE('M 70-79'!$AA$300:$AA$313,H$29),"")</f>
        <v/>
      </c>
      <c r="I104" s="131" t="str">
        <f>IFERROR(LARGE('M 70-79'!$AA$300:$AA$313,I$29),"")</f>
        <v/>
      </c>
      <c r="J104" s="131" t="str">
        <f>IFERROR(LARGE('M 70-79'!$AA$300:$AA$313,J$29),"")</f>
        <v/>
      </c>
      <c r="K104" s="131" t="str">
        <f>IFERROR(LARGE('M 70-79'!$AA$300:$AA$313,K$29),"")</f>
        <v/>
      </c>
      <c r="L104" s="131" t="str">
        <f>IFERROR(LARGE('M 70-79'!$AA$300:$AA$313,L$29),"")</f>
        <v/>
      </c>
      <c r="M104" s="131" t="str">
        <f>IFERROR(LARGE('M 70-79'!$AA$300:$AA$313,M$29),"")</f>
        <v/>
      </c>
      <c r="N104" s="131" t="str">
        <f>IFERROR(LARGE('M 70-79'!$AA$300:$AA$313,N$29),"")</f>
        <v/>
      </c>
      <c r="O104" s="131" t="str">
        <f>IFERROR(LARGE('M 70-79'!$AA$300:$AA$313,O$29),"")</f>
        <v/>
      </c>
      <c r="P104" s="131" t="str">
        <f>IFERROR(LARGE('M 70-79'!$AA$300:$AA$313,P$29),"")</f>
        <v/>
      </c>
      <c r="Q104" s="131" t="str">
        <f>IFERROR(LARGE('M 70-79'!$AA$300:$AA$313,Q$29),"")</f>
        <v/>
      </c>
      <c r="R104" s="131" t="str">
        <f>IFERROR(LARGE('M 70-79'!$AA$300:$AA$313,R$29),"")</f>
        <v/>
      </c>
      <c r="S104" s="131" t="str">
        <f>IFERROR(LARGE('M 70-79'!$AA$300:$AA$313,S$29),"")</f>
        <v/>
      </c>
      <c r="T104" s="131" t="str">
        <f>IFERROR(LARGE('M 70-79'!$AA$300:$AA$313,T$29),"")</f>
        <v/>
      </c>
      <c r="U104" s="131" t="str">
        <f>IFERROR(LARGE('M 70-79'!$AA$300:$AA$313,U$29),"")</f>
        <v/>
      </c>
      <c r="V104" s="131" t="str">
        <f>IFERROR(LARGE('M 70-79'!$AA$300:$AA$313,V$29),"")</f>
        <v/>
      </c>
      <c r="W104" s="131" t="str">
        <f>IFERROR(LARGE('M 70-79'!$AA$300:$AA$313,W$29),"")</f>
        <v/>
      </c>
      <c r="X104" s="131" t="str">
        <f>IFERROR(LARGE('M 70-79'!$AA$300:$AA$313,X$29),"")</f>
        <v/>
      </c>
      <c r="Y104" s="131" t="str">
        <f>IFERROR(LARGE('M 70-79'!$AA$300:$AA$313,Y$29),"")</f>
        <v/>
      </c>
      <c r="Z104" s="131" t="str">
        <f>IFERROR(LARGE('M 70-79'!$AA$300:$AA$313,Z$29),"")</f>
        <v/>
      </c>
      <c r="AA104" s="131" t="str">
        <f>IFERROR(LARGE('M 70-79'!$AA$300:$AA$313,AA$29),"")</f>
        <v/>
      </c>
      <c r="AB104" s="131" t="str">
        <f>IFERROR(LARGE('M 70-79'!$AA$300:$AA$313,AB$29),"")</f>
        <v/>
      </c>
      <c r="AC104" s="131" t="str">
        <f>IFERROR(LARGE('M 70-79'!$AA$300:$AA$313,AC$29),"")</f>
        <v/>
      </c>
      <c r="AD104" s="131" t="str">
        <f>IFERROR(LARGE('M 70-79'!$AA$300:$AA$313,AD$29),"")</f>
        <v/>
      </c>
      <c r="AE104" s="131" t="str">
        <f>IFERROR(LARGE('M 70-79'!$AA$300:$AA$313,AE$29),"")</f>
        <v/>
      </c>
      <c r="AF104" s="131" t="str">
        <f>IFERROR(LARGE('M 70-79'!$AA$300:$AA$313,AF$29),"")</f>
        <v/>
      </c>
      <c r="AG104" s="131" t="str">
        <f>IFERROR(LARGE('M 70-79'!$AA$300:$AA$313,AG$29),"")</f>
        <v/>
      </c>
      <c r="AH104" s="131" t="str">
        <f>IFERROR(LARGE('M 70-79'!$AA$300:$AA$313,AH$29),"")</f>
        <v/>
      </c>
      <c r="AI104" s="131" t="str">
        <f>IFERROR(LARGE('M 70-79'!$AA$300:$AA$313,AI$29),"")</f>
        <v/>
      </c>
      <c r="AJ104" s="131" t="str">
        <f>IFERROR(LARGE('M 70-79'!$AA$300:$AA$313,AJ$29),"")</f>
        <v/>
      </c>
      <c r="AK104" s="131" t="str">
        <f>IFERROR(LARGE('M 70-79'!$AA$300:$AA$313,AK$29),"")</f>
        <v/>
      </c>
      <c r="AL104" s="131" t="str">
        <f>IFERROR(LARGE('M 70-79'!$AA$300:$AA$313,AL$29),"")</f>
        <v/>
      </c>
      <c r="AM104" s="131" t="str">
        <f>IFERROR(LARGE('M 70-79'!$AA$300:$AA$313,AM$29),"")</f>
        <v/>
      </c>
      <c r="AN104" s="131" t="str">
        <f>IFERROR(LARGE('M 70-79'!$AA$300:$AA$313,AN$29),"")</f>
        <v/>
      </c>
      <c r="AO104" s="131" t="str">
        <f>IFERROR(LARGE('M 70-79'!$AA$300:$AA$313,AO$29),"")</f>
        <v/>
      </c>
      <c r="AP104" s="131" t="str">
        <f>IFERROR(LARGE('M 70-79'!$AA$300:$AA$313,AP$29),"")</f>
        <v/>
      </c>
      <c r="AQ104" s="131" t="str">
        <f>IFERROR(LARGE('M 70-79'!$AA$300:$AA$313,AQ$29),"")</f>
        <v/>
      </c>
    </row>
    <row r="105" spans="1:43" s="77" customFormat="1" hidden="1" x14ac:dyDescent="0.2">
      <c r="B105" s="133" t="s">
        <v>143</v>
      </c>
      <c r="D105" s="131" t="str">
        <f>IFERROR(LARGE('M 80+'!$AA$300:$AA$302,D$29),"")</f>
        <v/>
      </c>
      <c r="E105" s="131" t="str">
        <f>IFERROR(LARGE('M 80+'!$AA$300:$AA$302,E$29),"")</f>
        <v/>
      </c>
      <c r="F105" s="131" t="str">
        <f>IFERROR(LARGE('M 80+'!$AA$300:$AA$302,F$29),"")</f>
        <v/>
      </c>
      <c r="G105" s="131" t="str">
        <f>IFERROR(LARGE('M 80+'!$AA$300:$AA$302,G$29),"")</f>
        <v/>
      </c>
      <c r="H105" s="131" t="str">
        <f>IFERROR(LARGE('M 80+'!$AA$300:$AA$302,H$29),"")</f>
        <v/>
      </c>
      <c r="I105" s="131" t="str">
        <f>IFERROR(LARGE('M 80+'!$AA$300:$AA$302,I$29),"")</f>
        <v/>
      </c>
      <c r="J105" s="131" t="str">
        <f>IFERROR(LARGE('M 80+'!$AA$300:$AA$302,J$29),"")</f>
        <v/>
      </c>
      <c r="K105" s="131" t="str">
        <f>IFERROR(LARGE('M 80+'!$AA$300:$AA$302,K$29),"")</f>
        <v/>
      </c>
      <c r="L105" s="131" t="str">
        <f>IFERROR(LARGE('M 80+'!$AA$300:$AA$302,L$29),"")</f>
        <v/>
      </c>
      <c r="M105" s="131" t="str">
        <f>IFERROR(LARGE('M 80+'!$AA$300:$AA$302,M$29),"")</f>
        <v/>
      </c>
      <c r="N105" s="131" t="str">
        <f>IFERROR(LARGE('M 80+'!$AA$300:$AA$302,N$29),"")</f>
        <v/>
      </c>
      <c r="O105" s="131" t="str">
        <f>IFERROR(LARGE('M 80+'!$AA$300:$AA$302,O$29),"")</f>
        <v/>
      </c>
      <c r="P105" s="131" t="str">
        <f>IFERROR(LARGE('M 80+'!$AA$300:$AA$302,P$29),"")</f>
        <v/>
      </c>
      <c r="Q105" s="131" t="str">
        <f>IFERROR(LARGE('M 80+'!$AA$300:$AA$302,Q$29),"")</f>
        <v/>
      </c>
      <c r="R105" s="131" t="str">
        <f>IFERROR(LARGE('M 80+'!$AA$300:$AA$302,R$29),"")</f>
        <v/>
      </c>
      <c r="S105" s="131" t="str">
        <f>IFERROR(LARGE('M 80+'!$AA$300:$AA$302,S$29),"")</f>
        <v/>
      </c>
      <c r="T105" s="131" t="str">
        <f>IFERROR(LARGE('M 80+'!$AA$300:$AA$302,T$29),"")</f>
        <v/>
      </c>
      <c r="U105" s="131" t="str">
        <f>IFERROR(LARGE('M 80+'!$AA$300:$AA$302,U$29),"")</f>
        <v/>
      </c>
      <c r="V105" s="131" t="str">
        <f>IFERROR(LARGE('M 80+'!$AA$300:$AA$302,V$29),"")</f>
        <v/>
      </c>
      <c r="W105" s="131" t="str">
        <f>IFERROR(LARGE('M 80+'!$AA$300:$AA$302,W$29),"")</f>
        <v/>
      </c>
      <c r="X105" s="131" t="str">
        <f>IFERROR(LARGE('M 80+'!$AA$300:$AA$302,X$29),"")</f>
        <v/>
      </c>
      <c r="Y105" s="131" t="str">
        <f>IFERROR(LARGE('M 80+'!$AA$300:$AA$302,Y$29),"")</f>
        <v/>
      </c>
      <c r="Z105" s="131" t="str">
        <f>IFERROR(LARGE('M 80+'!$AA$300:$AA$302,Z$29),"")</f>
        <v/>
      </c>
      <c r="AA105" s="131" t="str">
        <f>IFERROR(LARGE('M 80+'!$AA$300:$AA$302,AA$29),"")</f>
        <v/>
      </c>
      <c r="AB105" s="131" t="str">
        <f>IFERROR(LARGE('M 80+'!$AA$300:$AA$302,AB$29),"")</f>
        <v/>
      </c>
      <c r="AC105" s="131" t="str">
        <f>IFERROR(LARGE('M 80+'!$AA$300:$AA$302,AC$29),"")</f>
        <v/>
      </c>
      <c r="AD105" s="131" t="str">
        <f>IFERROR(LARGE('M 80+'!$AA$300:$AA$302,AD$29),"")</f>
        <v/>
      </c>
      <c r="AE105" s="131" t="str">
        <f>IFERROR(LARGE('M 80+'!$AA$300:$AA$302,AE$29),"")</f>
        <v/>
      </c>
      <c r="AF105" s="131" t="str">
        <f>IFERROR(LARGE('M 80+'!$AA$300:$AA$302,AF$29),"")</f>
        <v/>
      </c>
      <c r="AG105" s="131" t="str">
        <f>IFERROR(LARGE('M 80+'!$AA$300:$AA$302,AG$29),"")</f>
        <v/>
      </c>
      <c r="AH105" s="131" t="str">
        <f>IFERROR(LARGE('M 80+'!$AA$300:$AA$302,AH$29),"")</f>
        <v/>
      </c>
      <c r="AI105" s="131" t="str">
        <f>IFERROR(LARGE('M 80+'!$AA$300:$AA$302,AI$29),"")</f>
        <v/>
      </c>
      <c r="AJ105" s="131" t="str">
        <f>IFERROR(LARGE('M 80+'!$AA$300:$AA$302,AJ$29),"")</f>
        <v/>
      </c>
      <c r="AK105" s="131" t="str">
        <f>IFERROR(LARGE('M 80+'!$AA$300:$AA$302,AK$29),"")</f>
        <v/>
      </c>
      <c r="AL105" s="131" t="str">
        <f>IFERROR(LARGE('M 80+'!$AA$300:$AA$302,AL$29),"")</f>
        <v/>
      </c>
      <c r="AM105" s="131" t="str">
        <f>IFERROR(LARGE('M 80+'!$AA$300:$AA$302,AM$29),"")</f>
        <v/>
      </c>
      <c r="AN105" s="131" t="str">
        <f>IFERROR(LARGE('M 80+'!$AA$300:$AA$302,AN$29),"")</f>
        <v/>
      </c>
      <c r="AO105" s="131" t="str">
        <f>IFERROR(LARGE('M 80+'!$AA$300:$AA$302,AO$29),"")</f>
        <v/>
      </c>
      <c r="AP105" s="131" t="str">
        <f>IFERROR(LARGE('M 80+'!$AA$300:$AA$302,AP$29),"")</f>
        <v/>
      </c>
      <c r="AQ105" s="131" t="str">
        <f>IFERROR(LARGE('M 80+'!$AA$300:$AA$302,AQ$29),"")</f>
        <v/>
      </c>
    </row>
    <row r="106" spans="1:43" hidden="1" x14ac:dyDescent="0.2">
      <c r="B106" s="132" t="s">
        <v>146</v>
      </c>
      <c r="D106" s="131" t="str">
        <f>IFERROR(LARGE('N 35-49'!$AA$300:$AA$308,D$29),"")</f>
        <v/>
      </c>
      <c r="E106" s="131" t="str">
        <f>IFERROR(LARGE('N 35-49'!$AA$300:$AA$308,E$29),"")</f>
        <v/>
      </c>
      <c r="F106" s="131" t="str">
        <f>IFERROR(LARGE('N 35-49'!$AA$300:$AA$308,F$29),"")</f>
        <v/>
      </c>
      <c r="G106" s="131" t="str">
        <f>IFERROR(LARGE('N 35-49'!$AA$300:$AA$308,G$29),"")</f>
        <v/>
      </c>
      <c r="H106" s="131" t="str">
        <f>IFERROR(LARGE('N 35-49'!$AA$300:$AA$308,H$29),"")</f>
        <v/>
      </c>
      <c r="I106" s="131" t="str">
        <f>IFERROR(LARGE('N 35-49'!$AA$300:$AA$308,I$29),"")</f>
        <v/>
      </c>
      <c r="J106" s="131" t="str">
        <f>IFERROR(LARGE('N 35-49'!$AA$300:$AA$308,J$29),"")</f>
        <v/>
      </c>
      <c r="K106" s="131" t="str">
        <f>IFERROR(LARGE('N 35-49'!$AA$300:$AA$308,K$29),"")</f>
        <v/>
      </c>
      <c r="L106" s="131" t="str">
        <f>IFERROR(LARGE('N 35-49'!$AA$300:$AA$308,L$29),"")</f>
        <v/>
      </c>
      <c r="M106" s="131" t="str">
        <f>IFERROR(LARGE('N 35-49'!$AA$300:$AA$308,M$29),"")</f>
        <v/>
      </c>
      <c r="N106" s="131" t="str">
        <f>IFERROR(LARGE('N 35-49'!$AA$300:$AA$308,N$29),"")</f>
        <v/>
      </c>
      <c r="O106" s="131" t="str">
        <f>IFERROR(LARGE('N 35-49'!$AA$300:$AA$308,O$29),"")</f>
        <v/>
      </c>
      <c r="P106" s="131" t="str">
        <f>IFERROR(LARGE('N 35-49'!$AA$300:$AA$308,P$29),"")</f>
        <v/>
      </c>
      <c r="Q106" s="131" t="str">
        <f>IFERROR(LARGE('N 35-49'!$AA$300:$AA$308,Q$29),"")</f>
        <v/>
      </c>
      <c r="R106" s="131" t="str">
        <f>IFERROR(LARGE('N 35-49'!$AA$300:$AA$308,R$29),"")</f>
        <v/>
      </c>
      <c r="S106" s="131" t="str">
        <f>IFERROR(LARGE('N 35-49'!$AA$300:$AA$308,S$29),"")</f>
        <v/>
      </c>
      <c r="T106" s="131" t="str">
        <f>IFERROR(LARGE('N 35-49'!$AA$300:$AA$308,T$29),"")</f>
        <v/>
      </c>
      <c r="U106" s="131" t="str">
        <f>IFERROR(LARGE('N 35-49'!$AA$300:$AA$308,U$29),"")</f>
        <v/>
      </c>
      <c r="V106" s="131" t="str">
        <f>IFERROR(LARGE('N 35-49'!$AA$300:$AA$308,V$29),"")</f>
        <v/>
      </c>
      <c r="W106" s="131" t="str">
        <f>IFERROR(LARGE('N 35-49'!$AA$300:$AA$308,W$29),"")</f>
        <v/>
      </c>
      <c r="X106" s="131" t="str">
        <f>IFERROR(LARGE('N 35-49'!$AA$300:$AA$308,X$29),"")</f>
        <v/>
      </c>
      <c r="Y106" s="131" t="str">
        <f>IFERROR(LARGE('N 35-49'!$AA$300:$AA$308,Y$29),"")</f>
        <v/>
      </c>
      <c r="Z106" s="131" t="str">
        <f>IFERROR(LARGE('N 35-49'!$AA$300:$AA$308,Z$29),"")</f>
        <v/>
      </c>
      <c r="AA106" s="131" t="str">
        <f>IFERROR(LARGE('N 35-49'!$AA$300:$AA$308,AA$29),"")</f>
        <v/>
      </c>
      <c r="AB106" s="131" t="str">
        <f>IFERROR(LARGE('N 35-49'!$AA$300:$AA$308,AB$29),"")</f>
        <v/>
      </c>
      <c r="AC106" s="131" t="str">
        <f>IFERROR(LARGE('N 35-49'!$AA$300:$AA$308,AC$29),"")</f>
        <v/>
      </c>
      <c r="AD106" s="131" t="str">
        <f>IFERROR(LARGE('N 35-49'!$AA$300:$AA$308,AD$29),"")</f>
        <v/>
      </c>
      <c r="AE106" s="131" t="str">
        <f>IFERROR(LARGE('N 35-49'!$AA$300:$AA$308,AE$29),"")</f>
        <v/>
      </c>
      <c r="AF106" s="131" t="str">
        <f>IFERROR(LARGE('N 35-49'!$AA$300:$AA$308,AF$29),"")</f>
        <v/>
      </c>
      <c r="AG106" s="131" t="str">
        <f>IFERROR(LARGE('N 35-49'!$AA$300:$AA$308,AG$29),"")</f>
        <v/>
      </c>
      <c r="AH106" s="131" t="str">
        <f>IFERROR(LARGE('N 35-49'!$AA$300:$AA$308,AH$29),"")</f>
        <v/>
      </c>
      <c r="AI106" s="131" t="str">
        <f>IFERROR(LARGE('N 35-49'!$AA$300:$AA$308,AI$29),"")</f>
        <v/>
      </c>
      <c r="AJ106" s="131" t="str">
        <f>IFERROR(LARGE('N 35-49'!$AA$300:$AA$308,AJ$29),"")</f>
        <v/>
      </c>
      <c r="AK106" s="131" t="str">
        <f>IFERROR(LARGE('N 35-49'!$AA$300:$AA$308,AK$29),"")</f>
        <v/>
      </c>
      <c r="AL106" s="131" t="str">
        <f>IFERROR(LARGE('N 35-49'!$AA$300:$AA$308,AL$29),"")</f>
        <v/>
      </c>
      <c r="AM106" s="131" t="str">
        <f>IFERROR(LARGE('N 35-49'!$AA$300:$AA$308,AM$29),"")</f>
        <v/>
      </c>
      <c r="AN106" s="131" t="str">
        <f>IFERROR(LARGE('N 35-49'!$AA$300:$AA$308,AN$29),"")</f>
        <v/>
      </c>
      <c r="AO106" s="131" t="str">
        <f>IFERROR(LARGE('N 35-49'!$AA$300:$AA$308,AO$29),"")</f>
        <v/>
      </c>
      <c r="AP106" s="131" t="str">
        <f>IFERROR(LARGE('N 35-49'!$AA$300:$AA$308,AP$29),"")</f>
        <v/>
      </c>
      <c r="AQ106" s="131" t="str">
        <f>IFERROR(LARGE('N 35-49'!$AA$300:$AA$308,AQ$29),"")</f>
        <v/>
      </c>
    </row>
    <row r="107" spans="1:43" hidden="1" x14ac:dyDescent="0.2">
      <c r="B107" s="132" t="s">
        <v>147</v>
      </c>
      <c r="D107" s="131" t="str">
        <f>IFERROR(LARGE('N 50-59'!$AA$300:$AA$307,D$29),"")</f>
        <v/>
      </c>
      <c r="E107" s="131" t="str">
        <f>IFERROR(LARGE('N 50-59'!$AA$300:$AA$307,E$29),"")</f>
        <v/>
      </c>
      <c r="F107" s="131" t="str">
        <f>IFERROR(LARGE('N 50-59'!$AA$300:$AA$307,F$29),"")</f>
        <v/>
      </c>
      <c r="G107" s="131" t="str">
        <f>IFERROR(LARGE('N 50-59'!$AA$300:$AA$307,G$29),"")</f>
        <v/>
      </c>
      <c r="H107" s="131" t="str">
        <f>IFERROR(LARGE('N 50-59'!$AA$300:$AA$307,H$29),"")</f>
        <v/>
      </c>
      <c r="I107" s="131" t="str">
        <f>IFERROR(LARGE('N 50-59'!$AA$300:$AA$307,I$29),"")</f>
        <v/>
      </c>
      <c r="J107" s="131" t="str">
        <f>IFERROR(LARGE('N 50-59'!$AA$300:$AA$307,J$29),"")</f>
        <v/>
      </c>
      <c r="K107" s="131" t="str">
        <f>IFERROR(LARGE('N 50-59'!$AA$300:$AA$307,K$29),"")</f>
        <v/>
      </c>
      <c r="L107" s="131" t="str">
        <f>IFERROR(LARGE('N 50-59'!$AA$300:$AA$307,L$29),"")</f>
        <v/>
      </c>
      <c r="M107" s="131" t="str">
        <f>IFERROR(LARGE('N 50-59'!$AA$300:$AA$307,M$29),"")</f>
        <v/>
      </c>
      <c r="N107" s="131" t="str">
        <f>IFERROR(LARGE('N 50-59'!$AA$300:$AA$307,N$29),"")</f>
        <v/>
      </c>
      <c r="O107" s="131" t="str">
        <f>IFERROR(LARGE('N 50-59'!$AA$300:$AA$307,O$29),"")</f>
        <v/>
      </c>
      <c r="P107" s="131" t="str">
        <f>IFERROR(LARGE('N 50-59'!$AA$300:$AA$307,P$29),"")</f>
        <v/>
      </c>
      <c r="Q107" s="131" t="str">
        <f>IFERROR(LARGE('N 50-59'!$AA$300:$AA$307,Q$29),"")</f>
        <v/>
      </c>
      <c r="R107" s="131" t="str">
        <f>IFERROR(LARGE('N 50-59'!$AA$300:$AA$307,R$29),"")</f>
        <v/>
      </c>
      <c r="S107" s="131" t="str">
        <f>IFERROR(LARGE('N 50-59'!$AA$300:$AA$307,S$29),"")</f>
        <v/>
      </c>
      <c r="T107" s="131" t="str">
        <f>IFERROR(LARGE('N 50-59'!$AA$300:$AA$307,T$29),"")</f>
        <v/>
      </c>
      <c r="U107" s="131" t="str">
        <f>IFERROR(LARGE('N 50-59'!$AA$300:$AA$307,U$29),"")</f>
        <v/>
      </c>
      <c r="V107" s="131" t="str">
        <f>IFERROR(LARGE('N 50-59'!$AA$300:$AA$307,V$29),"")</f>
        <v/>
      </c>
      <c r="W107" s="131" t="str">
        <f>IFERROR(LARGE('N 50-59'!$AA$300:$AA$307,W$29),"")</f>
        <v/>
      </c>
      <c r="X107" s="131" t="str">
        <f>IFERROR(LARGE('N 50-59'!$AA$300:$AA$307,X$29),"")</f>
        <v/>
      </c>
      <c r="Y107" s="131" t="str">
        <f>IFERROR(LARGE('N 50-59'!$AA$300:$AA$307,Y$29),"")</f>
        <v/>
      </c>
      <c r="Z107" s="131" t="str">
        <f>IFERROR(LARGE('N 50-59'!$AA$300:$AA$307,Z$29),"")</f>
        <v/>
      </c>
      <c r="AA107" s="131" t="str">
        <f>IFERROR(LARGE('N 50-59'!$AA$300:$AA$307,AA$29),"")</f>
        <v/>
      </c>
      <c r="AB107" s="131" t="str">
        <f>IFERROR(LARGE('N 50-59'!$AA$300:$AA$307,AB$29),"")</f>
        <v/>
      </c>
      <c r="AC107" s="131" t="str">
        <f>IFERROR(LARGE('N 50-59'!$AA$300:$AA$307,AC$29),"")</f>
        <v/>
      </c>
      <c r="AD107" s="131" t="str">
        <f>IFERROR(LARGE('N 50-59'!$AA$300:$AA$307,AD$29),"")</f>
        <v/>
      </c>
      <c r="AE107" s="131" t="str">
        <f>IFERROR(LARGE('N 50-59'!$AA$300:$AA$307,AE$29),"")</f>
        <v/>
      </c>
      <c r="AF107" s="131" t="str">
        <f>IFERROR(LARGE('N 50-59'!$AA$300:$AA$307,AF$29),"")</f>
        <v/>
      </c>
      <c r="AG107" s="131" t="str">
        <f>IFERROR(LARGE('N 50-59'!$AA$300:$AA$307,AG$29),"")</f>
        <v/>
      </c>
      <c r="AH107" s="131" t="str">
        <f>IFERROR(LARGE('N 50-59'!$AA$300:$AA$307,AH$29),"")</f>
        <v/>
      </c>
      <c r="AI107" s="131" t="str">
        <f>IFERROR(LARGE('N 50-59'!$AA$300:$AA$307,AI$29),"")</f>
        <v/>
      </c>
      <c r="AJ107" s="131" t="str">
        <f>IFERROR(LARGE('N 50-59'!$AA$300:$AA$307,AJ$29),"")</f>
        <v/>
      </c>
      <c r="AK107" s="131" t="str">
        <f>IFERROR(LARGE('N 50-59'!$AA$300:$AA$307,AK$29),"")</f>
        <v/>
      </c>
      <c r="AL107" s="131" t="str">
        <f>IFERROR(LARGE('N 50-59'!$AA$300:$AA$307,AL$29),"")</f>
        <v/>
      </c>
      <c r="AM107" s="131" t="str">
        <f>IFERROR(LARGE('N 50-59'!$AA$300:$AA$307,AM$29),"")</f>
        <v/>
      </c>
      <c r="AN107" s="131" t="str">
        <f>IFERROR(LARGE('N 50-59'!$AA$300:$AA$307,AN$29),"")</f>
        <v/>
      </c>
      <c r="AO107" s="131" t="str">
        <f>IFERROR(LARGE('N 50-59'!$AA$300:$AA$307,AO$29),"")</f>
        <v/>
      </c>
      <c r="AP107" s="131" t="str">
        <f>IFERROR(LARGE('N 50-59'!$AA$300:$AA$307,AP$29),"")</f>
        <v/>
      </c>
      <c r="AQ107" s="131" t="str">
        <f>IFERROR(LARGE('N 50-59'!$AA$300:$AA$307,AQ$29),"")</f>
        <v/>
      </c>
    </row>
    <row r="108" spans="1:43" hidden="1" x14ac:dyDescent="0.2">
      <c r="B108" s="132" t="s">
        <v>89</v>
      </c>
      <c r="D108" s="131" t="str">
        <f>IFERROR(LARGE('N 60-69'!$AA$300:$AA$304,D$29),"")</f>
        <v/>
      </c>
      <c r="E108" s="131" t="str">
        <f>IFERROR(LARGE('N 60-69'!$AA$300:$AA$304,E$29),"")</f>
        <v/>
      </c>
      <c r="F108" s="131" t="str">
        <f>IFERROR(LARGE('N 60-69'!$AA$300:$AA$304,F$29),"")</f>
        <v/>
      </c>
      <c r="G108" s="131" t="str">
        <f>IFERROR(LARGE('N 60-69'!$AA$300:$AA$304,G$29),"")</f>
        <v/>
      </c>
      <c r="H108" s="131" t="str">
        <f>IFERROR(LARGE('N 60-69'!$AA$300:$AA$304,H$29),"")</f>
        <v/>
      </c>
      <c r="I108" s="131" t="str">
        <f>IFERROR(LARGE('N 60-69'!$AA$300:$AA$304,I$29),"")</f>
        <v/>
      </c>
      <c r="J108" s="131" t="str">
        <f>IFERROR(LARGE('N 60-69'!$AA$300:$AA$304,J$29),"")</f>
        <v/>
      </c>
      <c r="K108" s="131" t="str">
        <f>IFERROR(LARGE('N 60-69'!$AA$300:$AA$304,K$29),"")</f>
        <v/>
      </c>
      <c r="L108" s="131" t="str">
        <f>IFERROR(LARGE('N 60-69'!$AA$300:$AA$304,L$29),"")</f>
        <v/>
      </c>
      <c r="M108" s="131" t="str">
        <f>IFERROR(LARGE('N 60-69'!$AA$300:$AA$304,M$29),"")</f>
        <v/>
      </c>
      <c r="N108" s="131" t="str">
        <f>IFERROR(LARGE('N 60-69'!$AA$300:$AA$304,N$29),"")</f>
        <v/>
      </c>
      <c r="O108" s="131" t="str">
        <f>IFERROR(LARGE('N 60-69'!$AA$300:$AA$304,O$29),"")</f>
        <v/>
      </c>
      <c r="P108" s="131" t="str">
        <f>IFERROR(LARGE('N 60-69'!$AA$300:$AA$304,P$29),"")</f>
        <v/>
      </c>
      <c r="Q108" s="131" t="str">
        <f>IFERROR(LARGE('N 60-69'!$AA$300:$AA$304,Q$29),"")</f>
        <v/>
      </c>
      <c r="R108" s="131" t="str">
        <f>IFERROR(LARGE('N 60-69'!$AA$300:$AA$304,R$29),"")</f>
        <v/>
      </c>
      <c r="S108" s="131" t="str">
        <f>IFERROR(LARGE('N 60-69'!$AA$300:$AA$304,S$29),"")</f>
        <v/>
      </c>
      <c r="T108" s="131" t="str">
        <f>IFERROR(LARGE('N 60-69'!$AA$300:$AA$304,T$29),"")</f>
        <v/>
      </c>
      <c r="U108" s="131" t="str">
        <f>IFERROR(LARGE('N 60-69'!$AA$300:$AA$304,U$29),"")</f>
        <v/>
      </c>
      <c r="V108" s="131" t="str">
        <f>IFERROR(LARGE('N 60-69'!$AA$300:$AA$304,V$29),"")</f>
        <v/>
      </c>
      <c r="W108" s="131" t="str">
        <f>IFERROR(LARGE('N 60-69'!$AA$300:$AA$304,W$29),"")</f>
        <v/>
      </c>
      <c r="X108" s="131" t="str">
        <f>IFERROR(LARGE('N 60-69'!$AA$300:$AA$304,X$29),"")</f>
        <v/>
      </c>
      <c r="Y108" s="131" t="str">
        <f>IFERROR(LARGE('N 60-69'!$AA$300:$AA$304,Y$29),"")</f>
        <v/>
      </c>
      <c r="Z108" s="131" t="str">
        <f>IFERROR(LARGE('N 60-69'!$AA$300:$AA$304,Z$29),"")</f>
        <v/>
      </c>
      <c r="AA108" s="131" t="str">
        <f>IFERROR(LARGE('N 60-69'!$AA$300:$AA$304,AA$29),"")</f>
        <v/>
      </c>
      <c r="AB108" s="131" t="str">
        <f>IFERROR(LARGE('N 60-69'!$AA$300:$AA$304,AB$29),"")</f>
        <v/>
      </c>
      <c r="AC108" s="131" t="str">
        <f>IFERROR(LARGE('N 60-69'!$AA$300:$AA$304,AC$29),"")</f>
        <v/>
      </c>
      <c r="AD108" s="131" t="str">
        <f>IFERROR(LARGE('N 60-69'!$AA$300:$AA$304,AD$29),"")</f>
        <v/>
      </c>
      <c r="AE108" s="131" t="str">
        <f>IFERROR(LARGE('N 60-69'!$AA$300:$AA$304,AE$29),"")</f>
        <v/>
      </c>
      <c r="AF108" s="131" t="str">
        <f>IFERROR(LARGE('N 60-69'!$AA$300:$AA$304,AF$29),"")</f>
        <v/>
      </c>
      <c r="AG108" s="131" t="str">
        <f>IFERROR(LARGE('N 60-69'!$AA$300:$AA$304,AG$29),"")</f>
        <v/>
      </c>
      <c r="AH108" s="131" t="str">
        <f>IFERROR(LARGE('N 60-69'!$AA$300:$AA$304,AH$29),"")</f>
        <v/>
      </c>
      <c r="AI108" s="131" t="str">
        <f>IFERROR(LARGE('N 60-69'!$AA$300:$AA$304,AI$29),"")</f>
        <v/>
      </c>
      <c r="AJ108" s="131" t="str">
        <f>IFERROR(LARGE('N 60-69'!$AA$300:$AA$304,AJ$29),"")</f>
        <v/>
      </c>
      <c r="AK108" s="131" t="str">
        <f>IFERROR(LARGE('N 60-69'!$AA$300:$AA$304,AK$29),"")</f>
        <v/>
      </c>
      <c r="AL108" s="131" t="str">
        <f>IFERROR(LARGE('N 60-69'!$AA$300:$AA$304,AL$29),"")</f>
        <v/>
      </c>
      <c r="AM108" s="131" t="str">
        <f>IFERROR(LARGE('N 60-69'!$AA$300:$AA$304,AM$29),"")</f>
        <v/>
      </c>
      <c r="AN108" s="131" t="str">
        <f>IFERROR(LARGE('N 60-69'!$AA$300:$AA$304,AN$29),"")</f>
        <v/>
      </c>
      <c r="AO108" s="131" t="str">
        <f>IFERROR(LARGE('N 60-69'!$AA$300:$AA$304,AO$29),"")</f>
        <v/>
      </c>
      <c r="AP108" s="131" t="str">
        <f>IFERROR(LARGE('N 60-69'!$AA$300:$AA$304,AP$29),"")</f>
        <v/>
      </c>
      <c r="AQ108" s="131" t="str">
        <f>IFERROR(LARGE('N 60-69'!$AA$300:$AA$304,AQ$29),"")</f>
        <v/>
      </c>
    </row>
    <row r="109" spans="1:43" hidden="1" x14ac:dyDescent="0.2">
      <c r="B109" s="132" t="s">
        <v>144</v>
      </c>
      <c r="D109" s="131" t="str">
        <f>IFERROR(LARGE('N 70-79'!$AA$300:$AA$306,D$29),"")</f>
        <v/>
      </c>
      <c r="E109" s="131" t="str">
        <f>IFERROR(LARGE('N 70-79'!$AA$300:$AA$306,E$29),"")</f>
        <v/>
      </c>
      <c r="F109" s="131" t="str">
        <f>IFERROR(LARGE('N 70-79'!$AA$300:$AA$306,F$29),"")</f>
        <v/>
      </c>
      <c r="G109" s="131" t="str">
        <f>IFERROR(LARGE('N 70-79'!$AA$300:$AA$306,G$29),"")</f>
        <v/>
      </c>
      <c r="H109" s="131" t="str">
        <f>IFERROR(LARGE('N 70-79'!$AA$300:$AA$306,H$29),"")</f>
        <v/>
      </c>
      <c r="I109" s="131" t="str">
        <f>IFERROR(LARGE('N 70-79'!$AA$300:$AA$306,I$29),"")</f>
        <v/>
      </c>
      <c r="J109" s="131" t="str">
        <f>IFERROR(LARGE('N 70-79'!$AA$300:$AA$306,J$29),"")</f>
        <v/>
      </c>
      <c r="K109" s="131" t="str">
        <f>IFERROR(LARGE('N 70-79'!$AA$300:$AA$306,K$29),"")</f>
        <v/>
      </c>
      <c r="L109" s="131" t="str">
        <f>IFERROR(LARGE('N 70-79'!$AA$300:$AA$306,L$29),"")</f>
        <v/>
      </c>
      <c r="M109" s="131" t="str">
        <f>IFERROR(LARGE('N 70-79'!$AA$300:$AA$306,M$29),"")</f>
        <v/>
      </c>
      <c r="N109" s="131" t="str">
        <f>IFERROR(LARGE('N 70-79'!$AA$300:$AA$306,N$29),"")</f>
        <v/>
      </c>
      <c r="O109" s="131" t="str">
        <f>IFERROR(LARGE('N 70-79'!$AA$300:$AA$306,O$29),"")</f>
        <v/>
      </c>
      <c r="P109" s="131" t="str">
        <f>IFERROR(LARGE('N 70-79'!$AA$300:$AA$306,P$29),"")</f>
        <v/>
      </c>
      <c r="Q109" s="131" t="str">
        <f>IFERROR(LARGE('N 70-79'!$AA$300:$AA$306,Q$29),"")</f>
        <v/>
      </c>
      <c r="R109" s="131" t="str">
        <f>IFERROR(LARGE('N 70-79'!$AA$300:$AA$306,R$29),"")</f>
        <v/>
      </c>
      <c r="S109" s="131" t="str">
        <f>IFERROR(LARGE('N 70-79'!$AA$300:$AA$306,S$29),"")</f>
        <v/>
      </c>
      <c r="T109" s="131" t="str">
        <f>IFERROR(LARGE('N 70-79'!$AA$300:$AA$306,T$29),"")</f>
        <v/>
      </c>
      <c r="U109" s="131" t="str">
        <f>IFERROR(LARGE('N 70-79'!$AA$300:$AA$306,U$29),"")</f>
        <v/>
      </c>
      <c r="V109" s="131" t="str">
        <f>IFERROR(LARGE('N 70-79'!$AA$300:$AA$306,V$29),"")</f>
        <v/>
      </c>
      <c r="W109" s="131" t="str">
        <f>IFERROR(LARGE('N 70-79'!$AA$300:$AA$306,W$29),"")</f>
        <v/>
      </c>
      <c r="X109" s="131" t="str">
        <f>IFERROR(LARGE('N 70-79'!$AA$300:$AA$306,X$29),"")</f>
        <v/>
      </c>
      <c r="Y109" s="131" t="str">
        <f>IFERROR(LARGE('N 70-79'!$AA$300:$AA$306,Y$29),"")</f>
        <v/>
      </c>
      <c r="Z109" s="131" t="str">
        <f>IFERROR(LARGE('N 70-79'!$AA$300:$AA$306,Z$29),"")</f>
        <v/>
      </c>
      <c r="AA109" s="131" t="str">
        <f>IFERROR(LARGE('N 70-79'!$AA$300:$AA$306,AA$29),"")</f>
        <v/>
      </c>
      <c r="AB109" s="131" t="str">
        <f>IFERROR(LARGE('N 70-79'!$AA$300:$AA$306,AB$29),"")</f>
        <v/>
      </c>
      <c r="AC109" s="131" t="str">
        <f>IFERROR(LARGE('N 70-79'!$AA$300:$AA$306,AC$29),"")</f>
        <v/>
      </c>
      <c r="AD109" s="131" t="str">
        <f>IFERROR(LARGE('N 70-79'!$AA$300:$AA$306,AD$29),"")</f>
        <v/>
      </c>
      <c r="AE109" s="131" t="str">
        <f>IFERROR(LARGE('N 70-79'!$AA$300:$AA$306,AE$29),"")</f>
        <v/>
      </c>
      <c r="AF109" s="131" t="str">
        <f>IFERROR(LARGE('N 70-79'!$AA$300:$AA$306,AF$29),"")</f>
        <v/>
      </c>
      <c r="AG109" s="131" t="str">
        <f>IFERROR(LARGE('N 70-79'!$AA$300:$AA$306,AG$29),"")</f>
        <v/>
      </c>
      <c r="AH109" s="131" t="str">
        <f>IFERROR(LARGE('N 70-79'!$AA$300:$AA$306,AH$29),"")</f>
        <v/>
      </c>
      <c r="AI109" s="131" t="str">
        <f>IFERROR(LARGE('N 70-79'!$AA$300:$AA$306,AI$29),"")</f>
        <v/>
      </c>
      <c r="AJ109" s="131" t="str">
        <f>IFERROR(LARGE('N 70-79'!$AA$300:$AA$306,AJ$29),"")</f>
        <v/>
      </c>
      <c r="AK109" s="131" t="str">
        <f>IFERROR(LARGE('N 70-79'!$AA$300:$AA$306,AK$29),"")</f>
        <v/>
      </c>
      <c r="AL109" s="131" t="str">
        <f>IFERROR(LARGE('N 70-79'!$AA$300:$AA$306,AL$29),"")</f>
        <v/>
      </c>
      <c r="AM109" s="131" t="str">
        <f>IFERROR(LARGE('N 70-79'!$AA$300:$AA$306,AM$29),"")</f>
        <v/>
      </c>
      <c r="AN109" s="131" t="str">
        <f>IFERROR(LARGE('N 70-79'!$AA$300:$AA$306,AN$29),"")</f>
        <v/>
      </c>
      <c r="AO109" s="131" t="str">
        <f>IFERROR(LARGE('N 70-79'!$AA$300:$AA$306,AO$29),"")</f>
        <v/>
      </c>
      <c r="AP109" s="131" t="str">
        <f>IFERROR(LARGE('N 70-79'!$AA$300:$AA$306,AP$29),"")</f>
        <v/>
      </c>
      <c r="AQ109" s="131" t="str">
        <f>IFERROR(LARGE('N 70-79'!$AA$300:$AA$306,AQ$29),"")</f>
        <v/>
      </c>
    </row>
    <row r="110" spans="1:43" s="77" customFormat="1" hidden="1" x14ac:dyDescent="0.2">
      <c r="B110" s="132" t="s">
        <v>145</v>
      </c>
      <c r="D110" s="131" t="str">
        <f>IFERROR(LARGE('N 80+'!$AA$300:$AA$303,D$29),"")</f>
        <v/>
      </c>
      <c r="E110" s="131" t="str">
        <f>IFERROR(LARGE('N 80+'!$AA$300:$AA$303,E$29),"")</f>
        <v/>
      </c>
      <c r="F110" s="131" t="str">
        <f>IFERROR(LARGE('N 80+'!$AA$300:$AA$303,F$29),"")</f>
        <v/>
      </c>
      <c r="G110" s="131" t="str">
        <f>IFERROR(LARGE('N 80+'!$AA$300:$AA$303,G$29),"")</f>
        <v/>
      </c>
      <c r="H110" s="131" t="str">
        <f>IFERROR(LARGE('N 80+'!$AA$300:$AA$303,H$29),"")</f>
        <v/>
      </c>
      <c r="I110" s="131" t="str">
        <f>IFERROR(LARGE('N 80+'!$AA$300:$AA$303,I$29),"")</f>
        <v/>
      </c>
      <c r="J110" s="131" t="str">
        <f>IFERROR(LARGE('N 80+'!$AA$300:$AA$303,J$29),"")</f>
        <v/>
      </c>
      <c r="K110" s="131" t="str">
        <f>IFERROR(LARGE('N 80+'!$AA$300:$AA$303,K$29),"")</f>
        <v/>
      </c>
      <c r="L110" s="131" t="str">
        <f>IFERROR(LARGE('N 80+'!$AA$300:$AA$303,L$29),"")</f>
        <v/>
      </c>
      <c r="M110" s="131" t="str">
        <f>IFERROR(LARGE('N 80+'!$AA$300:$AA$303,M$29),"")</f>
        <v/>
      </c>
      <c r="N110" s="131" t="str">
        <f>IFERROR(LARGE('N 80+'!$AA$300:$AA$303,N$29),"")</f>
        <v/>
      </c>
      <c r="O110" s="131" t="str">
        <f>IFERROR(LARGE('N 80+'!$AA$300:$AA$303,O$29),"")</f>
        <v/>
      </c>
      <c r="P110" s="131" t="str">
        <f>IFERROR(LARGE('N 80+'!$AA$300:$AA$303,P$29),"")</f>
        <v/>
      </c>
      <c r="Q110" s="131" t="str">
        <f>IFERROR(LARGE('N 80+'!$AA$300:$AA$303,Q$29),"")</f>
        <v/>
      </c>
      <c r="R110" s="131" t="str">
        <f>IFERROR(LARGE('N 80+'!$AA$300:$AA$303,R$29),"")</f>
        <v/>
      </c>
      <c r="S110" s="131" t="str">
        <f>IFERROR(LARGE('N 80+'!$AA$300:$AA$303,S$29),"")</f>
        <v/>
      </c>
      <c r="T110" s="131" t="str">
        <f>IFERROR(LARGE('N 80+'!$AA$300:$AA$303,T$29),"")</f>
        <v/>
      </c>
      <c r="U110" s="131" t="str">
        <f>IFERROR(LARGE('N 80+'!$AA$300:$AA$303,U$29),"")</f>
        <v/>
      </c>
      <c r="V110" s="131" t="str">
        <f>IFERROR(LARGE('N 80+'!$AA$300:$AA$303,V$29),"")</f>
        <v/>
      </c>
      <c r="W110" s="131" t="str">
        <f>IFERROR(LARGE('N 80+'!$AA$300:$AA$303,W$29),"")</f>
        <v/>
      </c>
      <c r="X110" s="131" t="str">
        <f>IFERROR(LARGE('N 80+'!$AA$300:$AA$303,X$29),"")</f>
        <v/>
      </c>
      <c r="Y110" s="131" t="str">
        <f>IFERROR(LARGE('N 80+'!$AA$300:$AA$303,Y$29),"")</f>
        <v/>
      </c>
      <c r="Z110" s="131" t="str">
        <f>IFERROR(LARGE('N 80+'!$AA$300:$AA$303,Z$29),"")</f>
        <v/>
      </c>
      <c r="AA110" s="131" t="str">
        <f>IFERROR(LARGE('N 80+'!$AA$300:$AA$303,AA$29),"")</f>
        <v/>
      </c>
      <c r="AB110" s="131" t="str">
        <f>IFERROR(LARGE('N 80+'!$AA$300:$AA$303,AB$29),"")</f>
        <v/>
      </c>
      <c r="AC110" s="131" t="str">
        <f>IFERROR(LARGE('N 80+'!$AA$300:$AA$303,AC$29),"")</f>
        <v/>
      </c>
      <c r="AD110" s="131" t="str">
        <f>IFERROR(LARGE('N 80+'!$AA$300:$AA$303,AD$29),"")</f>
        <v/>
      </c>
      <c r="AE110" s="131" t="str">
        <f>IFERROR(LARGE('N 80+'!$AA$300:$AA$303,AE$29),"")</f>
        <v/>
      </c>
      <c r="AF110" s="131" t="str">
        <f>IFERROR(LARGE('N 80+'!$AA$300:$AA$303,AF$29),"")</f>
        <v/>
      </c>
      <c r="AG110" s="131" t="str">
        <f>IFERROR(LARGE('N 80+'!$AA$300:$AA$303,AG$29),"")</f>
        <v/>
      </c>
      <c r="AH110" s="131" t="str">
        <f>IFERROR(LARGE('N 80+'!$AA$300:$AA$303,AH$29),"")</f>
        <v/>
      </c>
      <c r="AI110" s="131" t="str">
        <f>IFERROR(LARGE('N 80+'!$AA$300:$AA$303,AI$29),"")</f>
        <v/>
      </c>
      <c r="AJ110" s="131" t="str">
        <f>IFERROR(LARGE('N 80+'!$AA$300:$AA$303,AJ$29),"")</f>
        <v/>
      </c>
      <c r="AK110" s="131" t="str">
        <f>IFERROR(LARGE('N 80+'!$AA$300:$AA$303,AK$29),"")</f>
        <v/>
      </c>
      <c r="AL110" s="131" t="str">
        <f>IFERROR(LARGE('N 80+'!$AA$300:$AA$303,AL$29),"")</f>
        <v/>
      </c>
      <c r="AM110" s="131" t="str">
        <f>IFERROR(LARGE('N 80+'!$AA$300:$AA$303,AM$29),"")</f>
        <v/>
      </c>
      <c r="AN110" s="131" t="str">
        <f>IFERROR(LARGE('N 80+'!$AA$300:$AA$303,AN$29),"")</f>
        <v/>
      </c>
      <c r="AO110" s="131" t="str">
        <f>IFERROR(LARGE('N 80+'!$AA$300:$AA$303,AO$29),"")</f>
        <v/>
      </c>
      <c r="AP110" s="131" t="str">
        <f>IFERROR(LARGE('N 80+'!$AA$300:$AA$303,AP$29),"")</f>
        <v/>
      </c>
      <c r="AQ110" s="131" t="str">
        <f>IFERROR(LARGE('N 80+'!$AA$300:$AA$303,AQ$29),"")</f>
        <v/>
      </c>
    </row>
    <row r="111" spans="1:43" hidden="1" x14ac:dyDescent="0.2">
      <c r="A111" s="47" t="s">
        <v>95</v>
      </c>
      <c r="B111" s="133" t="s">
        <v>86</v>
      </c>
      <c r="D111" s="131" t="str">
        <f>IFERROR(LARGE('M 35-49'!$AB$300:$AB$318,D$29),"")</f>
        <v/>
      </c>
      <c r="E111" s="131" t="str">
        <f>IFERROR(LARGE('M 35-49'!$AB$300:$AB$318,E$29),"")</f>
        <v/>
      </c>
      <c r="F111" s="131" t="str">
        <f>IFERROR(LARGE('M 35-49'!$AB$300:$AB$318,F$29),"")</f>
        <v/>
      </c>
      <c r="G111" s="131" t="str">
        <f>IFERROR(LARGE('M 35-49'!$AB$300:$AB$318,G$29),"")</f>
        <v/>
      </c>
      <c r="H111" s="131" t="str">
        <f>IFERROR(LARGE('M 35-49'!$AB$300:$AB$318,H$29),"")</f>
        <v/>
      </c>
      <c r="I111" s="131" t="str">
        <f>IFERROR(LARGE('M 35-49'!$AB$300:$AB$318,I$29),"")</f>
        <v/>
      </c>
      <c r="J111" s="131" t="str">
        <f>IFERROR(LARGE('M 35-49'!$AB$300:$AB$318,J$29),"")</f>
        <v/>
      </c>
      <c r="K111" s="131" t="str">
        <f>IFERROR(LARGE('M 35-49'!$AB$300:$AB$318,K$29),"")</f>
        <v/>
      </c>
      <c r="L111" s="131" t="str">
        <f>IFERROR(LARGE('M 35-49'!$AB$300:$AB$318,L$29),"")</f>
        <v/>
      </c>
      <c r="M111" s="131" t="str">
        <f>IFERROR(LARGE('M 35-49'!$AB$300:$AB$318,M$29),"")</f>
        <v/>
      </c>
      <c r="N111" s="131" t="str">
        <f>IFERROR(LARGE('M 35-49'!$AB$300:$AB$318,N$29),"")</f>
        <v/>
      </c>
      <c r="O111" s="131" t="str">
        <f>IFERROR(LARGE('M 35-49'!$AB$300:$AB$318,O$29),"")</f>
        <v/>
      </c>
      <c r="P111" s="131" t="str">
        <f>IFERROR(LARGE('M 35-49'!$AB$300:$AB$318,P$29),"")</f>
        <v/>
      </c>
      <c r="Q111" s="131" t="str">
        <f>IFERROR(LARGE('M 35-49'!$AB$300:$AB$318,Q$29),"")</f>
        <v/>
      </c>
      <c r="R111" s="131" t="str">
        <f>IFERROR(LARGE('M 35-49'!$AB$300:$AB$318,R$29),"")</f>
        <v/>
      </c>
      <c r="S111" s="131" t="str">
        <f>IFERROR(LARGE('M 35-49'!$AB$300:$AB$318,S$29),"")</f>
        <v/>
      </c>
      <c r="T111" s="131" t="str">
        <f>IFERROR(LARGE('M 35-49'!$AB$300:$AB$318,T$29),"")</f>
        <v/>
      </c>
      <c r="U111" s="131" t="str">
        <f>IFERROR(LARGE('M 35-49'!$AB$300:$AB$318,U$29),"")</f>
        <v/>
      </c>
      <c r="V111" s="131" t="str">
        <f>IFERROR(LARGE('M 35-49'!$AB$300:$AB$318,V$29),"")</f>
        <v/>
      </c>
      <c r="W111" s="131" t="str">
        <f>IFERROR(LARGE('M 35-49'!$AB$300:$AB$318,W$29),"")</f>
        <v/>
      </c>
      <c r="X111" s="131" t="str">
        <f>IFERROR(LARGE('M 35-49'!$AB$300:$AB$318,X$29),"")</f>
        <v/>
      </c>
      <c r="Y111" s="131" t="str">
        <f>IFERROR(LARGE('M 35-49'!$AB$300:$AB$318,Y$29),"")</f>
        <v/>
      </c>
      <c r="Z111" s="131" t="str">
        <f>IFERROR(LARGE('M 35-49'!$AB$300:$AB$318,Z$29),"")</f>
        <v/>
      </c>
      <c r="AA111" s="131" t="str">
        <f>IFERROR(LARGE('M 35-49'!$AB$300:$AB$318,AA$29),"")</f>
        <v/>
      </c>
      <c r="AB111" s="131" t="str">
        <f>IFERROR(LARGE('M 35-49'!$AB$300:$AB$318,AB$29),"")</f>
        <v/>
      </c>
      <c r="AC111" s="131" t="str">
        <f>IFERROR(LARGE('M 35-49'!$AB$300:$AB$318,AC$29),"")</f>
        <v/>
      </c>
      <c r="AD111" s="131" t="str">
        <f>IFERROR(LARGE('M 35-49'!$AB$300:$AB$318,AD$29),"")</f>
        <v/>
      </c>
      <c r="AE111" s="131" t="str">
        <f>IFERROR(LARGE('M 35-49'!$AB$300:$AB$318,AE$29),"")</f>
        <v/>
      </c>
      <c r="AF111" s="131" t="str">
        <f>IFERROR(LARGE('M 35-49'!$AB$300:$AB$318,AF$29),"")</f>
        <v/>
      </c>
      <c r="AG111" s="131" t="str">
        <f>IFERROR(LARGE('M 35-49'!$AB$300:$AB$318,AG$29),"")</f>
        <v/>
      </c>
      <c r="AH111" s="131" t="str">
        <f>IFERROR(LARGE('M 35-49'!$AB$300:$AB$318,AH$29),"")</f>
        <v/>
      </c>
      <c r="AI111" s="131" t="str">
        <f>IFERROR(LARGE('M 35-49'!$AB$300:$AB$318,AI$29),"")</f>
        <v/>
      </c>
      <c r="AJ111" s="131" t="str">
        <f>IFERROR(LARGE('M 35-49'!$AB$300:$AB$318,AJ$29),"")</f>
        <v/>
      </c>
      <c r="AK111" s="131" t="str">
        <f>IFERROR(LARGE('M 35-49'!$AB$300:$AB$318,AK$29),"")</f>
        <v/>
      </c>
      <c r="AL111" s="131" t="str">
        <f>IFERROR(LARGE('M 35-49'!$AB$300:$AB$318,AL$29),"")</f>
        <v/>
      </c>
      <c r="AM111" s="131" t="str">
        <f>IFERROR(LARGE('M 35-49'!$AB$300:$AB$318,AM$29),"")</f>
        <v/>
      </c>
      <c r="AN111" s="131" t="str">
        <f>IFERROR(LARGE('M 35-49'!$AB$300:$AB$318,AN$29),"")</f>
        <v/>
      </c>
      <c r="AO111" s="131" t="str">
        <f>IFERROR(LARGE('M 35-49'!$AB$300:$AB$318,AO$29),"")</f>
        <v/>
      </c>
      <c r="AP111" s="131" t="str">
        <f>IFERROR(LARGE('M 35-49'!$AB$300:$AB$318,AP$29),"")</f>
        <v/>
      </c>
      <c r="AQ111" s="131" t="str">
        <f>IFERROR(LARGE('M 35-49'!$AB$300:$AB$318,AQ$29),"")</f>
        <v/>
      </c>
    </row>
    <row r="112" spans="1:43" hidden="1" x14ac:dyDescent="0.2">
      <c r="B112" s="133" t="s">
        <v>87</v>
      </c>
      <c r="D112" s="131" t="str">
        <f>IFERROR(LARGE('M 50-59'!$AB$300:$AB$313,D$29),"")</f>
        <v/>
      </c>
      <c r="E112" s="131" t="str">
        <f>IFERROR(LARGE('M 50-59'!$AB$300:$AB$313,E$29),"")</f>
        <v/>
      </c>
      <c r="F112" s="131" t="str">
        <f>IFERROR(LARGE('M 50-59'!$AB$300:$AB$313,F$29),"")</f>
        <v/>
      </c>
      <c r="G112" s="131" t="str">
        <f>IFERROR(LARGE('M 50-59'!$AB$300:$AB$313,G$29),"")</f>
        <v/>
      </c>
      <c r="H112" s="131" t="str">
        <f>IFERROR(LARGE('M 50-59'!$AB$300:$AB$313,H$29),"")</f>
        <v/>
      </c>
      <c r="I112" s="131" t="str">
        <f>IFERROR(LARGE('M 50-59'!$AB$300:$AB$313,I$29),"")</f>
        <v/>
      </c>
      <c r="J112" s="131" t="str">
        <f>IFERROR(LARGE('M 50-59'!$AB$300:$AB$313,J$29),"")</f>
        <v/>
      </c>
      <c r="K112" s="131" t="str">
        <f>IFERROR(LARGE('M 50-59'!$AB$300:$AB$313,K$29),"")</f>
        <v/>
      </c>
      <c r="L112" s="131" t="str">
        <f>IFERROR(LARGE('M 50-59'!$AB$300:$AB$313,L$29),"")</f>
        <v/>
      </c>
      <c r="M112" s="131" t="str">
        <f>IFERROR(LARGE('M 50-59'!$AB$300:$AB$313,M$29),"")</f>
        <v/>
      </c>
      <c r="N112" s="131" t="str">
        <f>IFERROR(LARGE('M 50-59'!$AB$300:$AB$313,N$29),"")</f>
        <v/>
      </c>
      <c r="O112" s="131" t="str">
        <f>IFERROR(LARGE('M 50-59'!$AB$300:$AB$313,O$29),"")</f>
        <v/>
      </c>
      <c r="P112" s="131" t="str">
        <f>IFERROR(LARGE('M 50-59'!$AB$300:$AB$313,P$29),"")</f>
        <v/>
      </c>
      <c r="Q112" s="131" t="str">
        <f>IFERROR(LARGE('M 50-59'!$AB$300:$AB$313,Q$29),"")</f>
        <v/>
      </c>
      <c r="R112" s="131" t="str">
        <f>IFERROR(LARGE('M 50-59'!$AB$300:$AB$313,R$29),"")</f>
        <v/>
      </c>
      <c r="S112" s="131" t="str">
        <f>IFERROR(LARGE('M 50-59'!$AB$300:$AB$313,S$29),"")</f>
        <v/>
      </c>
      <c r="T112" s="131" t="str">
        <f>IFERROR(LARGE('M 50-59'!$AB$300:$AB$313,T$29),"")</f>
        <v/>
      </c>
      <c r="U112" s="131" t="str">
        <f>IFERROR(LARGE('M 50-59'!$AB$300:$AB$313,U$29),"")</f>
        <v/>
      </c>
      <c r="V112" s="131" t="str">
        <f>IFERROR(LARGE('M 50-59'!$AB$300:$AB$313,V$29),"")</f>
        <v/>
      </c>
      <c r="W112" s="131" t="str">
        <f>IFERROR(LARGE('M 50-59'!$AB$300:$AB$313,W$29),"")</f>
        <v/>
      </c>
      <c r="X112" s="131" t="str">
        <f>IFERROR(LARGE('M 50-59'!$AB$300:$AB$313,X$29),"")</f>
        <v/>
      </c>
      <c r="Y112" s="131" t="str">
        <f>IFERROR(LARGE('M 50-59'!$AB$300:$AB$313,Y$29),"")</f>
        <v/>
      </c>
      <c r="Z112" s="131" t="str">
        <f>IFERROR(LARGE('M 50-59'!$AB$300:$AB$313,Z$29),"")</f>
        <v/>
      </c>
      <c r="AA112" s="131" t="str">
        <f>IFERROR(LARGE('M 50-59'!$AB$300:$AB$313,AA$29),"")</f>
        <v/>
      </c>
      <c r="AB112" s="131" t="str">
        <f>IFERROR(LARGE('M 50-59'!$AB$300:$AB$313,AB$29),"")</f>
        <v/>
      </c>
      <c r="AC112" s="131" t="str">
        <f>IFERROR(LARGE('M 50-59'!$AB$300:$AB$313,AC$29),"")</f>
        <v/>
      </c>
      <c r="AD112" s="131" t="str">
        <f>IFERROR(LARGE('M 50-59'!$AB$300:$AB$313,AD$29),"")</f>
        <v/>
      </c>
      <c r="AE112" s="131" t="str">
        <f>IFERROR(LARGE('M 50-59'!$AB$300:$AB$313,AE$29),"")</f>
        <v/>
      </c>
      <c r="AF112" s="131" t="str">
        <f>IFERROR(LARGE('M 50-59'!$AB$300:$AB$313,AF$29),"")</f>
        <v/>
      </c>
      <c r="AG112" s="131" t="str">
        <f>IFERROR(LARGE('M 50-59'!$AB$300:$AB$313,AG$29),"")</f>
        <v/>
      </c>
      <c r="AH112" s="131" t="str">
        <f>IFERROR(LARGE('M 50-59'!$AB$300:$AB$313,AH$29),"")</f>
        <v/>
      </c>
      <c r="AI112" s="131" t="str">
        <f>IFERROR(LARGE('M 50-59'!$AB$300:$AB$313,AI$29),"")</f>
        <v/>
      </c>
      <c r="AJ112" s="131" t="str">
        <f>IFERROR(LARGE('M 50-59'!$AB$300:$AB$313,AJ$29),"")</f>
        <v/>
      </c>
      <c r="AK112" s="131" t="str">
        <f>IFERROR(LARGE('M 50-59'!$AB$300:$AB$313,AK$29),"")</f>
        <v/>
      </c>
      <c r="AL112" s="131" t="str">
        <f>IFERROR(LARGE('M 50-59'!$AB$300:$AB$313,AL$29),"")</f>
        <v/>
      </c>
      <c r="AM112" s="131" t="str">
        <f>IFERROR(LARGE('M 50-59'!$AB$300:$AB$313,AM$29),"")</f>
        <v/>
      </c>
      <c r="AN112" s="131" t="str">
        <f>IFERROR(LARGE('M 50-59'!$AB$300:$AB$313,AN$29),"")</f>
        <v/>
      </c>
      <c r="AO112" s="131" t="str">
        <f>IFERROR(LARGE('M 50-59'!$AB$300:$AB$313,AO$29),"")</f>
        <v/>
      </c>
      <c r="AP112" s="131" t="str">
        <f>IFERROR(LARGE('M 50-59'!$AB$300:$AB$313,AP$29),"")</f>
        <v/>
      </c>
      <c r="AQ112" s="131" t="str">
        <f>IFERROR(LARGE('M 50-59'!$AB$300:$AB$313,AQ$29),"")</f>
        <v/>
      </c>
    </row>
    <row r="113" spans="1:43" hidden="1" x14ac:dyDescent="0.2">
      <c r="B113" s="133" t="s">
        <v>88</v>
      </c>
      <c r="D113" s="131" t="str">
        <f>IFERROR(LARGE('M 60-69'!$AB$300:$AB$308,D$29),"")</f>
        <v/>
      </c>
      <c r="E113" s="131" t="str">
        <f>IFERROR(LARGE('M 60-69'!$AB$300:$AB$308,E$29),"")</f>
        <v/>
      </c>
      <c r="F113" s="131" t="str">
        <f>IFERROR(LARGE('M 60-69'!$AB$300:$AB$308,F$29),"")</f>
        <v/>
      </c>
      <c r="G113" s="131" t="str">
        <f>IFERROR(LARGE('M 60-69'!$AB$300:$AB$308,G$29),"")</f>
        <v/>
      </c>
      <c r="H113" s="131" t="str">
        <f>IFERROR(LARGE('M 60-69'!$AB$300:$AB$308,H$29),"")</f>
        <v/>
      </c>
      <c r="I113" s="131" t="str">
        <f>IFERROR(LARGE('M 60-69'!$AB$300:$AB$308,I$29),"")</f>
        <v/>
      </c>
      <c r="J113" s="131" t="str">
        <f>IFERROR(LARGE('M 60-69'!$AB$300:$AB$308,J$29),"")</f>
        <v/>
      </c>
      <c r="K113" s="131" t="str">
        <f>IFERROR(LARGE('M 60-69'!$AB$300:$AB$308,K$29),"")</f>
        <v/>
      </c>
      <c r="L113" s="131" t="str">
        <f>IFERROR(LARGE('M 60-69'!$AB$300:$AB$308,L$29),"")</f>
        <v/>
      </c>
      <c r="M113" s="131" t="str">
        <f>IFERROR(LARGE('M 60-69'!$AB$300:$AB$308,M$29),"")</f>
        <v/>
      </c>
      <c r="N113" s="131" t="str">
        <f>IFERROR(LARGE('M 60-69'!$AB$300:$AB$308,N$29),"")</f>
        <v/>
      </c>
      <c r="O113" s="131" t="str">
        <f>IFERROR(LARGE('M 60-69'!$AB$300:$AB$308,O$29),"")</f>
        <v/>
      </c>
      <c r="P113" s="131" t="str">
        <f>IFERROR(LARGE('M 60-69'!$AB$300:$AB$308,P$29),"")</f>
        <v/>
      </c>
      <c r="Q113" s="131" t="str">
        <f>IFERROR(LARGE('M 60-69'!$AB$300:$AB$308,Q$29),"")</f>
        <v/>
      </c>
      <c r="R113" s="131" t="str">
        <f>IFERROR(LARGE('M 60-69'!$AB$300:$AB$308,R$29),"")</f>
        <v/>
      </c>
      <c r="S113" s="131" t="str">
        <f>IFERROR(LARGE('M 60-69'!$AB$300:$AB$308,S$29),"")</f>
        <v/>
      </c>
      <c r="T113" s="131" t="str">
        <f>IFERROR(LARGE('M 60-69'!$AB$300:$AB$308,T$29),"")</f>
        <v/>
      </c>
      <c r="U113" s="131" t="str">
        <f>IFERROR(LARGE('M 60-69'!$AB$300:$AB$308,U$29),"")</f>
        <v/>
      </c>
      <c r="V113" s="131" t="str">
        <f>IFERROR(LARGE('M 60-69'!$AB$300:$AB$308,V$29),"")</f>
        <v/>
      </c>
      <c r="W113" s="131" t="str">
        <f>IFERROR(LARGE('M 60-69'!$AB$300:$AB$308,W$29),"")</f>
        <v/>
      </c>
      <c r="X113" s="131" t="str">
        <f>IFERROR(LARGE('M 60-69'!$AB$300:$AB$308,X$29),"")</f>
        <v/>
      </c>
      <c r="Y113" s="131" t="str">
        <f>IFERROR(LARGE('M 60-69'!$AB$300:$AB$308,Y$29),"")</f>
        <v/>
      </c>
      <c r="Z113" s="131" t="str">
        <f>IFERROR(LARGE('M 60-69'!$AB$300:$AB$308,Z$29),"")</f>
        <v/>
      </c>
      <c r="AA113" s="131" t="str">
        <f>IFERROR(LARGE('M 60-69'!$AB$300:$AB$308,AA$29),"")</f>
        <v/>
      </c>
      <c r="AB113" s="131" t="str">
        <f>IFERROR(LARGE('M 60-69'!$AB$300:$AB$308,AB$29),"")</f>
        <v/>
      </c>
      <c r="AC113" s="131" t="str">
        <f>IFERROR(LARGE('M 60-69'!$AB$300:$AB$308,AC$29),"")</f>
        <v/>
      </c>
      <c r="AD113" s="131" t="str">
        <f>IFERROR(LARGE('M 60-69'!$AB$300:$AB$308,AD$29),"")</f>
        <v/>
      </c>
      <c r="AE113" s="131" t="str">
        <f>IFERROR(LARGE('M 60-69'!$AB$300:$AB$308,AE$29),"")</f>
        <v/>
      </c>
      <c r="AF113" s="131" t="str">
        <f>IFERROR(LARGE('M 60-69'!$AB$300:$AB$308,AF$29),"")</f>
        <v/>
      </c>
      <c r="AG113" s="131" t="str">
        <f>IFERROR(LARGE('M 60-69'!$AB$300:$AB$308,AG$29),"")</f>
        <v/>
      </c>
      <c r="AH113" s="131" t="str">
        <f>IFERROR(LARGE('M 60-69'!$AB$300:$AB$308,AH$29),"")</f>
        <v/>
      </c>
      <c r="AI113" s="131" t="str">
        <f>IFERROR(LARGE('M 60-69'!$AB$300:$AB$308,AI$29),"")</f>
        <v/>
      </c>
      <c r="AJ113" s="131" t="str">
        <f>IFERROR(LARGE('M 60-69'!$AB$300:$AB$308,AJ$29),"")</f>
        <v/>
      </c>
      <c r="AK113" s="131" t="str">
        <f>IFERROR(LARGE('M 60-69'!$AB$300:$AB$308,AK$29),"")</f>
        <v/>
      </c>
      <c r="AL113" s="131" t="str">
        <f>IFERROR(LARGE('M 60-69'!$AB$300:$AB$308,AL$29),"")</f>
        <v/>
      </c>
      <c r="AM113" s="131" t="str">
        <f>IFERROR(LARGE('M 60-69'!$AB$300:$AB$308,AM$29),"")</f>
        <v/>
      </c>
      <c r="AN113" s="131" t="str">
        <f>IFERROR(LARGE('M 60-69'!$AB$300:$AB$308,AN$29),"")</f>
        <v/>
      </c>
      <c r="AO113" s="131" t="str">
        <f>IFERROR(LARGE('M 60-69'!$AB$300:$AB$308,AO$29),"")</f>
        <v/>
      </c>
      <c r="AP113" s="131" t="str">
        <f>IFERROR(LARGE('M 60-69'!$AB$300:$AB$308,AP$29),"")</f>
        <v/>
      </c>
      <c r="AQ113" s="131" t="str">
        <f>IFERROR(LARGE('M 60-69'!$AB$300:$AB$308,AQ$29),"")</f>
        <v/>
      </c>
    </row>
    <row r="114" spans="1:43" hidden="1" x14ac:dyDescent="0.2">
      <c r="B114" s="133" t="s">
        <v>142</v>
      </c>
      <c r="D114" s="131" t="str">
        <f>IFERROR(LARGE('M 70-79'!$AB$300:$AB$313,D$29),"")</f>
        <v/>
      </c>
      <c r="E114" s="131" t="str">
        <f>IFERROR(LARGE('M 70-79'!$AB$300:$AB$313,E$29),"")</f>
        <v/>
      </c>
      <c r="F114" s="131" t="str">
        <f>IFERROR(LARGE('M 70-79'!$AB$300:$AB$313,F$29),"")</f>
        <v/>
      </c>
      <c r="G114" s="131" t="str">
        <f>IFERROR(LARGE('M 70-79'!$AB$300:$AB$313,G$29),"")</f>
        <v/>
      </c>
      <c r="H114" s="131" t="str">
        <f>IFERROR(LARGE('M 70-79'!$AB$300:$AB$313,H$29),"")</f>
        <v/>
      </c>
      <c r="I114" s="131" t="str">
        <f>IFERROR(LARGE('M 70-79'!$AB$300:$AB$313,I$29),"")</f>
        <v/>
      </c>
      <c r="J114" s="131" t="str">
        <f>IFERROR(LARGE('M 70-79'!$AB$300:$AB$313,J$29),"")</f>
        <v/>
      </c>
      <c r="K114" s="131" t="str">
        <f>IFERROR(LARGE('M 70-79'!$AB$300:$AB$313,K$29),"")</f>
        <v/>
      </c>
      <c r="L114" s="131" t="str">
        <f>IFERROR(LARGE('M 70-79'!$AB$300:$AB$313,L$29),"")</f>
        <v/>
      </c>
      <c r="M114" s="131" t="str">
        <f>IFERROR(LARGE('M 70-79'!$AB$300:$AB$313,M$29),"")</f>
        <v/>
      </c>
      <c r="N114" s="131" t="str">
        <f>IFERROR(LARGE('M 70-79'!$AB$300:$AB$313,N$29),"")</f>
        <v/>
      </c>
      <c r="O114" s="131" t="str">
        <f>IFERROR(LARGE('M 70-79'!$AB$300:$AB$313,O$29),"")</f>
        <v/>
      </c>
      <c r="P114" s="131" t="str">
        <f>IFERROR(LARGE('M 70-79'!$AB$300:$AB$313,P$29),"")</f>
        <v/>
      </c>
      <c r="Q114" s="131" t="str">
        <f>IFERROR(LARGE('M 70-79'!$AB$300:$AB$313,Q$29),"")</f>
        <v/>
      </c>
      <c r="R114" s="131" t="str">
        <f>IFERROR(LARGE('M 70-79'!$AB$300:$AB$313,R$29),"")</f>
        <v/>
      </c>
      <c r="S114" s="131" t="str">
        <f>IFERROR(LARGE('M 70-79'!$AB$300:$AB$313,S$29),"")</f>
        <v/>
      </c>
      <c r="T114" s="131" t="str">
        <f>IFERROR(LARGE('M 70-79'!$AB$300:$AB$313,T$29),"")</f>
        <v/>
      </c>
      <c r="U114" s="131" t="str">
        <f>IFERROR(LARGE('M 70-79'!$AB$300:$AB$313,U$29),"")</f>
        <v/>
      </c>
      <c r="V114" s="131" t="str">
        <f>IFERROR(LARGE('M 70-79'!$AB$300:$AB$313,V$29),"")</f>
        <v/>
      </c>
      <c r="W114" s="131" t="str">
        <f>IFERROR(LARGE('M 70-79'!$AB$300:$AB$313,W$29),"")</f>
        <v/>
      </c>
      <c r="X114" s="131" t="str">
        <f>IFERROR(LARGE('M 70-79'!$AB$300:$AB$313,X$29),"")</f>
        <v/>
      </c>
      <c r="Y114" s="131" t="str">
        <f>IFERROR(LARGE('M 70-79'!$AB$300:$AB$313,Y$29),"")</f>
        <v/>
      </c>
      <c r="Z114" s="131" t="str">
        <f>IFERROR(LARGE('M 70-79'!$AB$300:$AB$313,Z$29),"")</f>
        <v/>
      </c>
      <c r="AA114" s="131" t="str">
        <f>IFERROR(LARGE('M 70-79'!$AB$300:$AB$313,AA$29),"")</f>
        <v/>
      </c>
      <c r="AB114" s="131" t="str">
        <f>IFERROR(LARGE('M 70-79'!$AB$300:$AB$313,AB$29),"")</f>
        <v/>
      </c>
      <c r="AC114" s="131" t="str">
        <f>IFERROR(LARGE('M 70-79'!$AB$300:$AB$313,AC$29),"")</f>
        <v/>
      </c>
      <c r="AD114" s="131" t="str">
        <f>IFERROR(LARGE('M 70-79'!$AB$300:$AB$313,AD$29),"")</f>
        <v/>
      </c>
      <c r="AE114" s="131" t="str">
        <f>IFERROR(LARGE('M 70-79'!$AB$300:$AB$313,AE$29),"")</f>
        <v/>
      </c>
      <c r="AF114" s="131" t="str">
        <f>IFERROR(LARGE('M 70-79'!$AB$300:$AB$313,AF$29),"")</f>
        <v/>
      </c>
      <c r="AG114" s="131" t="str">
        <f>IFERROR(LARGE('M 70-79'!$AB$300:$AB$313,AG$29),"")</f>
        <v/>
      </c>
      <c r="AH114" s="131" t="str">
        <f>IFERROR(LARGE('M 70-79'!$AB$300:$AB$313,AH$29),"")</f>
        <v/>
      </c>
      <c r="AI114" s="131" t="str">
        <f>IFERROR(LARGE('M 70-79'!$AB$300:$AB$313,AI$29),"")</f>
        <v/>
      </c>
      <c r="AJ114" s="131" t="str">
        <f>IFERROR(LARGE('M 70-79'!$AB$300:$AB$313,AJ$29),"")</f>
        <v/>
      </c>
      <c r="AK114" s="131" t="str">
        <f>IFERROR(LARGE('M 70-79'!$AB$300:$AB$313,AK$29),"")</f>
        <v/>
      </c>
      <c r="AL114" s="131" t="str">
        <f>IFERROR(LARGE('M 70-79'!$AB$300:$AB$313,AL$29),"")</f>
        <v/>
      </c>
      <c r="AM114" s="131" t="str">
        <f>IFERROR(LARGE('M 70-79'!$AB$300:$AB$313,AM$29),"")</f>
        <v/>
      </c>
      <c r="AN114" s="131" t="str">
        <f>IFERROR(LARGE('M 70-79'!$AB$300:$AB$313,AN$29),"")</f>
        <v/>
      </c>
      <c r="AO114" s="131" t="str">
        <f>IFERROR(LARGE('M 70-79'!$AB$300:$AB$313,AO$29),"")</f>
        <v/>
      </c>
      <c r="AP114" s="131" t="str">
        <f>IFERROR(LARGE('M 70-79'!$AB$300:$AB$313,AP$29),"")</f>
        <v/>
      </c>
      <c r="AQ114" s="131" t="str">
        <f>IFERROR(LARGE('M 70-79'!$AB$300:$AB$313,AQ$29),"")</f>
        <v/>
      </c>
    </row>
    <row r="115" spans="1:43" s="77" customFormat="1" hidden="1" x14ac:dyDescent="0.2">
      <c r="B115" s="133" t="s">
        <v>143</v>
      </c>
      <c r="D115" s="131" t="str">
        <f>IFERROR(LARGE('M 80+'!$AB$300:$AB$302,D$29),"")</f>
        <v/>
      </c>
      <c r="E115" s="131" t="str">
        <f>IFERROR(LARGE('M 80+'!$AB$300:$AB$302,E$29),"")</f>
        <v/>
      </c>
      <c r="F115" s="131" t="str">
        <f>IFERROR(LARGE('M 80+'!$AB$300:$AB$302,F$29),"")</f>
        <v/>
      </c>
      <c r="G115" s="131" t="str">
        <f>IFERROR(LARGE('M 80+'!$AB$300:$AB$302,G$29),"")</f>
        <v/>
      </c>
      <c r="H115" s="131" t="str">
        <f>IFERROR(LARGE('M 80+'!$AB$300:$AB$302,H$29),"")</f>
        <v/>
      </c>
      <c r="I115" s="131" t="str">
        <f>IFERROR(LARGE('M 80+'!$AB$300:$AB$302,I$29),"")</f>
        <v/>
      </c>
      <c r="J115" s="131" t="str">
        <f>IFERROR(LARGE('M 80+'!$AB$300:$AB$302,J$29),"")</f>
        <v/>
      </c>
      <c r="K115" s="131" t="str">
        <f>IFERROR(LARGE('M 80+'!$AB$300:$AB$302,K$29),"")</f>
        <v/>
      </c>
      <c r="L115" s="131" t="str">
        <f>IFERROR(LARGE('M 80+'!$AB$300:$AB$302,L$29),"")</f>
        <v/>
      </c>
      <c r="M115" s="131" t="str">
        <f>IFERROR(LARGE('M 80+'!$AB$300:$AB$302,M$29),"")</f>
        <v/>
      </c>
      <c r="N115" s="131" t="str">
        <f>IFERROR(LARGE('M 80+'!$AB$300:$AB$302,N$29),"")</f>
        <v/>
      </c>
      <c r="O115" s="131" t="str">
        <f>IFERROR(LARGE('M 80+'!$AB$300:$AB$302,O$29),"")</f>
        <v/>
      </c>
      <c r="P115" s="131" t="str">
        <f>IFERROR(LARGE('M 80+'!$AB$300:$AB$302,P$29),"")</f>
        <v/>
      </c>
      <c r="Q115" s="131" t="str">
        <f>IFERROR(LARGE('M 80+'!$AB$300:$AB$302,Q$29),"")</f>
        <v/>
      </c>
      <c r="R115" s="131" t="str">
        <f>IFERROR(LARGE('M 80+'!$AB$300:$AB$302,R$29),"")</f>
        <v/>
      </c>
      <c r="S115" s="131" t="str">
        <f>IFERROR(LARGE('M 80+'!$AB$300:$AB$302,S$29),"")</f>
        <v/>
      </c>
      <c r="T115" s="131" t="str">
        <f>IFERROR(LARGE('M 80+'!$AB$300:$AB$302,T$29),"")</f>
        <v/>
      </c>
      <c r="U115" s="131" t="str">
        <f>IFERROR(LARGE('M 80+'!$AB$300:$AB$302,U$29),"")</f>
        <v/>
      </c>
      <c r="V115" s="131" t="str">
        <f>IFERROR(LARGE('M 80+'!$AB$300:$AB$302,V$29),"")</f>
        <v/>
      </c>
      <c r="W115" s="131" t="str">
        <f>IFERROR(LARGE('M 80+'!$AB$300:$AB$302,W$29),"")</f>
        <v/>
      </c>
      <c r="X115" s="131" t="str">
        <f>IFERROR(LARGE('M 80+'!$AB$300:$AB$302,X$29),"")</f>
        <v/>
      </c>
      <c r="Y115" s="131" t="str">
        <f>IFERROR(LARGE('M 80+'!$AB$300:$AB$302,Y$29),"")</f>
        <v/>
      </c>
      <c r="Z115" s="131" t="str">
        <f>IFERROR(LARGE('M 80+'!$AB$300:$AB$302,Z$29),"")</f>
        <v/>
      </c>
      <c r="AA115" s="131" t="str">
        <f>IFERROR(LARGE('M 80+'!$AB$300:$AB$302,AA$29),"")</f>
        <v/>
      </c>
      <c r="AB115" s="131" t="str">
        <f>IFERROR(LARGE('M 80+'!$AB$300:$AB$302,AB$29),"")</f>
        <v/>
      </c>
      <c r="AC115" s="131" t="str">
        <f>IFERROR(LARGE('M 80+'!$AB$300:$AB$302,AC$29),"")</f>
        <v/>
      </c>
      <c r="AD115" s="131" t="str">
        <f>IFERROR(LARGE('M 80+'!$AB$300:$AB$302,AD$29),"")</f>
        <v/>
      </c>
      <c r="AE115" s="131" t="str">
        <f>IFERROR(LARGE('M 80+'!$AB$300:$AB$302,AE$29),"")</f>
        <v/>
      </c>
      <c r="AF115" s="131" t="str">
        <f>IFERROR(LARGE('M 80+'!$AB$300:$AB$302,AF$29),"")</f>
        <v/>
      </c>
      <c r="AG115" s="131" t="str">
        <f>IFERROR(LARGE('M 80+'!$AB$300:$AB$302,AG$29),"")</f>
        <v/>
      </c>
      <c r="AH115" s="131" t="str">
        <f>IFERROR(LARGE('M 80+'!$AB$300:$AB$302,AH$29),"")</f>
        <v/>
      </c>
      <c r="AI115" s="131" t="str">
        <f>IFERROR(LARGE('M 80+'!$AB$300:$AB$302,AI$29),"")</f>
        <v/>
      </c>
      <c r="AJ115" s="131" t="str">
        <f>IFERROR(LARGE('M 80+'!$AB$300:$AB$302,AJ$29),"")</f>
        <v/>
      </c>
      <c r="AK115" s="131" t="str">
        <f>IFERROR(LARGE('M 80+'!$AB$300:$AB$302,AK$29),"")</f>
        <v/>
      </c>
      <c r="AL115" s="131" t="str">
        <f>IFERROR(LARGE('M 80+'!$AB$300:$AB$302,AL$29),"")</f>
        <v/>
      </c>
      <c r="AM115" s="131" t="str">
        <f>IFERROR(LARGE('M 80+'!$AB$300:$AB$302,AM$29),"")</f>
        <v/>
      </c>
      <c r="AN115" s="131" t="str">
        <f>IFERROR(LARGE('M 80+'!$AB$300:$AB$302,AN$29),"")</f>
        <v/>
      </c>
      <c r="AO115" s="131" t="str">
        <f>IFERROR(LARGE('M 80+'!$AB$300:$AB$302,AO$29),"")</f>
        <v/>
      </c>
      <c r="AP115" s="131" t="str">
        <f>IFERROR(LARGE('M 80+'!$AB$300:$AB$302,AP$29),"")</f>
        <v/>
      </c>
      <c r="AQ115" s="131" t="str">
        <f>IFERROR(LARGE('M 80+'!$AB$300:$AB$302,AQ$29),"")</f>
        <v/>
      </c>
    </row>
    <row r="116" spans="1:43" hidden="1" x14ac:dyDescent="0.2">
      <c r="B116" s="132" t="s">
        <v>146</v>
      </c>
      <c r="D116" s="131" t="str">
        <f>IFERROR(LARGE('N 35-49'!$AB$300:$AB$308,D$29),"")</f>
        <v/>
      </c>
      <c r="E116" s="131" t="str">
        <f>IFERROR(LARGE('N 35-49'!$AB$300:$AB$308,E$29),"")</f>
        <v/>
      </c>
      <c r="F116" s="131" t="str">
        <f>IFERROR(LARGE('N 35-49'!$AB$300:$AB$308,F$29),"")</f>
        <v/>
      </c>
      <c r="G116" s="131" t="str">
        <f>IFERROR(LARGE('N 35-49'!$AB$300:$AB$308,G$29),"")</f>
        <v/>
      </c>
      <c r="H116" s="131" t="str">
        <f>IFERROR(LARGE('N 35-49'!$AB$300:$AB$308,H$29),"")</f>
        <v/>
      </c>
      <c r="I116" s="131" t="str">
        <f>IFERROR(LARGE('N 35-49'!$AB$300:$AB$308,I$29),"")</f>
        <v/>
      </c>
      <c r="J116" s="131" t="str">
        <f>IFERROR(LARGE('N 35-49'!$AB$300:$AB$308,J$29),"")</f>
        <v/>
      </c>
      <c r="K116" s="131" t="str">
        <f>IFERROR(LARGE('N 35-49'!$AB$300:$AB$308,K$29),"")</f>
        <v/>
      </c>
      <c r="L116" s="131" t="str">
        <f>IFERROR(LARGE('N 35-49'!$AB$300:$AB$308,L$29),"")</f>
        <v/>
      </c>
      <c r="M116" s="131" t="str">
        <f>IFERROR(LARGE('N 35-49'!$AB$300:$AB$308,M$29),"")</f>
        <v/>
      </c>
      <c r="N116" s="131" t="str">
        <f>IFERROR(LARGE('N 35-49'!$AB$300:$AB$308,N$29),"")</f>
        <v/>
      </c>
      <c r="O116" s="131" t="str">
        <f>IFERROR(LARGE('N 35-49'!$AB$300:$AB$308,O$29),"")</f>
        <v/>
      </c>
      <c r="P116" s="131" t="str">
        <f>IFERROR(LARGE('N 35-49'!$AB$300:$AB$308,P$29),"")</f>
        <v/>
      </c>
      <c r="Q116" s="131" t="str">
        <f>IFERROR(LARGE('N 35-49'!$AB$300:$AB$308,Q$29),"")</f>
        <v/>
      </c>
      <c r="R116" s="131" t="str">
        <f>IFERROR(LARGE('N 35-49'!$AB$300:$AB$308,R$29),"")</f>
        <v/>
      </c>
      <c r="S116" s="131" t="str">
        <f>IFERROR(LARGE('N 35-49'!$AB$300:$AB$308,S$29),"")</f>
        <v/>
      </c>
      <c r="T116" s="131" t="str">
        <f>IFERROR(LARGE('N 35-49'!$AB$300:$AB$308,T$29),"")</f>
        <v/>
      </c>
      <c r="U116" s="131" t="str">
        <f>IFERROR(LARGE('N 35-49'!$AB$300:$AB$308,U$29),"")</f>
        <v/>
      </c>
      <c r="V116" s="131" t="str">
        <f>IFERROR(LARGE('N 35-49'!$AB$300:$AB$308,V$29),"")</f>
        <v/>
      </c>
      <c r="W116" s="131" t="str">
        <f>IFERROR(LARGE('N 35-49'!$AB$300:$AB$308,W$29),"")</f>
        <v/>
      </c>
      <c r="X116" s="131" t="str">
        <f>IFERROR(LARGE('N 35-49'!$AB$300:$AB$308,X$29),"")</f>
        <v/>
      </c>
      <c r="Y116" s="131" t="str">
        <f>IFERROR(LARGE('N 35-49'!$AB$300:$AB$308,Y$29),"")</f>
        <v/>
      </c>
      <c r="Z116" s="131" t="str">
        <f>IFERROR(LARGE('N 35-49'!$AB$300:$AB$308,Z$29),"")</f>
        <v/>
      </c>
      <c r="AA116" s="131" t="str">
        <f>IFERROR(LARGE('N 35-49'!$AB$300:$AB$308,AA$29),"")</f>
        <v/>
      </c>
      <c r="AB116" s="131" t="str">
        <f>IFERROR(LARGE('N 35-49'!$AB$300:$AB$308,AB$29),"")</f>
        <v/>
      </c>
      <c r="AC116" s="131" t="str">
        <f>IFERROR(LARGE('N 35-49'!$AB$300:$AB$308,AC$29),"")</f>
        <v/>
      </c>
      <c r="AD116" s="131" t="str">
        <f>IFERROR(LARGE('N 35-49'!$AB$300:$AB$308,AD$29),"")</f>
        <v/>
      </c>
      <c r="AE116" s="131" t="str">
        <f>IFERROR(LARGE('N 35-49'!$AB$300:$AB$308,AE$29),"")</f>
        <v/>
      </c>
      <c r="AF116" s="131" t="str">
        <f>IFERROR(LARGE('N 35-49'!$AB$300:$AB$308,AF$29),"")</f>
        <v/>
      </c>
      <c r="AG116" s="131" t="str">
        <f>IFERROR(LARGE('N 35-49'!$AB$300:$AB$308,AG$29),"")</f>
        <v/>
      </c>
      <c r="AH116" s="131" t="str">
        <f>IFERROR(LARGE('N 35-49'!$AB$300:$AB$308,AH$29),"")</f>
        <v/>
      </c>
      <c r="AI116" s="131" t="str">
        <f>IFERROR(LARGE('N 35-49'!$AB$300:$AB$308,AI$29),"")</f>
        <v/>
      </c>
      <c r="AJ116" s="131" t="str">
        <f>IFERROR(LARGE('N 35-49'!$AB$300:$AB$308,AJ$29),"")</f>
        <v/>
      </c>
      <c r="AK116" s="131" t="str">
        <f>IFERROR(LARGE('N 35-49'!$AB$300:$AB$308,AK$29),"")</f>
        <v/>
      </c>
      <c r="AL116" s="131" t="str">
        <f>IFERROR(LARGE('N 35-49'!$AB$300:$AB$308,AL$29),"")</f>
        <v/>
      </c>
      <c r="AM116" s="131" t="str">
        <f>IFERROR(LARGE('N 35-49'!$AB$300:$AB$308,AM$29),"")</f>
        <v/>
      </c>
      <c r="AN116" s="131" t="str">
        <f>IFERROR(LARGE('N 35-49'!$AB$300:$AB$308,AN$29),"")</f>
        <v/>
      </c>
      <c r="AO116" s="131" t="str">
        <f>IFERROR(LARGE('N 35-49'!$AB$300:$AB$308,AO$29),"")</f>
        <v/>
      </c>
      <c r="AP116" s="131" t="str">
        <f>IFERROR(LARGE('N 35-49'!$AB$300:$AB$308,AP$29),"")</f>
        <v/>
      </c>
      <c r="AQ116" s="131" t="str">
        <f>IFERROR(LARGE('N 35-49'!$AB$300:$AB$308,AQ$29),"")</f>
        <v/>
      </c>
    </row>
    <row r="117" spans="1:43" hidden="1" x14ac:dyDescent="0.2">
      <c r="B117" s="132" t="s">
        <v>147</v>
      </c>
      <c r="D117" s="131" t="str">
        <f>IFERROR(LARGE('N 50-59'!$AB$300:$AB$307,D$29),"")</f>
        <v/>
      </c>
      <c r="E117" s="131" t="str">
        <f>IFERROR(LARGE('N 50-59'!$AB$300:$AB$307,E$29),"")</f>
        <v/>
      </c>
      <c r="F117" s="131" t="str">
        <f>IFERROR(LARGE('N 50-59'!$AB$300:$AB$307,F$29),"")</f>
        <v/>
      </c>
      <c r="G117" s="131" t="str">
        <f>IFERROR(LARGE('N 50-59'!$AB$300:$AB$307,G$29),"")</f>
        <v/>
      </c>
      <c r="H117" s="131" t="str">
        <f>IFERROR(LARGE('N 50-59'!$AB$300:$AB$307,H$29),"")</f>
        <v/>
      </c>
      <c r="I117" s="131" t="str">
        <f>IFERROR(LARGE('N 50-59'!$AB$300:$AB$307,I$29),"")</f>
        <v/>
      </c>
      <c r="J117" s="131" t="str">
        <f>IFERROR(LARGE('N 50-59'!$AB$300:$AB$307,J$29),"")</f>
        <v/>
      </c>
      <c r="K117" s="131" t="str">
        <f>IFERROR(LARGE('N 50-59'!$AB$300:$AB$307,K$29),"")</f>
        <v/>
      </c>
      <c r="L117" s="131" t="str">
        <f>IFERROR(LARGE('N 50-59'!$AB$300:$AB$307,L$29),"")</f>
        <v/>
      </c>
      <c r="M117" s="131" t="str">
        <f>IFERROR(LARGE('N 50-59'!$AB$300:$AB$307,M$29),"")</f>
        <v/>
      </c>
      <c r="N117" s="131" t="str">
        <f>IFERROR(LARGE('N 50-59'!$AB$300:$AB$307,N$29),"")</f>
        <v/>
      </c>
      <c r="O117" s="131" t="str">
        <f>IFERROR(LARGE('N 50-59'!$AB$300:$AB$307,O$29),"")</f>
        <v/>
      </c>
      <c r="P117" s="131" t="str">
        <f>IFERROR(LARGE('N 50-59'!$AB$300:$AB$307,P$29),"")</f>
        <v/>
      </c>
      <c r="Q117" s="131" t="str">
        <f>IFERROR(LARGE('N 50-59'!$AB$300:$AB$307,Q$29),"")</f>
        <v/>
      </c>
      <c r="R117" s="131" t="str">
        <f>IFERROR(LARGE('N 50-59'!$AB$300:$AB$307,R$29),"")</f>
        <v/>
      </c>
      <c r="S117" s="131" t="str">
        <f>IFERROR(LARGE('N 50-59'!$AB$300:$AB$307,S$29),"")</f>
        <v/>
      </c>
      <c r="T117" s="131" t="str">
        <f>IFERROR(LARGE('N 50-59'!$AB$300:$AB$307,T$29),"")</f>
        <v/>
      </c>
      <c r="U117" s="131" t="str">
        <f>IFERROR(LARGE('N 50-59'!$AB$300:$AB$307,U$29),"")</f>
        <v/>
      </c>
      <c r="V117" s="131" t="str">
        <f>IFERROR(LARGE('N 50-59'!$AB$300:$AB$307,V$29),"")</f>
        <v/>
      </c>
      <c r="W117" s="131" t="str">
        <f>IFERROR(LARGE('N 50-59'!$AB$300:$AB$307,W$29),"")</f>
        <v/>
      </c>
      <c r="X117" s="131" t="str">
        <f>IFERROR(LARGE('N 50-59'!$AB$300:$AB$307,X$29),"")</f>
        <v/>
      </c>
      <c r="Y117" s="131" t="str">
        <f>IFERROR(LARGE('N 50-59'!$AB$300:$AB$307,Y$29),"")</f>
        <v/>
      </c>
      <c r="Z117" s="131" t="str">
        <f>IFERROR(LARGE('N 50-59'!$AB$300:$AB$307,Z$29),"")</f>
        <v/>
      </c>
      <c r="AA117" s="131" t="str">
        <f>IFERROR(LARGE('N 50-59'!$AB$300:$AB$307,AA$29),"")</f>
        <v/>
      </c>
      <c r="AB117" s="131" t="str">
        <f>IFERROR(LARGE('N 50-59'!$AB$300:$AB$307,AB$29),"")</f>
        <v/>
      </c>
      <c r="AC117" s="131" t="str">
        <f>IFERROR(LARGE('N 50-59'!$AB$300:$AB$307,AC$29),"")</f>
        <v/>
      </c>
      <c r="AD117" s="131" t="str">
        <f>IFERROR(LARGE('N 50-59'!$AB$300:$AB$307,AD$29),"")</f>
        <v/>
      </c>
      <c r="AE117" s="131" t="str">
        <f>IFERROR(LARGE('N 50-59'!$AB$300:$AB$307,AE$29),"")</f>
        <v/>
      </c>
      <c r="AF117" s="131" t="str">
        <f>IFERROR(LARGE('N 50-59'!$AB$300:$AB$307,AF$29),"")</f>
        <v/>
      </c>
      <c r="AG117" s="131" t="str">
        <f>IFERROR(LARGE('N 50-59'!$AB$300:$AB$307,AG$29),"")</f>
        <v/>
      </c>
      <c r="AH117" s="131" t="str">
        <f>IFERROR(LARGE('N 50-59'!$AB$300:$AB$307,AH$29),"")</f>
        <v/>
      </c>
      <c r="AI117" s="131" t="str">
        <f>IFERROR(LARGE('N 50-59'!$AB$300:$AB$307,AI$29),"")</f>
        <v/>
      </c>
      <c r="AJ117" s="131" t="str">
        <f>IFERROR(LARGE('N 50-59'!$AB$300:$AB$307,AJ$29),"")</f>
        <v/>
      </c>
      <c r="AK117" s="131" t="str">
        <f>IFERROR(LARGE('N 50-59'!$AB$300:$AB$307,AK$29),"")</f>
        <v/>
      </c>
      <c r="AL117" s="131" t="str">
        <f>IFERROR(LARGE('N 50-59'!$AB$300:$AB$307,AL$29),"")</f>
        <v/>
      </c>
      <c r="AM117" s="131" t="str">
        <f>IFERROR(LARGE('N 50-59'!$AB$300:$AB$307,AM$29),"")</f>
        <v/>
      </c>
      <c r="AN117" s="131" t="str">
        <f>IFERROR(LARGE('N 50-59'!$AB$300:$AB$307,AN$29),"")</f>
        <v/>
      </c>
      <c r="AO117" s="131" t="str">
        <f>IFERROR(LARGE('N 50-59'!$AB$300:$AB$307,AO$29),"")</f>
        <v/>
      </c>
      <c r="AP117" s="131" t="str">
        <f>IFERROR(LARGE('N 50-59'!$AB$300:$AB$307,AP$29),"")</f>
        <v/>
      </c>
      <c r="AQ117" s="131" t="str">
        <f>IFERROR(LARGE('N 50-59'!$AB$300:$AB$307,AQ$29),"")</f>
        <v/>
      </c>
    </row>
    <row r="118" spans="1:43" hidden="1" x14ac:dyDescent="0.2">
      <c r="B118" s="132" t="s">
        <v>89</v>
      </c>
      <c r="D118" s="131" t="str">
        <f>IFERROR(LARGE('N 60-69'!$AB$300:$AB$304,D$29),"")</f>
        <v/>
      </c>
      <c r="E118" s="131" t="str">
        <f>IFERROR(LARGE('N 60-69'!$AB$300:$AB$304,E$29),"")</f>
        <v/>
      </c>
      <c r="F118" s="131" t="str">
        <f>IFERROR(LARGE('N 60-69'!$AB$300:$AB$304,F$29),"")</f>
        <v/>
      </c>
      <c r="G118" s="131" t="str">
        <f>IFERROR(LARGE('N 60-69'!$AB$300:$AB$304,G$29),"")</f>
        <v/>
      </c>
      <c r="H118" s="131" t="str">
        <f>IFERROR(LARGE('N 60-69'!$AB$300:$AB$304,H$29),"")</f>
        <v/>
      </c>
      <c r="I118" s="131" t="str">
        <f>IFERROR(LARGE('N 60-69'!$AB$300:$AB$304,I$29),"")</f>
        <v/>
      </c>
      <c r="J118" s="131" t="str">
        <f>IFERROR(LARGE('N 60-69'!$AB$300:$AB$304,J$29),"")</f>
        <v/>
      </c>
      <c r="K118" s="131" t="str">
        <f>IFERROR(LARGE('N 60-69'!$AB$300:$AB$304,K$29),"")</f>
        <v/>
      </c>
      <c r="L118" s="131" t="str">
        <f>IFERROR(LARGE('N 60-69'!$AB$300:$AB$304,L$29),"")</f>
        <v/>
      </c>
      <c r="M118" s="131" t="str">
        <f>IFERROR(LARGE('N 60-69'!$AB$300:$AB$304,M$29),"")</f>
        <v/>
      </c>
      <c r="N118" s="131" t="str">
        <f>IFERROR(LARGE('N 60-69'!$AB$300:$AB$304,N$29),"")</f>
        <v/>
      </c>
      <c r="O118" s="131" t="str">
        <f>IFERROR(LARGE('N 60-69'!$AB$300:$AB$304,O$29),"")</f>
        <v/>
      </c>
      <c r="P118" s="131" t="str">
        <f>IFERROR(LARGE('N 60-69'!$AB$300:$AB$304,P$29),"")</f>
        <v/>
      </c>
      <c r="Q118" s="131" t="str">
        <f>IFERROR(LARGE('N 60-69'!$AB$300:$AB$304,Q$29),"")</f>
        <v/>
      </c>
      <c r="R118" s="131" t="str">
        <f>IFERROR(LARGE('N 60-69'!$AB$300:$AB$304,R$29),"")</f>
        <v/>
      </c>
      <c r="S118" s="131" t="str">
        <f>IFERROR(LARGE('N 60-69'!$AB$300:$AB$304,S$29),"")</f>
        <v/>
      </c>
      <c r="T118" s="131" t="str">
        <f>IFERROR(LARGE('N 60-69'!$AB$300:$AB$304,T$29),"")</f>
        <v/>
      </c>
      <c r="U118" s="131" t="str">
        <f>IFERROR(LARGE('N 60-69'!$AB$300:$AB$304,U$29),"")</f>
        <v/>
      </c>
      <c r="V118" s="131" t="str">
        <f>IFERROR(LARGE('N 60-69'!$AB$300:$AB$304,V$29),"")</f>
        <v/>
      </c>
      <c r="W118" s="131" t="str">
        <f>IFERROR(LARGE('N 60-69'!$AB$300:$AB$304,W$29),"")</f>
        <v/>
      </c>
      <c r="X118" s="131" t="str">
        <f>IFERROR(LARGE('N 60-69'!$AB$300:$AB$304,X$29),"")</f>
        <v/>
      </c>
      <c r="Y118" s="131" t="str">
        <f>IFERROR(LARGE('N 60-69'!$AB$300:$AB$304,Y$29),"")</f>
        <v/>
      </c>
      <c r="Z118" s="131" t="str">
        <f>IFERROR(LARGE('N 60-69'!$AB$300:$AB$304,Z$29),"")</f>
        <v/>
      </c>
      <c r="AA118" s="131" t="str">
        <f>IFERROR(LARGE('N 60-69'!$AB$300:$AB$304,AA$29),"")</f>
        <v/>
      </c>
      <c r="AB118" s="131" t="str">
        <f>IFERROR(LARGE('N 60-69'!$AB$300:$AB$304,AB$29),"")</f>
        <v/>
      </c>
      <c r="AC118" s="131" t="str">
        <f>IFERROR(LARGE('N 60-69'!$AB$300:$AB$304,AC$29),"")</f>
        <v/>
      </c>
      <c r="AD118" s="131" t="str">
        <f>IFERROR(LARGE('N 60-69'!$AB$300:$AB$304,AD$29),"")</f>
        <v/>
      </c>
      <c r="AE118" s="131" t="str">
        <f>IFERROR(LARGE('N 60-69'!$AB$300:$AB$304,AE$29),"")</f>
        <v/>
      </c>
      <c r="AF118" s="131" t="str">
        <f>IFERROR(LARGE('N 60-69'!$AB$300:$AB$304,AF$29),"")</f>
        <v/>
      </c>
      <c r="AG118" s="131" t="str">
        <f>IFERROR(LARGE('N 60-69'!$AB$300:$AB$304,AG$29),"")</f>
        <v/>
      </c>
      <c r="AH118" s="131" t="str">
        <f>IFERROR(LARGE('N 60-69'!$AB$300:$AB$304,AH$29),"")</f>
        <v/>
      </c>
      <c r="AI118" s="131" t="str">
        <f>IFERROR(LARGE('N 60-69'!$AB$300:$AB$304,AI$29),"")</f>
        <v/>
      </c>
      <c r="AJ118" s="131" t="str">
        <f>IFERROR(LARGE('N 60-69'!$AB$300:$AB$304,AJ$29),"")</f>
        <v/>
      </c>
      <c r="AK118" s="131" t="str">
        <f>IFERROR(LARGE('N 60-69'!$AB$300:$AB$304,AK$29),"")</f>
        <v/>
      </c>
      <c r="AL118" s="131" t="str">
        <f>IFERROR(LARGE('N 60-69'!$AB$300:$AB$304,AL$29),"")</f>
        <v/>
      </c>
      <c r="AM118" s="131" t="str">
        <f>IFERROR(LARGE('N 60-69'!$AB$300:$AB$304,AM$29),"")</f>
        <v/>
      </c>
      <c r="AN118" s="131" t="str">
        <f>IFERROR(LARGE('N 60-69'!$AB$300:$AB$304,AN$29),"")</f>
        <v/>
      </c>
      <c r="AO118" s="131" t="str">
        <f>IFERROR(LARGE('N 60-69'!$AB$300:$AB$304,AO$29),"")</f>
        <v/>
      </c>
      <c r="AP118" s="131" t="str">
        <f>IFERROR(LARGE('N 60-69'!$AB$300:$AB$304,AP$29),"")</f>
        <v/>
      </c>
      <c r="AQ118" s="131" t="str">
        <f>IFERROR(LARGE('N 60-69'!$AB$300:$AB$304,AQ$29),"")</f>
        <v/>
      </c>
    </row>
    <row r="119" spans="1:43" hidden="1" x14ac:dyDescent="0.2">
      <c r="B119" s="132" t="s">
        <v>144</v>
      </c>
      <c r="D119" s="131" t="str">
        <f>IFERROR(LARGE('N 70-79'!$AB$300:$AB$306,D$29),"")</f>
        <v/>
      </c>
      <c r="E119" s="131" t="str">
        <f>IFERROR(LARGE('N 70-79'!$AB$300:$AB$306,E$29),"")</f>
        <v/>
      </c>
      <c r="F119" s="131" t="str">
        <f>IFERROR(LARGE('N 70-79'!$AB$300:$AB$306,F$29),"")</f>
        <v/>
      </c>
      <c r="G119" s="131" t="str">
        <f>IFERROR(LARGE('N 70-79'!$AB$300:$AB$306,G$29),"")</f>
        <v/>
      </c>
      <c r="H119" s="131" t="str">
        <f>IFERROR(LARGE('N 70-79'!$AB$300:$AB$306,H$29),"")</f>
        <v/>
      </c>
      <c r="I119" s="131" t="str">
        <f>IFERROR(LARGE('N 70-79'!$AB$300:$AB$306,I$29),"")</f>
        <v/>
      </c>
      <c r="J119" s="131" t="str">
        <f>IFERROR(LARGE('N 70-79'!$AB$300:$AB$306,J$29),"")</f>
        <v/>
      </c>
      <c r="K119" s="131" t="str">
        <f>IFERROR(LARGE('N 70-79'!$AB$300:$AB$306,K$29),"")</f>
        <v/>
      </c>
      <c r="L119" s="131" t="str">
        <f>IFERROR(LARGE('N 70-79'!$AB$300:$AB$306,L$29),"")</f>
        <v/>
      </c>
      <c r="M119" s="131" t="str">
        <f>IFERROR(LARGE('N 70-79'!$AB$300:$AB$306,M$29),"")</f>
        <v/>
      </c>
      <c r="N119" s="131" t="str">
        <f>IFERROR(LARGE('N 70-79'!$AB$300:$AB$306,N$29),"")</f>
        <v/>
      </c>
      <c r="O119" s="131" t="str">
        <f>IFERROR(LARGE('N 70-79'!$AB$300:$AB$306,O$29),"")</f>
        <v/>
      </c>
      <c r="P119" s="131" t="str">
        <f>IFERROR(LARGE('N 70-79'!$AB$300:$AB$306,P$29),"")</f>
        <v/>
      </c>
      <c r="Q119" s="131" t="str">
        <f>IFERROR(LARGE('N 70-79'!$AB$300:$AB$306,Q$29),"")</f>
        <v/>
      </c>
      <c r="R119" s="131" t="str">
        <f>IFERROR(LARGE('N 70-79'!$AB$300:$AB$306,R$29),"")</f>
        <v/>
      </c>
      <c r="S119" s="131" t="str">
        <f>IFERROR(LARGE('N 70-79'!$AB$300:$AB$306,S$29),"")</f>
        <v/>
      </c>
      <c r="T119" s="131" t="str">
        <f>IFERROR(LARGE('N 70-79'!$AB$300:$AB$306,T$29),"")</f>
        <v/>
      </c>
      <c r="U119" s="131" t="str">
        <f>IFERROR(LARGE('N 70-79'!$AB$300:$AB$306,U$29),"")</f>
        <v/>
      </c>
      <c r="V119" s="131" t="str">
        <f>IFERROR(LARGE('N 70-79'!$AB$300:$AB$306,V$29),"")</f>
        <v/>
      </c>
      <c r="W119" s="131" t="str">
        <f>IFERROR(LARGE('N 70-79'!$AB$300:$AB$306,W$29),"")</f>
        <v/>
      </c>
      <c r="X119" s="131" t="str">
        <f>IFERROR(LARGE('N 70-79'!$AB$300:$AB$306,X$29),"")</f>
        <v/>
      </c>
      <c r="Y119" s="131" t="str">
        <f>IFERROR(LARGE('N 70-79'!$AB$300:$AB$306,Y$29),"")</f>
        <v/>
      </c>
      <c r="Z119" s="131" t="str">
        <f>IFERROR(LARGE('N 70-79'!$AB$300:$AB$306,Z$29),"")</f>
        <v/>
      </c>
      <c r="AA119" s="131" t="str">
        <f>IFERROR(LARGE('N 70-79'!$AB$300:$AB$306,AA$29),"")</f>
        <v/>
      </c>
      <c r="AB119" s="131" t="str">
        <f>IFERROR(LARGE('N 70-79'!$AB$300:$AB$306,AB$29),"")</f>
        <v/>
      </c>
      <c r="AC119" s="131" t="str">
        <f>IFERROR(LARGE('N 70-79'!$AB$300:$AB$306,AC$29),"")</f>
        <v/>
      </c>
      <c r="AD119" s="131" t="str">
        <f>IFERROR(LARGE('N 70-79'!$AB$300:$AB$306,AD$29),"")</f>
        <v/>
      </c>
      <c r="AE119" s="131" t="str">
        <f>IFERROR(LARGE('N 70-79'!$AB$300:$AB$306,AE$29),"")</f>
        <v/>
      </c>
      <c r="AF119" s="131" t="str">
        <f>IFERROR(LARGE('N 70-79'!$AB$300:$AB$306,AF$29),"")</f>
        <v/>
      </c>
      <c r="AG119" s="131" t="str">
        <f>IFERROR(LARGE('N 70-79'!$AB$300:$AB$306,AG$29),"")</f>
        <v/>
      </c>
      <c r="AH119" s="131" t="str">
        <f>IFERROR(LARGE('N 70-79'!$AB$300:$AB$306,AH$29),"")</f>
        <v/>
      </c>
      <c r="AI119" s="131" t="str">
        <f>IFERROR(LARGE('N 70-79'!$AB$300:$AB$306,AI$29),"")</f>
        <v/>
      </c>
      <c r="AJ119" s="131" t="str">
        <f>IFERROR(LARGE('N 70-79'!$AB$300:$AB$306,AJ$29),"")</f>
        <v/>
      </c>
      <c r="AK119" s="131" t="str">
        <f>IFERROR(LARGE('N 70-79'!$AB$300:$AB$306,AK$29),"")</f>
        <v/>
      </c>
      <c r="AL119" s="131" t="str">
        <f>IFERROR(LARGE('N 70-79'!$AB$300:$AB$306,AL$29),"")</f>
        <v/>
      </c>
      <c r="AM119" s="131" t="str">
        <f>IFERROR(LARGE('N 70-79'!$AB$300:$AB$306,AM$29),"")</f>
        <v/>
      </c>
      <c r="AN119" s="131" t="str">
        <f>IFERROR(LARGE('N 70-79'!$AB$300:$AB$306,AN$29),"")</f>
        <v/>
      </c>
      <c r="AO119" s="131" t="str">
        <f>IFERROR(LARGE('N 70-79'!$AB$300:$AB$306,AO$29),"")</f>
        <v/>
      </c>
      <c r="AP119" s="131" t="str">
        <f>IFERROR(LARGE('N 70-79'!$AB$300:$AB$306,AP$29),"")</f>
        <v/>
      </c>
      <c r="AQ119" s="131" t="str">
        <f>IFERROR(LARGE('N 70-79'!$AB$300:$AB$306,AQ$29),"")</f>
        <v/>
      </c>
    </row>
    <row r="120" spans="1:43" s="77" customFormat="1" hidden="1" x14ac:dyDescent="0.2">
      <c r="B120" s="132" t="s">
        <v>145</v>
      </c>
      <c r="D120" s="131" t="str">
        <f>IFERROR(LARGE('N 80+'!$AB$300:$AB$303,D$29),"")</f>
        <v/>
      </c>
      <c r="E120" s="131" t="str">
        <f>IFERROR(LARGE('N 80+'!$AB$300:$AB$303,E$29),"")</f>
        <v/>
      </c>
      <c r="F120" s="131" t="str">
        <f>IFERROR(LARGE('N 80+'!$AB$300:$AB$303,F$29),"")</f>
        <v/>
      </c>
      <c r="G120" s="131" t="str">
        <f>IFERROR(LARGE('N 80+'!$AB$300:$AB$303,G$29),"")</f>
        <v/>
      </c>
      <c r="H120" s="131" t="str">
        <f>IFERROR(LARGE('N 80+'!$AB$300:$AB$303,H$29),"")</f>
        <v/>
      </c>
      <c r="I120" s="131" t="str">
        <f>IFERROR(LARGE('N 80+'!$AB$300:$AB$303,I$29),"")</f>
        <v/>
      </c>
      <c r="J120" s="131" t="str">
        <f>IFERROR(LARGE('N 80+'!$AB$300:$AB$303,J$29),"")</f>
        <v/>
      </c>
      <c r="K120" s="131" t="str">
        <f>IFERROR(LARGE('N 80+'!$AB$300:$AB$303,K$29),"")</f>
        <v/>
      </c>
      <c r="L120" s="131" t="str">
        <f>IFERROR(LARGE('N 80+'!$AB$300:$AB$303,L$29),"")</f>
        <v/>
      </c>
      <c r="M120" s="131" t="str">
        <f>IFERROR(LARGE('N 80+'!$AB$300:$AB$303,M$29),"")</f>
        <v/>
      </c>
      <c r="N120" s="131" t="str">
        <f>IFERROR(LARGE('N 80+'!$AB$300:$AB$303,N$29),"")</f>
        <v/>
      </c>
      <c r="O120" s="131" t="str">
        <f>IFERROR(LARGE('N 80+'!$AB$300:$AB$303,O$29),"")</f>
        <v/>
      </c>
      <c r="P120" s="131" t="str">
        <f>IFERROR(LARGE('N 80+'!$AB$300:$AB$303,P$29),"")</f>
        <v/>
      </c>
      <c r="Q120" s="131" t="str">
        <f>IFERROR(LARGE('N 80+'!$AB$300:$AB$303,Q$29),"")</f>
        <v/>
      </c>
      <c r="R120" s="131" t="str">
        <f>IFERROR(LARGE('N 80+'!$AB$300:$AB$303,R$29),"")</f>
        <v/>
      </c>
      <c r="S120" s="131" t="str">
        <f>IFERROR(LARGE('N 80+'!$AB$300:$AB$303,S$29),"")</f>
        <v/>
      </c>
      <c r="T120" s="131" t="str">
        <f>IFERROR(LARGE('N 80+'!$AB$300:$AB$303,T$29),"")</f>
        <v/>
      </c>
      <c r="U120" s="131" t="str">
        <f>IFERROR(LARGE('N 80+'!$AB$300:$AB$303,U$29),"")</f>
        <v/>
      </c>
      <c r="V120" s="131" t="str">
        <f>IFERROR(LARGE('N 80+'!$AB$300:$AB$303,V$29),"")</f>
        <v/>
      </c>
      <c r="W120" s="131" t="str">
        <f>IFERROR(LARGE('N 80+'!$AB$300:$AB$303,W$29),"")</f>
        <v/>
      </c>
      <c r="X120" s="131" t="str">
        <f>IFERROR(LARGE('N 80+'!$AB$300:$AB$303,X$29),"")</f>
        <v/>
      </c>
      <c r="Y120" s="131" t="str">
        <f>IFERROR(LARGE('N 80+'!$AB$300:$AB$303,Y$29),"")</f>
        <v/>
      </c>
      <c r="Z120" s="131" t="str">
        <f>IFERROR(LARGE('N 80+'!$AB$300:$AB$303,Z$29),"")</f>
        <v/>
      </c>
      <c r="AA120" s="131" t="str">
        <f>IFERROR(LARGE('N 80+'!$AB$300:$AB$303,AA$29),"")</f>
        <v/>
      </c>
      <c r="AB120" s="131" t="str">
        <f>IFERROR(LARGE('N 80+'!$AB$300:$AB$303,AB$29),"")</f>
        <v/>
      </c>
      <c r="AC120" s="131" t="str">
        <f>IFERROR(LARGE('N 80+'!$AB$300:$AB$303,AC$29),"")</f>
        <v/>
      </c>
      <c r="AD120" s="131" t="str">
        <f>IFERROR(LARGE('N 80+'!$AB$300:$AB$303,AD$29),"")</f>
        <v/>
      </c>
      <c r="AE120" s="131" t="str">
        <f>IFERROR(LARGE('N 80+'!$AB$300:$AB$303,AE$29),"")</f>
        <v/>
      </c>
      <c r="AF120" s="131" t="str">
        <f>IFERROR(LARGE('N 80+'!$AB$300:$AB$303,AF$29),"")</f>
        <v/>
      </c>
      <c r="AG120" s="131" t="str">
        <f>IFERROR(LARGE('N 80+'!$AB$300:$AB$303,AG$29),"")</f>
        <v/>
      </c>
      <c r="AH120" s="131" t="str">
        <f>IFERROR(LARGE('N 80+'!$AB$300:$AB$303,AH$29),"")</f>
        <v/>
      </c>
      <c r="AI120" s="131" t="str">
        <f>IFERROR(LARGE('N 80+'!$AB$300:$AB$303,AI$29),"")</f>
        <v/>
      </c>
      <c r="AJ120" s="131" t="str">
        <f>IFERROR(LARGE('N 80+'!$AB$300:$AB$303,AJ$29),"")</f>
        <v/>
      </c>
      <c r="AK120" s="131" t="str">
        <f>IFERROR(LARGE('N 80+'!$AB$300:$AB$303,AK$29),"")</f>
        <v/>
      </c>
      <c r="AL120" s="131" t="str">
        <f>IFERROR(LARGE('N 80+'!$AB$300:$AB$303,AL$29),"")</f>
        <v/>
      </c>
      <c r="AM120" s="131" t="str">
        <f>IFERROR(LARGE('N 80+'!$AB$300:$AB$303,AM$29),"")</f>
        <v/>
      </c>
      <c r="AN120" s="131" t="str">
        <f>IFERROR(LARGE('N 80+'!$AB$300:$AB$303,AN$29),"")</f>
        <v/>
      </c>
      <c r="AO120" s="131" t="str">
        <f>IFERROR(LARGE('N 80+'!$AB$300:$AB$303,AO$29),"")</f>
        <v/>
      </c>
      <c r="AP120" s="131" t="str">
        <f>IFERROR(LARGE('N 80+'!$AB$300:$AB$303,AP$29),"")</f>
        <v/>
      </c>
      <c r="AQ120" s="131" t="str">
        <f>IFERROR(LARGE('N 80+'!$AB$300:$AB$303,AQ$29),"")</f>
        <v/>
      </c>
    </row>
    <row r="121" spans="1:43" hidden="1" x14ac:dyDescent="0.2">
      <c r="A121" s="47" t="s">
        <v>96</v>
      </c>
      <c r="B121" s="133" t="s">
        <v>86</v>
      </c>
      <c r="D121" s="131" t="str">
        <f>IFERROR(LARGE('M 35-49'!$AC$300:$AC$318,D$29),"")</f>
        <v/>
      </c>
      <c r="E121" s="131" t="str">
        <f>IFERROR(LARGE('M 35-49'!$AC$300:$AC$318,E$29),"")</f>
        <v/>
      </c>
      <c r="F121" s="131" t="str">
        <f>IFERROR(LARGE('M 35-49'!$AC$300:$AC$318,F$29),"")</f>
        <v/>
      </c>
      <c r="G121" s="131" t="str">
        <f>IFERROR(LARGE('M 35-49'!$AC$300:$AC$318,G$29),"")</f>
        <v/>
      </c>
      <c r="H121" s="131" t="str">
        <f>IFERROR(LARGE('M 35-49'!$AC$300:$AC$318,H$29),"")</f>
        <v/>
      </c>
      <c r="I121" s="131" t="str">
        <f>IFERROR(LARGE('M 35-49'!$AC$300:$AC$318,I$29),"")</f>
        <v/>
      </c>
      <c r="J121" s="131" t="str">
        <f>IFERROR(LARGE('M 35-49'!$AC$300:$AC$318,J$29),"")</f>
        <v/>
      </c>
      <c r="K121" s="131" t="str">
        <f>IFERROR(LARGE('M 35-49'!$AC$300:$AC$318,K$29),"")</f>
        <v/>
      </c>
      <c r="L121" s="131" t="str">
        <f>IFERROR(LARGE('M 35-49'!$AC$300:$AC$318,L$29),"")</f>
        <v/>
      </c>
      <c r="M121" s="131" t="str">
        <f>IFERROR(LARGE('M 35-49'!$AC$300:$AC$318,M$29),"")</f>
        <v/>
      </c>
      <c r="N121" s="131" t="str">
        <f>IFERROR(LARGE('M 35-49'!$AC$300:$AC$318,N$29),"")</f>
        <v/>
      </c>
      <c r="O121" s="131" t="str">
        <f>IFERROR(LARGE('M 35-49'!$AC$300:$AC$318,O$29),"")</f>
        <v/>
      </c>
      <c r="P121" s="131" t="str">
        <f>IFERROR(LARGE('M 35-49'!$AC$300:$AC$318,P$29),"")</f>
        <v/>
      </c>
      <c r="Q121" s="131" t="str">
        <f>IFERROR(LARGE('M 35-49'!$AC$300:$AC$318,Q$29),"")</f>
        <v/>
      </c>
      <c r="R121" s="131" t="str">
        <f>IFERROR(LARGE('M 35-49'!$AC$300:$AC$318,R$29),"")</f>
        <v/>
      </c>
      <c r="S121" s="131" t="str">
        <f>IFERROR(LARGE('M 35-49'!$AC$300:$AC$318,S$29),"")</f>
        <v/>
      </c>
      <c r="T121" s="131" t="str">
        <f>IFERROR(LARGE('M 35-49'!$AC$300:$AC$318,T$29),"")</f>
        <v/>
      </c>
      <c r="U121" s="131" t="str">
        <f>IFERROR(LARGE('M 35-49'!$AC$300:$AC$318,U$29),"")</f>
        <v/>
      </c>
      <c r="V121" s="131" t="str">
        <f>IFERROR(LARGE('M 35-49'!$AC$300:$AC$318,V$29),"")</f>
        <v/>
      </c>
      <c r="W121" s="131" t="str">
        <f>IFERROR(LARGE('M 35-49'!$AC$300:$AC$318,W$29),"")</f>
        <v/>
      </c>
      <c r="X121" s="131" t="str">
        <f>IFERROR(LARGE('M 35-49'!$AC$300:$AC$318,X$29),"")</f>
        <v/>
      </c>
      <c r="Y121" s="131" t="str">
        <f>IFERROR(LARGE('M 35-49'!$AC$300:$AC$318,Y$29),"")</f>
        <v/>
      </c>
      <c r="Z121" s="131" t="str">
        <f>IFERROR(LARGE('M 35-49'!$AC$300:$AC$318,Z$29),"")</f>
        <v/>
      </c>
      <c r="AA121" s="131" t="str">
        <f>IFERROR(LARGE('M 35-49'!$AC$300:$AC$318,AA$29),"")</f>
        <v/>
      </c>
      <c r="AB121" s="131" t="str">
        <f>IFERROR(LARGE('M 35-49'!$AC$300:$AC$318,AB$29),"")</f>
        <v/>
      </c>
      <c r="AC121" s="131" t="str">
        <f>IFERROR(LARGE('M 35-49'!$AC$300:$AC$318,AC$29),"")</f>
        <v/>
      </c>
      <c r="AD121" s="131" t="str">
        <f>IFERROR(LARGE('M 35-49'!$AC$300:$AC$318,AD$29),"")</f>
        <v/>
      </c>
      <c r="AE121" s="131" t="str">
        <f>IFERROR(LARGE('M 35-49'!$AC$300:$AC$318,AE$29),"")</f>
        <v/>
      </c>
      <c r="AF121" s="131" t="str">
        <f>IFERROR(LARGE('M 35-49'!$AC$300:$AC$318,AF$29),"")</f>
        <v/>
      </c>
      <c r="AG121" s="131" t="str">
        <f>IFERROR(LARGE('M 35-49'!$AC$300:$AC$318,AG$29),"")</f>
        <v/>
      </c>
      <c r="AH121" s="131" t="str">
        <f>IFERROR(LARGE('M 35-49'!$AC$300:$AC$318,AH$29),"")</f>
        <v/>
      </c>
      <c r="AI121" s="131" t="str">
        <f>IFERROR(LARGE('M 35-49'!$AC$300:$AC$318,AI$29),"")</f>
        <v/>
      </c>
      <c r="AJ121" s="131" t="str">
        <f>IFERROR(LARGE('M 35-49'!$AC$300:$AC$318,AJ$29),"")</f>
        <v/>
      </c>
      <c r="AK121" s="131" t="str">
        <f>IFERROR(LARGE('M 35-49'!$AC$300:$AC$318,AK$29),"")</f>
        <v/>
      </c>
      <c r="AL121" s="131" t="str">
        <f>IFERROR(LARGE('M 35-49'!$AC$300:$AC$318,AL$29),"")</f>
        <v/>
      </c>
      <c r="AM121" s="131" t="str">
        <f>IFERROR(LARGE('M 35-49'!$AC$300:$AC$318,AM$29),"")</f>
        <v/>
      </c>
      <c r="AN121" s="131" t="str">
        <f>IFERROR(LARGE('M 35-49'!$AC$300:$AC$318,AN$29),"")</f>
        <v/>
      </c>
      <c r="AO121" s="131" t="str">
        <f>IFERROR(LARGE('M 35-49'!$AC$300:$AC$318,AO$29),"")</f>
        <v/>
      </c>
      <c r="AP121" s="131" t="str">
        <f>IFERROR(LARGE('M 35-49'!$AC$300:$AC$318,AP$29),"")</f>
        <v/>
      </c>
      <c r="AQ121" s="131" t="str">
        <f>IFERROR(LARGE('M 35-49'!$AC$300:$AC$318,AQ$29),"")</f>
        <v/>
      </c>
    </row>
    <row r="122" spans="1:43" hidden="1" x14ac:dyDescent="0.2">
      <c r="B122" s="133" t="s">
        <v>87</v>
      </c>
      <c r="D122" s="131" t="str">
        <f>IFERROR(LARGE('M 50-59'!$AC$300:$AC$313,D$29),"")</f>
        <v/>
      </c>
      <c r="E122" s="131" t="str">
        <f>IFERROR(LARGE('M 50-59'!$AC$300:$AC$313,E$29),"")</f>
        <v/>
      </c>
      <c r="F122" s="131" t="str">
        <f>IFERROR(LARGE('M 50-59'!$AC$300:$AC$313,F$29),"")</f>
        <v/>
      </c>
      <c r="G122" s="131" t="str">
        <f>IFERROR(LARGE('M 50-59'!$AC$300:$AC$313,G$29),"")</f>
        <v/>
      </c>
      <c r="H122" s="131" t="str">
        <f>IFERROR(LARGE('M 50-59'!$AC$300:$AC$313,H$29),"")</f>
        <v/>
      </c>
      <c r="I122" s="131" t="str">
        <f>IFERROR(LARGE('M 50-59'!$AC$300:$AC$313,I$29),"")</f>
        <v/>
      </c>
      <c r="J122" s="131" t="str">
        <f>IFERROR(LARGE('M 50-59'!$AC$300:$AC$313,J$29),"")</f>
        <v/>
      </c>
      <c r="K122" s="131" t="str">
        <f>IFERROR(LARGE('M 50-59'!$AC$300:$AC$313,K$29),"")</f>
        <v/>
      </c>
      <c r="L122" s="131" t="str">
        <f>IFERROR(LARGE('M 50-59'!$AC$300:$AC$313,L$29),"")</f>
        <v/>
      </c>
      <c r="M122" s="131" t="str">
        <f>IFERROR(LARGE('M 50-59'!$AC$300:$AC$313,M$29),"")</f>
        <v/>
      </c>
      <c r="N122" s="131" t="str">
        <f>IFERROR(LARGE('M 50-59'!$AC$300:$AC$313,N$29),"")</f>
        <v/>
      </c>
      <c r="O122" s="131" t="str">
        <f>IFERROR(LARGE('M 50-59'!$AC$300:$AC$313,O$29),"")</f>
        <v/>
      </c>
      <c r="P122" s="131" t="str">
        <f>IFERROR(LARGE('M 50-59'!$AC$300:$AC$313,P$29),"")</f>
        <v/>
      </c>
      <c r="Q122" s="131" t="str">
        <f>IFERROR(LARGE('M 50-59'!$AC$300:$AC$313,Q$29),"")</f>
        <v/>
      </c>
      <c r="R122" s="131" t="str">
        <f>IFERROR(LARGE('M 50-59'!$AC$300:$AC$313,R$29),"")</f>
        <v/>
      </c>
      <c r="S122" s="131" t="str">
        <f>IFERROR(LARGE('M 50-59'!$AC$300:$AC$313,S$29),"")</f>
        <v/>
      </c>
      <c r="T122" s="131" t="str">
        <f>IFERROR(LARGE('M 50-59'!$AC$300:$AC$313,T$29),"")</f>
        <v/>
      </c>
      <c r="U122" s="131" t="str">
        <f>IFERROR(LARGE('M 50-59'!$AC$300:$AC$313,U$29),"")</f>
        <v/>
      </c>
      <c r="V122" s="131" t="str">
        <f>IFERROR(LARGE('M 50-59'!$AC$300:$AC$313,V$29),"")</f>
        <v/>
      </c>
      <c r="W122" s="131" t="str">
        <f>IFERROR(LARGE('M 50-59'!$AC$300:$AC$313,W$29),"")</f>
        <v/>
      </c>
      <c r="X122" s="131" t="str">
        <f>IFERROR(LARGE('M 50-59'!$AC$300:$AC$313,X$29),"")</f>
        <v/>
      </c>
      <c r="Y122" s="131" t="str">
        <f>IFERROR(LARGE('M 50-59'!$AC$300:$AC$313,Y$29),"")</f>
        <v/>
      </c>
      <c r="Z122" s="131" t="str">
        <f>IFERROR(LARGE('M 50-59'!$AC$300:$AC$313,Z$29),"")</f>
        <v/>
      </c>
      <c r="AA122" s="131" t="str">
        <f>IFERROR(LARGE('M 50-59'!$AC$300:$AC$313,AA$29),"")</f>
        <v/>
      </c>
      <c r="AB122" s="131" t="str">
        <f>IFERROR(LARGE('M 50-59'!$AC$300:$AC$313,AB$29),"")</f>
        <v/>
      </c>
      <c r="AC122" s="131" t="str">
        <f>IFERROR(LARGE('M 50-59'!$AC$300:$AC$313,AC$29),"")</f>
        <v/>
      </c>
      <c r="AD122" s="131" t="str">
        <f>IFERROR(LARGE('M 50-59'!$AC$300:$AC$313,AD$29),"")</f>
        <v/>
      </c>
      <c r="AE122" s="131" t="str">
        <f>IFERROR(LARGE('M 50-59'!$AC$300:$AC$313,AE$29),"")</f>
        <v/>
      </c>
      <c r="AF122" s="131" t="str">
        <f>IFERROR(LARGE('M 50-59'!$AC$300:$AC$313,AF$29),"")</f>
        <v/>
      </c>
      <c r="AG122" s="131" t="str">
        <f>IFERROR(LARGE('M 50-59'!$AC$300:$AC$313,AG$29),"")</f>
        <v/>
      </c>
      <c r="AH122" s="131" t="str">
        <f>IFERROR(LARGE('M 50-59'!$AC$300:$AC$313,AH$29),"")</f>
        <v/>
      </c>
      <c r="AI122" s="131" t="str">
        <f>IFERROR(LARGE('M 50-59'!$AC$300:$AC$313,AI$29),"")</f>
        <v/>
      </c>
      <c r="AJ122" s="131" t="str">
        <f>IFERROR(LARGE('M 50-59'!$AC$300:$AC$313,AJ$29),"")</f>
        <v/>
      </c>
      <c r="AK122" s="131" t="str">
        <f>IFERROR(LARGE('M 50-59'!$AC$300:$AC$313,AK$29),"")</f>
        <v/>
      </c>
      <c r="AL122" s="131" t="str">
        <f>IFERROR(LARGE('M 50-59'!$AC$300:$AC$313,AL$29),"")</f>
        <v/>
      </c>
      <c r="AM122" s="131" t="str">
        <f>IFERROR(LARGE('M 50-59'!$AC$300:$AC$313,AM$29),"")</f>
        <v/>
      </c>
      <c r="AN122" s="131" t="str">
        <f>IFERROR(LARGE('M 50-59'!$AC$300:$AC$313,AN$29),"")</f>
        <v/>
      </c>
      <c r="AO122" s="131" t="str">
        <f>IFERROR(LARGE('M 50-59'!$AC$300:$AC$313,AO$29),"")</f>
        <v/>
      </c>
      <c r="AP122" s="131" t="str">
        <f>IFERROR(LARGE('M 50-59'!$AC$300:$AC$313,AP$29),"")</f>
        <v/>
      </c>
      <c r="AQ122" s="131" t="str">
        <f>IFERROR(LARGE('M 50-59'!$AC$300:$AC$313,AQ$29),"")</f>
        <v/>
      </c>
    </row>
    <row r="123" spans="1:43" hidden="1" x14ac:dyDescent="0.2">
      <c r="B123" s="133" t="s">
        <v>88</v>
      </c>
      <c r="D123" s="131" t="str">
        <f>IFERROR(LARGE('M 60-69'!$AC$300:$AC$308,D$29),"")</f>
        <v/>
      </c>
      <c r="E123" s="131" t="str">
        <f>IFERROR(LARGE('M 60-69'!$AC$300:$AC$308,E$29),"")</f>
        <v/>
      </c>
      <c r="F123" s="131" t="str">
        <f>IFERROR(LARGE('M 60-69'!$AC$300:$AC$308,F$29),"")</f>
        <v/>
      </c>
      <c r="G123" s="131" t="str">
        <f>IFERROR(LARGE('M 60-69'!$AC$300:$AC$308,G$29),"")</f>
        <v/>
      </c>
      <c r="H123" s="131" t="str">
        <f>IFERROR(LARGE('M 60-69'!$AC$300:$AC$308,H$29),"")</f>
        <v/>
      </c>
      <c r="I123" s="131" t="str">
        <f>IFERROR(LARGE('M 60-69'!$AC$300:$AC$308,I$29),"")</f>
        <v/>
      </c>
      <c r="J123" s="131" t="str">
        <f>IFERROR(LARGE('M 60-69'!$AC$300:$AC$308,J$29),"")</f>
        <v/>
      </c>
      <c r="K123" s="131" t="str">
        <f>IFERROR(LARGE('M 60-69'!$AC$300:$AC$308,K$29),"")</f>
        <v/>
      </c>
      <c r="L123" s="131" t="str">
        <f>IFERROR(LARGE('M 60-69'!$AC$300:$AC$308,L$29),"")</f>
        <v/>
      </c>
      <c r="M123" s="131" t="str">
        <f>IFERROR(LARGE('M 60-69'!$AC$300:$AC$308,M$29),"")</f>
        <v/>
      </c>
      <c r="N123" s="131" t="str">
        <f>IFERROR(LARGE('M 60-69'!$AC$300:$AC$308,N$29),"")</f>
        <v/>
      </c>
      <c r="O123" s="131" t="str">
        <f>IFERROR(LARGE('M 60-69'!$AC$300:$AC$308,O$29),"")</f>
        <v/>
      </c>
      <c r="P123" s="131" t="str">
        <f>IFERROR(LARGE('M 60-69'!$AC$300:$AC$308,P$29),"")</f>
        <v/>
      </c>
      <c r="Q123" s="131" t="str">
        <f>IFERROR(LARGE('M 60-69'!$AC$300:$AC$308,Q$29),"")</f>
        <v/>
      </c>
      <c r="R123" s="131" t="str">
        <f>IFERROR(LARGE('M 60-69'!$AC$300:$AC$308,R$29),"")</f>
        <v/>
      </c>
      <c r="S123" s="131" t="str">
        <f>IFERROR(LARGE('M 60-69'!$AC$300:$AC$308,S$29),"")</f>
        <v/>
      </c>
      <c r="T123" s="131" t="str">
        <f>IFERROR(LARGE('M 60-69'!$AC$300:$AC$308,T$29),"")</f>
        <v/>
      </c>
      <c r="U123" s="131" t="str">
        <f>IFERROR(LARGE('M 60-69'!$AC$300:$AC$308,U$29),"")</f>
        <v/>
      </c>
      <c r="V123" s="131" t="str">
        <f>IFERROR(LARGE('M 60-69'!$AC$300:$AC$308,V$29),"")</f>
        <v/>
      </c>
      <c r="W123" s="131" t="str">
        <f>IFERROR(LARGE('M 60-69'!$AC$300:$AC$308,W$29),"")</f>
        <v/>
      </c>
      <c r="X123" s="131" t="str">
        <f>IFERROR(LARGE('M 60-69'!$AC$300:$AC$308,X$29),"")</f>
        <v/>
      </c>
      <c r="Y123" s="131" t="str">
        <f>IFERROR(LARGE('M 60-69'!$AC$300:$AC$308,Y$29),"")</f>
        <v/>
      </c>
      <c r="Z123" s="131" t="str">
        <f>IFERROR(LARGE('M 60-69'!$AC$300:$AC$308,Z$29),"")</f>
        <v/>
      </c>
      <c r="AA123" s="131" t="str">
        <f>IFERROR(LARGE('M 60-69'!$AC$300:$AC$308,AA$29),"")</f>
        <v/>
      </c>
      <c r="AB123" s="131" t="str">
        <f>IFERROR(LARGE('M 60-69'!$AC$300:$AC$308,AB$29),"")</f>
        <v/>
      </c>
      <c r="AC123" s="131" t="str">
        <f>IFERROR(LARGE('M 60-69'!$AC$300:$AC$308,AC$29),"")</f>
        <v/>
      </c>
      <c r="AD123" s="131" t="str">
        <f>IFERROR(LARGE('M 60-69'!$AC$300:$AC$308,AD$29),"")</f>
        <v/>
      </c>
      <c r="AE123" s="131" t="str">
        <f>IFERROR(LARGE('M 60-69'!$AC$300:$AC$308,AE$29),"")</f>
        <v/>
      </c>
      <c r="AF123" s="131" t="str">
        <f>IFERROR(LARGE('M 60-69'!$AC$300:$AC$308,AF$29),"")</f>
        <v/>
      </c>
      <c r="AG123" s="131" t="str">
        <f>IFERROR(LARGE('M 60-69'!$AC$300:$AC$308,AG$29),"")</f>
        <v/>
      </c>
      <c r="AH123" s="131" t="str">
        <f>IFERROR(LARGE('M 60-69'!$AC$300:$AC$308,AH$29),"")</f>
        <v/>
      </c>
      <c r="AI123" s="131" t="str">
        <f>IFERROR(LARGE('M 60-69'!$AC$300:$AC$308,AI$29),"")</f>
        <v/>
      </c>
      <c r="AJ123" s="131" t="str">
        <f>IFERROR(LARGE('M 60-69'!$AC$300:$AC$308,AJ$29),"")</f>
        <v/>
      </c>
      <c r="AK123" s="131" t="str">
        <f>IFERROR(LARGE('M 60-69'!$AC$300:$AC$308,AK$29),"")</f>
        <v/>
      </c>
      <c r="AL123" s="131" t="str">
        <f>IFERROR(LARGE('M 60-69'!$AC$300:$AC$308,AL$29),"")</f>
        <v/>
      </c>
      <c r="AM123" s="131" t="str">
        <f>IFERROR(LARGE('M 60-69'!$AC$300:$AC$308,AM$29),"")</f>
        <v/>
      </c>
      <c r="AN123" s="131" t="str">
        <f>IFERROR(LARGE('M 60-69'!$AC$300:$AC$308,AN$29),"")</f>
        <v/>
      </c>
      <c r="AO123" s="131" t="str">
        <f>IFERROR(LARGE('M 60-69'!$AC$300:$AC$308,AO$29),"")</f>
        <v/>
      </c>
      <c r="AP123" s="131" t="str">
        <f>IFERROR(LARGE('M 60-69'!$AC$300:$AC$308,AP$29),"")</f>
        <v/>
      </c>
      <c r="AQ123" s="131" t="str">
        <f>IFERROR(LARGE('M 60-69'!$AC$300:$AC$308,AQ$29),"")</f>
        <v/>
      </c>
    </row>
    <row r="124" spans="1:43" hidden="1" x14ac:dyDescent="0.2">
      <c r="B124" s="133" t="s">
        <v>142</v>
      </c>
      <c r="D124" s="131" t="str">
        <f>IFERROR(LARGE('M 70-79'!$AC$300:$AC$313,D$29),"")</f>
        <v/>
      </c>
      <c r="E124" s="131" t="str">
        <f>IFERROR(LARGE('M 70-79'!$AC$300:$AC$313,E$29),"")</f>
        <v/>
      </c>
      <c r="F124" s="131" t="str">
        <f>IFERROR(LARGE('M 70-79'!$AC$300:$AC$313,F$29),"")</f>
        <v/>
      </c>
      <c r="G124" s="131" t="str">
        <f>IFERROR(LARGE('M 70-79'!$AC$300:$AC$313,G$29),"")</f>
        <v/>
      </c>
      <c r="H124" s="131" t="str">
        <f>IFERROR(LARGE('M 70-79'!$AC$300:$AC$313,H$29),"")</f>
        <v/>
      </c>
      <c r="I124" s="131" t="str">
        <f>IFERROR(LARGE('M 70-79'!$AC$300:$AC$313,I$29),"")</f>
        <v/>
      </c>
      <c r="J124" s="131" t="str">
        <f>IFERROR(LARGE('M 70-79'!$AC$300:$AC$313,J$29),"")</f>
        <v/>
      </c>
      <c r="K124" s="131" t="str">
        <f>IFERROR(LARGE('M 70-79'!$AC$300:$AC$313,K$29),"")</f>
        <v/>
      </c>
      <c r="L124" s="131" t="str">
        <f>IFERROR(LARGE('M 70-79'!$AC$300:$AC$313,L$29),"")</f>
        <v/>
      </c>
      <c r="M124" s="131" t="str">
        <f>IFERROR(LARGE('M 70-79'!$AC$300:$AC$313,M$29),"")</f>
        <v/>
      </c>
      <c r="N124" s="131" t="str">
        <f>IFERROR(LARGE('M 70-79'!$AC$300:$AC$313,N$29),"")</f>
        <v/>
      </c>
      <c r="O124" s="131" t="str">
        <f>IFERROR(LARGE('M 70-79'!$AC$300:$AC$313,O$29),"")</f>
        <v/>
      </c>
      <c r="P124" s="131" t="str">
        <f>IFERROR(LARGE('M 70-79'!$AC$300:$AC$313,P$29),"")</f>
        <v/>
      </c>
      <c r="Q124" s="131" t="str">
        <f>IFERROR(LARGE('M 70-79'!$AC$300:$AC$313,Q$29),"")</f>
        <v/>
      </c>
      <c r="R124" s="131" t="str">
        <f>IFERROR(LARGE('M 70-79'!$AC$300:$AC$313,R$29),"")</f>
        <v/>
      </c>
      <c r="S124" s="131" t="str">
        <f>IFERROR(LARGE('M 70-79'!$AC$300:$AC$313,S$29),"")</f>
        <v/>
      </c>
      <c r="T124" s="131" t="str">
        <f>IFERROR(LARGE('M 70-79'!$AC$300:$AC$313,T$29),"")</f>
        <v/>
      </c>
      <c r="U124" s="131" t="str">
        <f>IFERROR(LARGE('M 70-79'!$AC$300:$AC$313,U$29),"")</f>
        <v/>
      </c>
      <c r="V124" s="131" t="str">
        <f>IFERROR(LARGE('M 70-79'!$AC$300:$AC$313,V$29),"")</f>
        <v/>
      </c>
      <c r="W124" s="131" t="str">
        <f>IFERROR(LARGE('M 70-79'!$AC$300:$AC$313,W$29),"")</f>
        <v/>
      </c>
      <c r="X124" s="131" t="str">
        <f>IFERROR(LARGE('M 70-79'!$AC$300:$AC$313,X$29),"")</f>
        <v/>
      </c>
      <c r="Y124" s="131" t="str">
        <f>IFERROR(LARGE('M 70-79'!$AC$300:$AC$313,Y$29),"")</f>
        <v/>
      </c>
      <c r="Z124" s="131" t="str">
        <f>IFERROR(LARGE('M 70-79'!$AC$300:$AC$313,Z$29),"")</f>
        <v/>
      </c>
      <c r="AA124" s="131" t="str">
        <f>IFERROR(LARGE('M 70-79'!$AC$300:$AC$313,AA$29),"")</f>
        <v/>
      </c>
      <c r="AB124" s="131" t="str">
        <f>IFERROR(LARGE('M 70-79'!$AC$300:$AC$313,AB$29),"")</f>
        <v/>
      </c>
      <c r="AC124" s="131" t="str">
        <f>IFERROR(LARGE('M 70-79'!$AC$300:$AC$313,AC$29),"")</f>
        <v/>
      </c>
      <c r="AD124" s="131" t="str">
        <f>IFERROR(LARGE('M 70-79'!$AC$300:$AC$313,AD$29),"")</f>
        <v/>
      </c>
      <c r="AE124" s="131" t="str">
        <f>IFERROR(LARGE('M 70-79'!$AC$300:$AC$313,AE$29),"")</f>
        <v/>
      </c>
      <c r="AF124" s="131" t="str">
        <f>IFERROR(LARGE('M 70-79'!$AC$300:$AC$313,AF$29),"")</f>
        <v/>
      </c>
      <c r="AG124" s="131" t="str">
        <f>IFERROR(LARGE('M 70-79'!$AC$300:$AC$313,AG$29),"")</f>
        <v/>
      </c>
      <c r="AH124" s="131" t="str">
        <f>IFERROR(LARGE('M 70-79'!$AC$300:$AC$313,AH$29),"")</f>
        <v/>
      </c>
      <c r="AI124" s="131" t="str">
        <f>IFERROR(LARGE('M 70-79'!$AC$300:$AC$313,AI$29),"")</f>
        <v/>
      </c>
      <c r="AJ124" s="131" t="str">
        <f>IFERROR(LARGE('M 70-79'!$AC$300:$AC$313,AJ$29),"")</f>
        <v/>
      </c>
      <c r="AK124" s="131" t="str">
        <f>IFERROR(LARGE('M 70-79'!$AC$300:$AC$313,AK$29),"")</f>
        <v/>
      </c>
      <c r="AL124" s="131" t="str">
        <f>IFERROR(LARGE('M 70-79'!$AC$300:$AC$313,AL$29),"")</f>
        <v/>
      </c>
      <c r="AM124" s="131" t="str">
        <f>IFERROR(LARGE('M 70-79'!$AC$300:$AC$313,AM$29),"")</f>
        <v/>
      </c>
      <c r="AN124" s="131" t="str">
        <f>IFERROR(LARGE('M 70-79'!$AC$300:$AC$313,AN$29),"")</f>
        <v/>
      </c>
      <c r="AO124" s="131" t="str">
        <f>IFERROR(LARGE('M 70-79'!$AC$300:$AC$313,AO$29),"")</f>
        <v/>
      </c>
      <c r="AP124" s="131" t="str">
        <f>IFERROR(LARGE('M 70-79'!$AC$300:$AC$313,AP$29),"")</f>
        <v/>
      </c>
      <c r="AQ124" s="131" t="str">
        <f>IFERROR(LARGE('M 70-79'!$AC$300:$AC$313,AQ$29),"")</f>
        <v/>
      </c>
    </row>
    <row r="125" spans="1:43" s="77" customFormat="1" hidden="1" x14ac:dyDescent="0.2">
      <c r="B125" s="133" t="s">
        <v>143</v>
      </c>
      <c r="D125" s="131" t="str">
        <f>IFERROR(LARGE('M 80+'!$AC$300:$AC$302,D$29),"")</f>
        <v/>
      </c>
      <c r="E125" s="131" t="str">
        <f>IFERROR(LARGE('M 80+'!$AC$300:$AC$302,E$29),"")</f>
        <v/>
      </c>
      <c r="F125" s="131" t="str">
        <f>IFERROR(LARGE('M 80+'!$AC$300:$AC$302,F$29),"")</f>
        <v/>
      </c>
      <c r="G125" s="131" t="str">
        <f>IFERROR(LARGE('M 80+'!$AC$300:$AC$302,G$29),"")</f>
        <v/>
      </c>
      <c r="H125" s="131" t="str">
        <f>IFERROR(LARGE('M 80+'!$AC$300:$AC$302,H$29),"")</f>
        <v/>
      </c>
      <c r="I125" s="131" t="str">
        <f>IFERROR(LARGE('M 80+'!$AC$300:$AC$302,I$29),"")</f>
        <v/>
      </c>
      <c r="J125" s="131" t="str">
        <f>IFERROR(LARGE('M 80+'!$AC$300:$AC$302,J$29),"")</f>
        <v/>
      </c>
      <c r="K125" s="131" t="str">
        <f>IFERROR(LARGE('M 80+'!$AC$300:$AC$302,K$29),"")</f>
        <v/>
      </c>
      <c r="L125" s="131" t="str">
        <f>IFERROR(LARGE('M 80+'!$AC$300:$AC$302,L$29),"")</f>
        <v/>
      </c>
      <c r="M125" s="131" t="str">
        <f>IFERROR(LARGE('M 80+'!$AC$300:$AC$302,M$29),"")</f>
        <v/>
      </c>
      <c r="N125" s="131" t="str">
        <f>IFERROR(LARGE('M 80+'!$AC$300:$AC$302,N$29),"")</f>
        <v/>
      </c>
      <c r="O125" s="131" t="str">
        <f>IFERROR(LARGE('M 80+'!$AC$300:$AC$302,O$29),"")</f>
        <v/>
      </c>
      <c r="P125" s="131" t="str">
        <f>IFERROR(LARGE('M 80+'!$AC$300:$AC$302,P$29),"")</f>
        <v/>
      </c>
      <c r="Q125" s="131" t="str">
        <f>IFERROR(LARGE('M 80+'!$AC$300:$AC$302,Q$29),"")</f>
        <v/>
      </c>
      <c r="R125" s="131" t="str">
        <f>IFERROR(LARGE('M 80+'!$AC$300:$AC$302,R$29),"")</f>
        <v/>
      </c>
      <c r="S125" s="131" t="str">
        <f>IFERROR(LARGE('M 80+'!$AC$300:$AC$302,S$29),"")</f>
        <v/>
      </c>
      <c r="T125" s="131" t="str">
        <f>IFERROR(LARGE('M 80+'!$AC$300:$AC$302,T$29),"")</f>
        <v/>
      </c>
      <c r="U125" s="131" t="str">
        <f>IFERROR(LARGE('M 80+'!$AC$300:$AC$302,U$29),"")</f>
        <v/>
      </c>
      <c r="V125" s="131" t="str">
        <f>IFERROR(LARGE('M 80+'!$AC$300:$AC$302,V$29),"")</f>
        <v/>
      </c>
      <c r="W125" s="131" t="str">
        <f>IFERROR(LARGE('M 80+'!$AC$300:$AC$302,W$29),"")</f>
        <v/>
      </c>
      <c r="X125" s="131" t="str">
        <f>IFERROR(LARGE('M 80+'!$AC$300:$AC$302,X$29),"")</f>
        <v/>
      </c>
      <c r="Y125" s="131" t="str">
        <f>IFERROR(LARGE('M 80+'!$AC$300:$AC$302,Y$29),"")</f>
        <v/>
      </c>
      <c r="Z125" s="131" t="str">
        <f>IFERROR(LARGE('M 80+'!$AC$300:$AC$302,Z$29),"")</f>
        <v/>
      </c>
      <c r="AA125" s="131" t="str">
        <f>IFERROR(LARGE('M 80+'!$AC$300:$AC$302,AA$29),"")</f>
        <v/>
      </c>
      <c r="AB125" s="131" t="str">
        <f>IFERROR(LARGE('M 80+'!$AC$300:$AC$302,AB$29),"")</f>
        <v/>
      </c>
      <c r="AC125" s="131" t="str">
        <f>IFERROR(LARGE('M 80+'!$AC$300:$AC$302,AC$29),"")</f>
        <v/>
      </c>
      <c r="AD125" s="131" t="str">
        <f>IFERROR(LARGE('M 80+'!$AC$300:$AC$302,AD$29),"")</f>
        <v/>
      </c>
      <c r="AE125" s="131" t="str">
        <f>IFERROR(LARGE('M 80+'!$AC$300:$AC$302,AE$29),"")</f>
        <v/>
      </c>
      <c r="AF125" s="131" t="str">
        <f>IFERROR(LARGE('M 80+'!$AC$300:$AC$302,AF$29),"")</f>
        <v/>
      </c>
      <c r="AG125" s="131" t="str">
        <f>IFERROR(LARGE('M 80+'!$AC$300:$AC$302,AG$29),"")</f>
        <v/>
      </c>
      <c r="AH125" s="131" t="str">
        <f>IFERROR(LARGE('M 80+'!$AC$300:$AC$302,AH$29),"")</f>
        <v/>
      </c>
      <c r="AI125" s="131" t="str">
        <f>IFERROR(LARGE('M 80+'!$AC$300:$AC$302,AI$29),"")</f>
        <v/>
      </c>
      <c r="AJ125" s="131" t="str">
        <f>IFERROR(LARGE('M 80+'!$AC$300:$AC$302,AJ$29),"")</f>
        <v/>
      </c>
      <c r="AK125" s="131" t="str">
        <f>IFERROR(LARGE('M 80+'!$AC$300:$AC$302,AK$29),"")</f>
        <v/>
      </c>
      <c r="AL125" s="131" t="str">
        <f>IFERROR(LARGE('M 80+'!$AC$300:$AC$302,AL$29),"")</f>
        <v/>
      </c>
      <c r="AM125" s="131" t="str">
        <f>IFERROR(LARGE('M 80+'!$AC$300:$AC$302,AM$29),"")</f>
        <v/>
      </c>
      <c r="AN125" s="131" t="str">
        <f>IFERROR(LARGE('M 80+'!$AC$300:$AC$302,AN$29),"")</f>
        <v/>
      </c>
      <c r="AO125" s="131" t="str">
        <f>IFERROR(LARGE('M 80+'!$AC$300:$AC$302,AO$29),"")</f>
        <v/>
      </c>
      <c r="AP125" s="131" t="str">
        <f>IFERROR(LARGE('M 80+'!$AC$300:$AC$302,AP$29),"")</f>
        <v/>
      </c>
      <c r="AQ125" s="131" t="str">
        <f>IFERROR(LARGE('M 80+'!$AC$300:$AC$302,AQ$29),"")</f>
        <v/>
      </c>
    </row>
    <row r="126" spans="1:43" hidden="1" x14ac:dyDescent="0.2">
      <c r="B126" s="132" t="s">
        <v>146</v>
      </c>
      <c r="D126" s="131" t="str">
        <f>IFERROR(LARGE('N 35-49'!$AC$300:$AC$308,D$29),"")</f>
        <v/>
      </c>
      <c r="E126" s="131" t="str">
        <f>IFERROR(LARGE('N 35-49'!$AC$300:$AC$308,E$29),"")</f>
        <v/>
      </c>
      <c r="F126" s="131" t="str">
        <f>IFERROR(LARGE('N 35-49'!$AC$300:$AC$308,F$29),"")</f>
        <v/>
      </c>
      <c r="G126" s="131" t="str">
        <f>IFERROR(LARGE('N 35-49'!$AC$300:$AC$308,G$29),"")</f>
        <v/>
      </c>
      <c r="H126" s="131" t="str">
        <f>IFERROR(LARGE('N 35-49'!$AC$300:$AC$308,H$29),"")</f>
        <v/>
      </c>
      <c r="I126" s="131" t="str">
        <f>IFERROR(LARGE('N 35-49'!$AC$300:$AC$308,I$29),"")</f>
        <v/>
      </c>
      <c r="J126" s="131" t="str">
        <f>IFERROR(LARGE('N 35-49'!$AC$300:$AC$308,J$29),"")</f>
        <v/>
      </c>
      <c r="K126" s="131" t="str">
        <f>IFERROR(LARGE('N 35-49'!$AC$300:$AC$308,K$29),"")</f>
        <v/>
      </c>
      <c r="L126" s="131" t="str">
        <f>IFERROR(LARGE('N 35-49'!$AC$300:$AC$308,L$29),"")</f>
        <v/>
      </c>
      <c r="M126" s="131" t="str">
        <f>IFERROR(LARGE('N 35-49'!$AC$300:$AC$308,M$29),"")</f>
        <v/>
      </c>
      <c r="N126" s="131" t="str">
        <f>IFERROR(LARGE('N 35-49'!$AC$300:$AC$308,N$29),"")</f>
        <v/>
      </c>
      <c r="O126" s="131" t="str">
        <f>IFERROR(LARGE('N 35-49'!$AC$300:$AC$308,O$29),"")</f>
        <v/>
      </c>
      <c r="P126" s="131" t="str">
        <f>IFERROR(LARGE('N 35-49'!$AC$300:$AC$308,P$29),"")</f>
        <v/>
      </c>
      <c r="Q126" s="131" t="str">
        <f>IFERROR(LARGE('N 35-49'!$AC$300:$AC$308,Q$29),"")</f>
        <v/>
      </c>
      <c r="R126" s="131" t="str">
        <f>IFERROR(LARGE('N 35-49'!$AC$300:$AC$308,R$29),"")</f>
        <v/>
      </c>
      <c r="S126" s="131" t="str">
        <f>IFERROR(LARGE('N 35-49'!$AC$300:$AC$308,S$29),"")</f>
        <v/>
      </c>
      <c r="T126" s="131" t="str">
        <f>IFERROR(LARGE('N 35-49'!$AC$300:$AC$308,T$29),"")</f>
        <v/>
      </c>
      <c r="U126" s="131" t="str">
        <f>IFERROR(LARGE('N 35-49'!$AC$300:$AC$308,U$29),"")</f>
        <v/>
      </c>
      <c r="V126" s="131" t="str">
        <f>IFERROR(LARGE('N 35-49'!$AC$300:$AC$308,V$29),"")</f>
        <v/>
      </c>
      <c r="W126" s="131" t="str">
        <f>IFERROR(LARGE('N 35-49'!$AC$300:$AC$308,W$29),"")</f>
        <v/>
      </c>
      <c r="X126" s="131" t="str">
        <f>IFERROR(LARGE('N 35-49'!$AC$300:$AC$308,X$29),"")</f>
        <v/>
      </c>
      <c r="Y126" s="131" t="str">
        <f>IFERROR(LARGE('N 35-49'!$AC$300:$AC$308,Y$29),"")</f>
        <v/>
      </c>
      <c r="Z126" s="131" t="str">
        <f>IFERROR(LARGE('N 35-49'!$AC$300:$AC$308,Z$29),"")</f>
        <v/>
      </c>
      <c r="AA126" s="131" t="str">
        <f>IFERROR(LARGE('N 35-49'!$AC$300:$AC$308,AA$29),"")</f>
        <v/>
      </c>
      <c r="AB126" s="131" t="str">
        <f>IFERROR(LARGE('N 35-49'!$AC$300:$AC$308,AB$29),"")</f>
        <v/>
      </c>
      <c r="AC126" s="131" t="str">
        <f>IFERROR(LARGE('N 35-49'!$AC$300:$AC$308,AC$29),"")</f>
        <v/>
      </c>
      <c r="AD126" s="131" t="str">
        <f>IFERROR(LARGE('N 35-49'!$AC$300:$AC$308,AD$29),"")</f>
        <v/>
      </c>
      <c r="AE126" s="131" t="str">
        <f>IFERROR(LARGE('N 35-49'!$AC$300:$AC$308,AE$29),"")</f>
        <v/>
      </c>
      <c r="AF126" s="131" t="str">
        <f>IFERROR(LARGE('N 35-49'!$AC$300:$AC$308,AF$29),"")</f>
        <v/>
      </c>
      <c r="AG126" s="131" t="str">
        <f>IFERROR(LARGE('N 35-49'!$AC$300:$AC$308,AG$29),"")</f>
        <v/>
      </c>
      <c r="AH126" s="131" t="str">
        <f>IFERROR(LARGE('N 35-49'!$AC$300:$AC$308,AH$29),"")</f>
        <v/>
      </c>
      <c r="AI126" s="131" t="str">
        <f>IFERROR(LARGE('N 35-49'!$AC$300:$AC$308,AI$29),"")</f>
        <v/>
      </c>
      <c r="AJ126" s="131" t="str">
        <f>IFERROR(LARGE('N 35-49'!$AC$300:$AC$308,AJ$29),"")</f>
        <v/>
      </c>
      <c r="AK126" s="131" t="str">
        <f>IFERROR(LARGE('N 35-49'!$AC$300:$AC$308,AK$29),"")</f>
        <v/>
      </c>
      <c r="AL126" s="131" t="str">
        <f>IFERROR(LARGE('N 35-49'!$AC$300:$AC$308,AL$29),"")</f>
        <v/>
      </c>
      <c r="AM126" s="131" t="str">
        <f>IFERROR(LARGE('N 35-49'!$AC$300:$AC$308,AM$29),"")</f>
        <v/>
      </c>
      <c r="AN126" s="131" t="str">
        <f>IFERROR(LARGE('N 35-49'!$AC$300:$AC$308,AN$29),"")</f>
        <v/>
      </c>
      <c r="AO126" s="131" t="str">
        <f>IFERROR(LARGE('N 35-49'!$AC$300:$AC$308,AO$29),"")</f>
        <v/>
      </c>
      <c r="AP126" s="131" t="str">
        <f>IFERROR(LARGE('N 35-49'!$AC$300:$AC$308,AP$29),"")</f>
        <v/>
      </c>
      <c r="AQ126" s="131" t="str">
        <f>IFERROR(LARGE('N 35-49'!$AC$300:$AC$308,AQ$29),"")</f>
        <v/>
      </c>
    </row>
    <row r="127" spans="1:43" hidden="1" x14ac:dyDescent="0.2">
      <c r="B127" s="132" t="s">
        <v>147</v>
      </c>
      <c r="D127" s="131" t="str">
        <f>IFERROR(LARGE('N 50-59'!$AC$300:$AC$307,D$29),"")</f>
        <v/>
      </c>
      <c r="E127" s="131" t="str">
        <f>IFERROR(LARGE('N 50-59'!$AC$300:$AC$307,E$29),"")</f>
        <v/>
      </c>
      <c r="F127" s="131" t="str">
        <f>IFERROR(LARGE('N 50-59'!$AC$300:$AC$307,F$29),"")</f>
        <v/>
      </c>
      <c r="G127" s="131" t="str">
        <f>IFERROR(LARGE('N 50-59'!$AC$300:$AC$307,G$29),"")</f>
        <v/>
      </c>
      <c r="H127" s="131" t="str">
        <f>IFERROR(LARGE('N 50-59'!$AC$300:$AC$307,H$29),"")</f>
        <v/>
      </c>
      <c r="I127" s="131" t="str">
        <f>IFERROR(LARGE('N 50-59'!$AC$300:$AC$307,I$29),"")</f>
        <v/>
      </c>
      <c r="J127" s="131" t="str">
        <f>IFERROR(LARGE('N 50-59'!$AC$300:$AC$307,J$29),"")</f>
        <v/>
      </c>
      <c r="K127" s="131" t="str">
        <f>IFERROR(LARGE('N 50-59'!$AC$300:$AC$307,K$29),"")</f>
        <v/>
      </c>
      <c r="L127" s="131" t="str">
        <f>IFERROR(LARGE('N 50-59'!$AC$300:$AC$307,L$29),"")</f>
        <v/>
      </c>
      <c r="M127" s="131" t="str">
        <f>IFERROR(LARGE('N 50-59'!$AC$300:$AC$307,M$29),"")</f>
        <v/>
      </c>
      <c r="N127" s="131" t="str">
        <f>IFERROR(LARGE('N 50-59'!$AC$300:$AC$307,N$29),"")</f>
        <v/>
      </c>
      <c r="O127" s="131" t="str">
        <f>IFERROR(LARGE('N 50-59'!$AC$300:$AC$307,O$29),"")</f>
        <v/>
      </c>
      <c r="P127" s="131" t="str">
        <f>IFERROR(LARGE('N 50-59'!$AC$300:$AC$307,P$29),"")</f>
        <v/>
      </c>
      <c r="Q127" s="131" t="str">
        <f>IFERROR(LARGE('N 50-59'!$AC$300:$AC$307,Q$29),"")</f>
        <v/>
      </c>
      <c r="R127" s="131" t="str">
        <f>IFERROR(LARGE('N 50-59'!$AC$300:$AC$307,R$29),"")</f>
        <v/>
      </c>
      <c r="S127" s="131" t="str">
        <f>IFERROR(LARGE('N 50-59'!$AC$300:$AC$307,S$29),"")</f>
        <v/>
      </c>
      <c r="T127" s="131" t="str">
        <f>IFERROR(LARGE('N 50-59'!$AC$300:$AC$307,T$29),"")</f>
        <v/>
      </c>
      <c r="U127" s="131" t="str">
        <f>IFERROR(LARGE('N 50-59'!$AC$300:$AC$307,U$29),"")</f>
        <v/>
      </c>
      <c r="V127" s="131" t="str">
        <f>IFERROR(LARGE('N 50-59'!$AC$300:$AC$307,V$29),"")</f>
        <v/>
      </c>
      <c r="W127" s="131" t="str">
        <f>IFERROR(LARGE('N 50-59'!$AC$300:$AC$307,W$29),"")</f>
        <v/>
      </c>
      <c r="X127" s="131" t="str">
        <f>IFERROR(LARGE('N 50-59'!$AC$300:$AC$307,X$29),"")</f>
        <v/>
      </c>
      <c r="Y127" s="131" t="str">
        <f>IFERROR(LARGE('N 50-59'!$AC$300:$AC$307,Y$29),"")</f>
        <v/>
      </c>
      <c r="Z127" s="131" t="str">
        <f>IFERROR(LARGE('N 50-59'!$AC$300:$AC$307,Z$29),"")</f>
        <v/>
      </c>
      <c r="AA127" s="131" t="str">
        <f>IFERROR(LARGE('N 50-59'!$AC$300:$AC$307,AA$29),"")</f>
        <v/>
      </c>
      <c r="AB127" s="131" t="str">
        <f>IFERROR(LARGE('N 50-59'!$AC$300:$AC$307,AB$29),"")</f>
        <v/>
      </c>
      <c r="AC127" s="131" t="str">
        <f>IFERROR(LARGE('N 50-59'!$AC$300:$AC$307,AC$29),"")</f>
        <v/>
      </c>
      <c r="AD127" s="131" t="str">
        <f>IFERROR(LARGE('N 50-59'!$AC$300:$AC$307,AD$29),"")</f>
        <v/>
      </c>
      <c r="AE127" s="131" t="str">
        <f>IFERROR(LARGE('N 50-59'!$AC$300:$AC$307,AE$29),"")</f>
        <v/>
      </c>
      <c r="AF127" s="131" t="str">
        <f>IFERROR(LARGE('N 50-59'!$AC$300:$AC$307,AF$29),"")</f>
        <v/>
      </c>
      <c r="AG127" s="131" t="str">
        <f>IFERROR(LARGE('N 50-59'!$AC$300:$AC$307,AG$29),"")</f>
        <v/>
      </c>
      <c r="AH127" s="131" t="str">
        <f>IFERROR(LARGE('N 50-59'!$AC$300:$AC$307,AH$29),"")</f>
        <v/>
      </c>
      <c r="AI127" s="131" t="str">
        <f>IFERROR(LARGE('N 50-59'!$AC$300:$AC$307,AI$29),"")</f>
        <v/>
      </c>
      <c r="AJ127" s="131" t="str">
        <f>IFERROR(LARGE('N 50-59'!$AC$300:$AC$307,AJ$29),"")</f>
        <v/>
      </c>
      <c r="AK127" s="131" t="str">
        <f>IFERROR(LARGE('N 50-59'!$AC$300:$AC$307,AK$29),"")</f>
        <v/>
      </c>
      <c r="AL127" s="131" t="str">
        <f>IFERROR(LARGE('N 50-59'!$AC$300:$AC$307,AL$29),"")</f>
        <v/>
      </c>
      <c r="AM127" s="131" t="str">
        <f>IFERROR(LARGE('N 50-59'!$AC$300:$AC$307,AM$29),"")</f>
        <v/>
      </c>
      <c r="AN127" s="131" t="str">
        <f>IFERROR(LARGE('N 50-59'!$AC$300:$AC$307,AN$29),"")</f>
        <v/>
      </c>
      <c r="AO127" s="131" t="str">
        <f>IFERROR(LARGE('N 50-59'!$AC$300:$AC$307,AO$29),"")</f>
        <v/>
      </c>
      <c r="AP127" s="131" t="str">
        <f>IFERROR(LARGE('N 50-59'!$AC$300:$AC$307,AP$29),"")</f>
        <v/>
      </c>
      <c r="AQ127" s="131" t="str">
        <f>IFERROR(LARGE('N 50-59'!$AC$300:$AC$307,AQ$29),"")</f>
        <v/>
      </c>
    </row>
    <row r="128" spans="1:43" hidden="1" x14ac:dyDescent="0.2">
      <c r="B128" s="132" t="s">
        <v>89</v>
      </c>
      <c r="D128" s="131" t="str">
        <f>IFERROR(LARGE('N 60-69'!$AC$300:$AC$304,D$29),"")</f>
        <v/>
      </c>
      <c r="E128" s="131" t="str">
        <f>IFERROR(LARGE('N 60-69'!$AC$300:$AC$304,E$29),"")</f>
        <v/>
      </c>
      <c r="F128" s="131" t="str">
        <f>IFERROR(LARGE('N 60-69'!$AC$300:$AC$304,F$29),"")</f>
        <v/>
      </c>
      <c r="G128" s="131" t="str">
        <f>IFERROR(LARGE('N 60-69'!$AC$300:$AC$304,G$29),"")</f>
        <v/>
      </c>
      <c r="H128" s="131" t="str">
        <f>IFERROR(LARGE('N 60-69'!$AC$300:$AC$304,H$29),"")</f>
        <v/>
      </c>
      <c r="I128" s="131" t="str">
        <f>IFERROR(LARGE('N 60-69'!$AC$300:$AC$304,I$29),"")</f>
        <v/>
      </c>
      <c r="J128" s="131" t="str">
        <f>IFERROR(LARGE('N 60-69'!$AC$300:$AC$304,J$29),"")</f>
        <v/>
      </c>
      <c r="K128" s="131" t="str">
        <f>IFERROR(LARGE('N 60-69'!$AC$300:$AC$304,K$29),"")</f>
        <v/>
      </c>
      <c r="L128" s="131" t="str">
        <f>IFERROR(LARGE('N 60-69'!$AC$300:$AC$304,L$29),"")</f>
        <v/>
      </c>
      <c r="M128" s="131" t="str">
        <f>IFERROR(LARGE('N 60-69'!$AC$300:$AC$304,M$29),"")</f>
        <v/>
      </c>
      <c r="N128" s="131" t="str">
        <f>IFERROR(LARGE('N 60-69'!$AC$300:$AC$304,N$29),"")</f>
        <v/>
      </c>
      <c r="O128" s="131" t="str">
        <f>IFERROR(LARGE('N 60-69'!$AC$300:$AC$304,O$29),"")</f>
        <v/>
      </c>
      <c r="P128" s="131" t="str">
        <f>IFERROR(LARGE('N 60-69'!$AC$300:$AC$304,P$29),"")</f>
        <v/>
      </c>
      <c r="Q128" s="131" t="str">
        <f>IFERROR(LARGE('N 60-69'!$AC$300:$AC$304,Q$29),"")</f>
        <v/>
      </c>
      <c r="R128" s="131" t="str">
        <f>IFERROR(LARGE('N 60-69'!$AC$300:$AC$304,R$29),"")</f>
        <v/>
      </c>
      <c r="S128" s="131" t="str">
        <f>IFERROR(LARGE('N 60-69'!$AC$300:$AC$304,S$29),"")</f>
        <v/>
      </c>
      <c r="T128" s="131" t="str">
        <f>IFERROR(LARGE('N 60-69'!$AC$300:$AC$304,T$29),"")</f>
        <v/>
      </c>
      <c r="U128" s="131" t="str">
        <f>IFERROR(LARGE('N 60-69'!$AC$300:$AC$304,U$29),"")</f>
        <v/>
      </c>
      <c r="V128" s="131" t="str">
        <f>IFERROR(LARGE('N 60-69'!$AC$300:$AC$304,V$29),"")</f>
        <v/>
      </c>
      <c r="W128" s="131" t="str">
        <f>IFERROR(LARGE('N 60-69'!$AC$300:$AC$304,W$29),"")</f>
        <v/>
      </c>
      <c r="X128" s="131" t="str">
        <f>IFERROR(LARGE('N 60-69'!$AC$300:$AC$304,X$29),"")</f>
        <v/>
      </c>
      <c r="Y128" s="131" t="str">
        <f>IFERROR(LARGE('N 60-69'!$AC$300:$AC$304,Y$29),"")</f>
        <v/>
      </c>
      <c r="Z128" s="131" t="str">
        <f>IFERROR(LARGE('N 60-69'!$AC$300:$AC$304,Z$29),"")</f>
        <v/>
      </c>
      <c r="AA128" s="131" t="str">
        <f>IFERROR(LARGE('N 60-69'!$AC$300:$AC$304,AA$29),"")</f>
        <v/>
      </c>
      <c r="AB128" s="131" t="str">
        <f>IFERROR(LARGE('N 60-69'!$AC$300:$AC$304,AB$29),"")</f>
        <v/>
      </c>
      <c r="AC128" s="131" t="str">
        <f>IFERROR(LARGE('N 60-69'!$AC$300:$AC$304,AC$29),"")</f>
        <v/>
      </c>
      <c r="AD128" s="131" t="str">
        <f>IFERROR(LARGE('N 60-69'!$AC$300:$AC$304,AD$29),"")</f>
        <v/>
      </c>
      <c r="AE128" s="131" t="str">
        <f>IFERROR(LARGE('N 60-69'!$AC$300:$AC$304,AE$29),"")</f>
        <v/>
      </c>
      <c r="AF128" s="131" t="str">
        <f>IFERROR(LARGE('N 60-69'!$AC$300:$AC$304,AF$29),"")</f>
        <v/>
      </c>
      <c r="AG128" s="131" t="str">
        <f>IFERROR(LARGE('N 60-69'!$AC$300:$AC$304,AG$29),"")</f>
        <v/>
      </c>
      <c r="AH128" s="131" t="str">
        <f>IFERROR(LARGE('N 60-69'!$AC$300:$AC$304,AH$29),"")</f>
        <v/>
      </c>
      <c r="AI128" s="131" t="str">
        <f>IFERROR(LARGE('N 60-69'!$AC$300:$AC$304,AI$29),"")</f>
        <v/>
      </c>
      <c r="AJ128" s="131" t="str">
        <f>IFERROR(LARGE('N 60-69'!$AC$300:$AC$304,AJ$29),"")</f>
        <v/>
      </c>
      <c r="AK128" s="131" t="str">
        <f>IFERROR(LARGE('N 60-69'!$AC$300:$AC$304,AK$29),"")</f>
        <v/>
      </c>
      <c r="AL128" s="131" t="str">
        <f>IFERROR(LARGE('N 60-69'!$AC$300:$AC$304,AL$29),"")</f>
        <v/>
      </c>
      <c r="AM128" s="131" t="str">
        <f>IFERROR(LARGE('N 60-69'!$AC$300:$AC$304,AM$29),"")</f>
        <v/>
      </c>
      <c r="AN128" s="131" t="str">
        <f>IFERROR(LARGE('N 60-69'!$AC$300:$AC$304,AN$29),"")</f>
        <v/>
      </c>
      <c r="AO128" s="131" t="str">
        <f>IFERROR(LARGE('N 60-69'!$AC$300:$AC$304,AO$29),"")</f>
        <v/>
      </c>
      <c r="AP128" s="131" t="str">
        <f>IFERROR(LARGE('N 60-69'!$AC$300:$AC$304,AP$29),"")</f>
        <v/>
      </c>
      <c r="AQ128" s="131" t="str">
        <f>IFERROR(LARGE('N 60-69'!$AC$300:$AC$304,AQ$29),"")</f>
        <v/>
      </c>
    </row>
    <row r="129" spans="1:43" hidden="1" x14ac:dyDescent="0.2">
      <c r="B129" s="132" t="s">
        <v>144</v>
      </c>
      <c r="D129" s="131" t="str">
        <f>IFERROR(LARGE('N 70-79'!$AC$300:$AC$306,D$29),"")</f>
        <v/>
      </c>
      <c r="E129" s="131" t="str">
        <f>IFERROR(LARGE('N 70-79'!$AC$300:$AC$306,E$29),"")</f>
        <v/>
      </c>
      <c r="F129" s="131" t="str">
        <f>IFERROR(LARGE('N 70-79'!$AC$300:$AC$306,F$29),"")</f>
        <v/>
      </c>
      <c r="G129" s="131" t="str">
        <f>IFERROR(LARGE('N 70-79'!$AC$300:$AC$306,G$29),"")</f>
        <v/>
      </c>
      <c r="H129" s="131" t="str">
        <f>IFERROR(LARGE('N 70-79'!$AC$300:$AC$306,H$29),"")</f>
        <v/>
      </c>
      <c r="I129" s="131" t="str">
        <f>IFERROR(LARGE('N 70-79'!$AC$300:$AC$306,I$29),"")</f>
        <v/>
      </c>
      <c r="J129" s="131" t="str">
        <f>IFERROR(LARGE('N 70-79'!$AC$300:$AC$306,J$29),"")</f>
        <v/>
      </c>
      <c r="K129" s="131" t="str">
        <f>IFERROR(LARGE('N 70-79'!$AC$300:$AC$306,K$29),"")</f>
        <v/>
      </c>
      <c r="L129" s="131" t="str">
        <f>IFERROR(LARGE('N 70-79'!$AC$300:$AC$306,L$29),"")</f>
        <v/>
      </c>
      <c r="M129" s="131" t="str">
        <f>IFERROR(LARGE('N 70-79'!$AC$300:$AC$306,M$29),"")</f>
        <v/>
      </c>
      <c r="N129" s="131" t="str">
        <f>IFERROR(LARGE('N 70-79'!$AC$300:$AC$306,N$29),"")</f>
        <v/>
      </c>
      <c r="O129" s="131" t="str">
        <f>IFERROR(LARGE('N 70-79'!$AC$300:$AC$306,O$29),"")</f>
        <v/>
      </c>
      <c r="P129" s="131" t="str">
        <f>IFERROR(LARGE('N 70-79'!$AC$300:$AC$306,P$29),"")</f>
        <v/>
      </c>
      <c r="Q129" s="131" t="str">
        <f>IFERROR(LARGE('N 70-79'!$AC$300:$AC$306,Q$29),"")</f>
        <v/>
      </c>
      <c r="R129" s="131" t="str">
        <f>IFERROR(LARGE('N 70-79'!$AC$300:$AC$306,R$29),"")</f>
        <v/>
      </c>
      <c r="S129" s="131" t="str">
        <f>IFERROR(LARGE('N 70-79'!$AC$300:$AC$306,S$29),"")</f>
        <v/>
      </c>
      <c r="T129" s="131" t="str">
        <f>IFERROR(LARGE('N 70-79'!$AC$300:$AC$306,T$29),"")</f>
        <v/>
      </c>
      <c r="U129" s="131" t="str">
        <f>IFERROR(LARGE('N 70-79'!$AC$300:$AC$306,U$29),"")</f>
        <v/>
      </c>
      <c r="V129" s="131" t="str">
        <f>IFERROR(LARGE('N 70-79'!$AC$300:$AC$306,V$29),"")</f>
        <v/>
      </c>
      <c r="W129" s="131" t="str">
        <f>IFERROR(LARGE('N 70-79'!$AC$300:$AC$306,W$29),"")</f>
        <v/>
      </c>
      <c r="X129" s="131" t="str">
        <f>IFERROR(LARGE('N 70-79'!$AC$300:$AC$306,X$29),"")</f>
        <v/>
      </c>
      <c r="Y129" s="131" t="str">
        <f>IFERROR(LARGE('N 70-79'!$AC$300:$AC$306,Y$29),"")</f>
        <v/>
      </c>
      <c r="Z129" s="131" t="str">
        <f>IFERROR(LARGE('N 70-79'!$AC$300:$AC$306,Z$29),"")</f>
        <v/>
      </c>
      <c r="AA129" s="131" t="str">
        <f>IFERROR(LARGE('N 70-79'!$AC$300:$AC$306,AA$29),"")</f>
        <v/>
      </c>
      <c r="AB129" s="131" t="str">
        <f>IFERROR(LARGE('N 70-79'!$AC$300:$AC$306,AB$29),"")</f>
        <v/>
      </c>
      <c r="AC129" s="131" t="str">
        <f>IFERROR(LARGE('N 70-79'!$AC$300:$AC$306,AC$29),"")</f>
        <v/>
      </c>
      <c r="AD129" s="131" t="str">
        <f>IFERROR(LARGE('N 70-79'!$AC$300:$AC$306,AD$29),"")</f>
        <v/>
      </c>
      <c r="AE129" s="131" t="str">
        <f>IFERROR(LARGE('N 70-79'!$AC$300:$AC$306,AE$29),"")</f>
        <v/>
      </c>
      <c r="AF129" s="131" t="str">
        <f>IFERROR(LARGE('N 70-79'!$AC$300:$AC$306,AF$29),"")</f>
        <v/>
      </c>
      <c r="AG129" s="131" t="str">
        <f>IFERROR(LARGE('N 70-79'!$AC$300:$AC$306,AG$29),"")</f>
        <v/>
      </c>
      <c r="AH129" s="131" t="str">
        <f>IFERROR(LARGE('N 70-79'!$AC$300:$AC$306,AH$29),"")</f>
        <v/>
      </c>
      <c r="AI129" s="131" t="str">
        <f>IFERROR(LARGE('N 70-79'!$AC$300:$AC$306,AI$29),"")</f>
        <v/>
      </c>
      <c r="AJ129" s="131" t="str">
        <f>IFERROR(LARGE('N 70-79'!$AC$300:$AC$306,AJ$29),"")</f>
        <v/>
      </c>
      <c r="AK129" s="131" t="str">
        <f>IFERROR(LARGE('N 70-79'!$AC$300:$AC$306,AK$29),"")</f>
        <v/>
      </c>
      <c r="AL129" s="131" t="str">
        <f>IFERROR(LARGE('N 70-79'!$AC$300:$AC$306,AL$29),"")</f>
        <v/>
      </c>
      <c r="AM129" s="131" t="str">
        <f>IFERROR(LARGE('N 70-79'!$AC$300:$AC$306,AM$29),"")</f>
        <v/>
      </c>
      <c r="AN129" s="131" t="str">
        <f>IFERROR(LARGE('N 70-79'!$AC$300:$AC$306,AN$29),"")</f>
        <v/>
      </c>
      <c r="AO129" s="131" t="str">
        <f>IFERROR(LARGE('N 70-79'!$AC$300:$AC$306,AO$29),"")</f>
        <v/>
      </c>
      <c r="AP129" s="131" t="str">
        <f>IFERROR(LARGE('N 70-79'!$AC$300:$AC$306,AP$29),"")</f>
        <v/>
      </c>
      <c r="AQ129" s="131" t="str">
        <f>IFERROR(LARGE('N 70-79'!$AC$300:$AC$306,AQ$29),"")</f>
        <v/>
      </c>
    </row>
    <row r="130" spans="1:43" s="77" customFormat="1" hidden="1" x14ac:dyDescent="0.2">
      <c r="B130" s="132" t="s">
        <v>145</v>
      </c>
      <c r="D130" s="131" t="str">
        <f>IFERROR(LARGE('N 80+'!$AC$300:$AC$303,D$29),"")</f>
        <v/>
      </c>
      <c r="E130" s="131" t="str">
        <f>IFERROR(LARGE('N 80+'!$AC$300:$AC$303,E$29),"")</f>
        <v/>
      </c>
      <c r="F130" s="131" t="str">
        <f>IFERROR(LARGE('N 80+'!$AC$300:$AC$303,F$29),"")</f>
        <v/>
      </c>
      <c r="G130" s="131" t="str">
        <f>IFERROR(LARGE('N 80+'!$AC$300:$AC$303,G$29),"")</f>
        <v/>
      </c>
      <c r="H130" s="131" t="str">
        <f>IFERROR(LARGE('N 80+'!$AC$300:$AC$303,H$29),"")</f>
        <v/>
      </c>
      <c r="I130" s="131" t="str">
        <f>IFERROR(LARGE('N 80+'!$AC$300:$AC$303,I$29),"")</f>
        <v/>
      </c>
      <c r="J130" s="131" t="str">
        <f>IFERROR(LARGE('N 80+'!$AC$300:$AC$303,J$29),"")</f>
        <v/>
      </c>
      <c r="K130" s="131" t="str">
        <f>IFERROR(LARGE('N 80+'!$AC$300:$AC$303,K$29),"")</f>
        <v/>
      </c>
      <c r="L130" s="131" t="str">
        <f>IFERROR(LARGE('N 80+'!$AC$300:$AC$303,L$29),"")</f>
        <v/>
      </c>
      <c r="M130" s="131" t="str">
        <f>IFERROR(LARGE('N 80+'!$AC$300:$AC$303,M$29),"")</f>
        <v/>
      </c>
      <c r="N130" s="131" t="str">
        <f>IFERROR(LARGE('N 80+'!$AC$300:$AC$303,N$29),"")</f>
        <v/>
      </c>
      <c r="O130" s="131" t="str">
        <f>IFERROR(LARGE('N 80+'!$AC$300:$AC$303,O$29),"")</f>
        <v/>
      </c>
      <c r="P130" s="131" t="str">
        <f>IFERROR(LARGE('N 80+'!$AC$300:$AC$303,P$29),"")</f>
        <v/>
      </c>
      <c r="Q130" s="131" t="str">
        <f>IFERROR(LARGE('N 80+'!$AC$300:$AC$303,Q$29),"")</f>
        <v/>
      </c>
      <c r="R130" s="131" t="str">
        <f>IFERROR(LARGE('N 80+'!$AC$300:$AC$303,R$29),"")</f>
        <v/>
      </c>
      <c r="S130" s="131" t="str">
        <f>IFERROR(LARGE('N 80+'!$AC$300:$AC$303,S$29),"")</f>
        <v/>
      </c>
      <c r="T130" s="131" t="str">
        <f>IFERROR(LARGE('N 80+'!$AC$300:$AC$303,T$29),"")</f>
        <v/>
      </c>
      <c r="U130" s="131" t="str">
        <f>IFERROR(LARGE('N 80+'!$AC$300:$AC$303,U$29),"")</f>
        <v/>
      </c>
      <c r="V130" s="131" t="str">
        <f>IFERROR(LARGE('N 80+'!$AC$300:$AC$303,V$29),"")</f>
        <v/>
      </c>
      <c r="W130" s="131" t="str">
        <f>IFERROR(LARGE('N 80+'!$AC$300:$AC$303,W$29),"")</f>
        <v/>
      </c>
      <c r="X130" s="131" t="str">
        <f>IFERROR(LARGE('N 80+'!$AC$300:$AC$303,X$29),"")</f>
        <v/>
      </c>
      <c r="Y130" s="131" t="str">
        <f>IFERROR(LARGE('N 80+'!$AC$300:$AC$303,Y$29),"")</f>
        <v/>
      </c>
      <c r="Z130" s="131" t="str">
        <f>IFERROR(LARGE('N 80+'!$AC$300:$AC$303,Z$29),"")</f>
        <v/>
      </c>
      <c r="AA130" s="131" t="str">
        <f>IFERROR(LARGE('N 80+'!$AC$300:$AC$303,AA$29),"")</f>
        <v/>
      </c>
      <c r="AB130" s="131" t="str">
        <f>IFERROR(LARGE('N 80+'!$AC$300:$AC$303,AB$29),"")</f>
        <v/>
      </c>
      <c r="AC130" s="131" t="str">
        <f>IFERROR(LARGE('N 80+'!$AC$300:$AC$303,AC$29),"")</f>
        <v/>
      </c>
      <c r="AD130" s="131" t="str">
        <f>IFERROR(LARGE('N 80+'!$AC$300:$AC$303,AD$29),"")</f>
        <v/>
      </c>
      <c r="AE130" s="131" t="str">
        <f>IFERROR(LARGE('N 80+'!$AC$300:$AC$303,AE$29),"")</f>
        <v/>
      </c>
      <c r="AF130" s="131" t="str">
        <f>IFERROR(LARGE('N 80+'!$AC$300:$AC$303,AF$29),"")</f>
        <v/>
      </c>
      <c r="AG130" s="131" t="str">
        <f>IFERROR(LARGE('N 80+'!$AC$300:$AC$303,AG$29),"")</f>
        <v/>
      </c>
      <c r="AH130" s="131" t="str">
        <f>IFERROR(LARGE('N 80+'!$AC$300:$AC$303,AH$29),"")</f>
        <v/>
      </c>
      <c r="AI130" s="131" t="str">
        <f>IFERROR(LARGE('N 80+'!$AC$300:$AC$303,AI$29),"")</f>
        <v/>
      </c>
      <c r="AJ130" s="131" t="str">
        <f>IFERROR(LARGE('N 80+'!$AC$300:$AC$303,AJ$29),"")</f>
        <v/>
      </c>
      <c r="AK130" s="131" t="str">
        <f>IFERROR(LARGE('N 80+'!$AC$300:$AC$303,AK$29),"")</f>
        <v/>
      </c>
      <c r="AL130" s="131" t="str">
        <f>IFERROR(LARGE('N 80+'!$AC$300:$AC$303,AL$29),"")</f>
        <v/>
      </c>
      <c r="AM130" s="131" t="str">
        <f>IFERROR(LARGE('N 80+'!$AC$300:$AC$303,AM$29),"")</f>
        <v/>
      </c>
      <c r="AN130" s="131" t="str">
        <f>IFERROR(LARGE('N 80+'!$AC$300:$AC$303,AN$29),"")</f>
        <v/>
      </c>
      <c r="AO130" s="131" t="str">
        <f>IFERROR(LARGE('N 80+'!$AC$300:$AC$303,AO$29),"")</f>
        <v/>
      </c>
      <c r="AP130" s="131" t="str">
        <f>IFERROR(LARGE('N 80+'!$AC$300:$AC$303,AP$29),"")</f>
        <v/>
      </c>
      <c r="AQ130" s="131" t="str">
        <f>IFERROR(LARGE('N 80+'!$AC$300:$AC$303,AQ$29),"")</f>
        <v/>
      </c>
    </row>
    <row r="131" spans="1:43" hidden="1" x14ac:dyDescent="0.2">
      <c r="A131" s="47" t="s">
        <v>74</v>
      </c>
      <c r="B131" s="133" t="s">
        <v>86</v>
      </c>
      <c r="D131" s="131" t="str">
        <f>IFERROR(LARGE('M 35-49'!$AD$300:$AD$318,D$29),"")</f>
        <v/>
      </c>
      <c r="E131" s="131" t="str">
        <f>IFERROR(LARGE('M 35-49'!$AD$300:$AD$318,E$29),"")</f>
        <v/>
      </c>
      <c r="F131" s="131" t="str">
        <f>IFERROR(LARGE('M 35-49'!$AD$300:$AD$318,F$29),"")</f>
        <v/>
      </c>
      <c r="G131" s="131" t="str">
        <f>IFERROR(LARGE('M 35-49'!$AD$300:$AD$318,G$29),"")</f>
        <v/>
      </c>
      <c r="H131" s="131" t="str">
        <f>IFERROR(LARGE('M 35-49'!$AD$300:$AD$318,H$29),"")</f>
        <v/>
      </c>
      <c r="I131" s="131" t="str">
        <f>IFERROR(LARGE('M 35-49'!$AD$300:$AD$318,I$29),"")</f>
        <v/>
      </c>
      <c r="J131" s="131" t="str">
        <f>IFERROR(LARGE('M 35-49'!$AD$300:$AD$318,J$29),"")</f>
        <v/>
      </c>
      <c r="K131" s="131" t="str">
        <f>IFERROR(LARGE('M 35-49'!$AD$300:$AD$318,K$29),"")</f>
        <v/>
      </c>
      <c r="L131" s="131" t="str">
        <f>IFERROR(LARGE('M 35-49'!$AD$300:$AD$318,L$29),"")</f>
        <v/>
      </c>
      <c r="M131" s="131" t="str">
        <f>IFERROR(LARGE('M 35-49'!$AD$300:$AD$318,M$29),"")</f>
        <v/>
      </c>
      <c r="N131" s="131" t="str">
        <f>IFERROR(LARGE('M 35-49'!$AD$300:$AD$318,N$29),"")</f>
        <v/>
      </c>
      <c r="O131" s="131" t="str">
        <f>IFERROR(LARGE('M 35-49'!$AD$300:$AD$318,O$29),"")</f>
        <v/>
      </c>
      <c r="P131" s="131" t="str">
        <f>IFERROR(LARGE('M 35-49'!$AD$300:$AD$318,P$29),"")</f>
        <v/>
      </c>
      <c r="Q131" s="131" t="str">
        <f>IFERROR(LARGE('M 35-49'!$AD$300:$AD$318,Q$29),"")</f>
        <v/>
      </c>
      <c r="R131" s="131" t="str">
        <f>IFERROR(LARGE('M 35-49'!$AD$300:$AD$318,R$29),"")</f>
        <v/>
      </c>
      <c r="S131" s="131" t="str">
        <f>IFERROR(LARGE('M 35-49'!$AD$300:$AD$318,S$29),"")</f>
        <v/>
      </c>
      <c r="T131" s="131" t="str">
        <f>IFERROR(LARGE('M 35-49'!$AD$300:$AD$318,T$29),"")</f>
        <v/>
      </c>
      <c r="U131" s="131" t="str">
        <f>IFERROR(LARGE('M 35-49'!$AD$300:$AD$318,U$29),"")</f>
        <v/>
      </c>
      <c r="V131" s="131" t="str">
        <f>IFERROR(LARGE('M 35-49'!$AD$300:$AD$318,V$29),"")</f>
        <v/>
      </c>
      <c r="W131" s="131" t="str">
        <f>IFERROR(LARGE('M 35-49'!$AD$300:$AD$318,W$29),"")</f>
        <v/>
      </c>
      <c r="X131" s="131" t="str">
        <f>IFERROR(LARGE('M 35-49'!$AD$300:$AD$318,X$29),"")</f>
        <v/>
      </c>
      <c r="Y131" s="131" t="str">
        <f>IFERROR(LARGE('M 35-49'!$AD$300:$AD$318,Y$29),"")</f>
        <v/>
      </c>
      <c r="Z131" s="131" t="str">
        <f>IFERROR(LARGE('M 35-49'!$AD$300:$AD$318,Z$29),"")</f>
        <v/>
      </c>
      <c r="AA131" s="131" t="str">
        <f>IFERROR(LARGE('M 35-49'!$AD$300:$AD$318,AA$29),"")</f>
        <v/>
      </c>
      <c r="AB131" s="131" t="str">
        <f>IFERROR(LARGE('M 35-49'!$AD$300:$AD$318,AB$29),"")</f>
        <v/>
      </c>
      <c r="AC131" s="131" t="str">
        <f>IFERROR(LARGE('M 35-49'!$AD$300:$AD$318,AC$29),"")</f>
        <v/>
      </c>
      <c r="AD131" s="131" t="str">
        <f>IFERROR(LARGE('M 35-49'!$AD$300:$AD$318,AD$29),"")</f>
        <v/>
      </c>
      <c r="AE131" s="131" t="str">
        <f>IFERROR(LARGE('M 35-49'!$AD$300:$AD$318,AE$29),"")</f>
        <v/>
      </c>
      <c r="AF131" s="131" t="str">
        <f>IFERROR(LARGE('M 35-49'!$AD$300:$AD$318,AF$29),"")</f>
        <v/>
      </c>
      <c r="AG131" s="131" t="str">
        <f>IFERROR(LARGE('M 35-49'!$AD$300:$AD$318,AG$29),"")</f>
        <v/>
      </c>
      <c r="AH131" s="131" t="str">
        <f>IFERROR(LARGE('M 35-49'!$AD$300:$AD$318,AH$29),"")</f>
        <v/>
      </c>
      <c r="AI131" s="131" t="str">
        <f>IFERROR(LARGE('M 35-49'!$AD$300:$AD$318,AI$29),"")</f>
        <v/>
      </c>
      <c r="AJ131" s="131" t="str">
        <f>IFERROR(LARGE('M 35-49'!$AD$300:$AD$318,AJ$29),"")</f>
        <v/>
      </c>
      <c r="AK131" s="131" t="str">
        <f>IFERROR(LARGE('M 35-49'!$AD$300:$AD$318,AK$29),"")</f>
        <v/>
      </c>
      <c r="AL131" s="131" t="str">
        <f>IFERROR(LARGE('M 35-49'!$AD$300:$AD$318,AL$29),"")</f>
        <v/>
      </c>
      <c r="AM131" s="131" t="str">
        <f>IFERROR(LARGE('M 35-49'!$AD$300:$AD$318,AM$29),"")</f>
        <v/>
      </c>
      <c r="AN131" s="131" t="str">
        <f>IFERROR(LARGE('M 35-49'!$AD$300:$AD$318,AN$29),"")</f>
        <v/>
      </c>
      <c r="AO131" s="131" t="str">
        <f>IFERROR(LARGE('M 35-49'!$AD$300:$AD$318,AO$29),"")</f>
        <v/>
      </c>
      <c r="AP131" s="131" t="str">
        <f>IFERROR(LARGE('M 35-49'!$AD$300:$AD$318,AP$29),"")</f>
        <v/>
      </c>
      <c r="AQ131" s="131" t="str">
        <f>IFERROR(LARGE('M 35-49'!$AD$300:$AD$318,AQ$29),"")</f>
        <v/>
      </c>
    </row>
    <row r="132" spans="1:43" hidden="1" x14ac:dyDescent="0.2">
      <c r="B132" s="133" t="s">
        <v>87</v>
      </c>
      <c r="D132" s="131" t="str">
        <f>IFERROR(LARGE('M 50-59'!$AD$300:$AD$313,D$29),"")</f>
        <v/>
      </c>
      <c r="E132" s="131" t="str">
        <f>IFERROR(LARGE('M 50-59'!$AD$300:$AD$313,E$29),"")</f>
        <v/>
      </c>
      <c r="F132" s="131" t="str">
        <f>IFERROR(LARGE('M 50-59'!$AD$300:$AD$313,F$29),"")</f>
        <v/>
      </c>
      <c r="G132" s="131" t="str">
        <f>IFERROR(LARGE('M 50-59'!$AD$300:$AD$313,G$29),"")</f>
        <v/>
      </c>
      <c r="H132" s="131" t="str">
        <f>IFERROR(LARGE('M 50-59'!$AD$300:$AD$313,H$29),"")</f>
        <v/>
      </c>
      <c r="I132" s="131" t="str">
        <f>IFERROR(LARGE('M 50-59'!$AD$300:$AD$313,I$29),"")</f>
        <v/>
      </c>
      <c r="J132" s="131" t="str">
        <f>IFERROR(LARGE('M 50-59'!$AD$300:$AD$313,J$29),"")</f>
        <v/>
      </c>
      <c r="K132" s="131" t="str">
        <f>IFERROR(LARGE('M 50-59'!$AD$300:$AD$313,K$29),"")</f>
        <v/>
      </c>
      <c r="L132" s="131" t="str">
        <f>IFERROR(LARGE('M 50-59'!$AD$300:$AD$313,L$29),"")</f>
        <v/>
      </c>
      <c r="M132" s="131" t="str">
        <f>IFERROR(LARGE('M 50-59'!$AD$300:$AD$313,M$29),"")</f>
        <v/>
      </c>
      <c r="N132" s="131" t="str">
        <f>IFERROR(LARGE('M 50-59'!$AD$300:$AD$313,N$29),"")</f>
        <v/>
      </c>
      <c r="O132" s="131" t="str">
        <f>IFERROR(LARGE('M 50-59'!$AD$300:$AD$313,O$29),"")</f>
        <v/>
      </c>
      <c r="P132" s="131" t="str">
        <f>IFERROR(LARGE('M 50-59'!$AD$300:$AD$313,P$29),"")</f>
        <v/>
      </c>
      <c r="Q132" s="131" t="str">
        <f>IFERROR(LARGE('M 50-59'!$AD$300:$AD$313,Q$29),"")</f>
        <v/>
      </c>
      <c r="R132" s="131" t="str">
        <f>IFERROR(LARGE('M 50-59'!$AD$300:$AD$313,R$29),"")</f>
        <v/>
      </c>
      <c r="S132" s="131" t="str">
        <f>IFERROR(LARGE('M 50-59'!$AD$300:$AD$313,S$29),"")</f>
        <v/>
      </c>
      <c r="T132" s="131" t="str">
        <f>IFERROR(LARGE('M 50-59'!$AD$300:$AD$313,T$29),"")</f>
        <v/>
      </c>
      <c r="U132" s="131" t="str">
        <f>IFERROR(LARGE('M 50-59'!$AD$300:$AD$313,U$29),"")</f>
        <v/>
      </c>
      <c r="V132" s="131" t="str">
        <f>IFERROR(LARGE('M 50-59'!$AD$300:$AD$313,V$29),"")</f>
        <v/>
      </c>
      <c r="W132" s="131" t="str">
        <f>IFERROR(LARGE('M 50-59'!$AD$300:$AD$313,W$29),"")</f>
        <v/>
      </c>
      <c r="X132" s="131" t="str">
        <f>IFERROR(LARGE('M 50-59'!$AD$300:$AD$313,X$29),"")</f>
        <v/>
      </c>
      <c r="Y132" s="131" t="str">
        <f>IFERROR(LARGE('M 50-59'!$AD$300:$AD$313,Y$29),"")</f>
        <v/>
      </c>
      <c r="Z132" s="131" t="str">
        <f>IFERROR(LARGE('M 50-59'!$AD$300:$AD$313,Z$29),"")</f>
        <v/>
      </c>
      <c r="AA132" s="131" t="str">
        <f>IFERROR(LARGE('M 50-59'!$AD$300:$AD$313,AA$29),"")</f>
        <v/>
      </c>
      <c r="AB132" s="131" t="str">
        <f>IFERROR(LARGE('M 50-59'!$AD$300:$AD$313,AB$29),"")</f>
        <v/>
      </c>
      <c r="AC132" s="131" t="str">
        <f>IFERROR(LARGE('M 50-59'!$AD$300:$AD$313,AC$29),"")</f>
        <v/>
      </c>
      <c r="AD132" s="131" t="str">
        <f>IFERROR(LARGE('M 50-59'!$AD$300:$AD$313,AD$29),"")</f>
        <v/>
      </c>
      <c r="AE132" s="131" t="str">
        <f>IFERROR(LARGE('M 50-59'!$AD$300:$AD$313,AE$29),"")</f>
        <v/>
      </c>
      <c r="AF132" s="131" t="str">
        <f>IFERROR(LARGE('M 50-59'!$AD$300:$AD$313,AF$29),"")</f>
        <v/>
      </c>
      <c r="AG132" s="131" t="str">
        <f>IFERROR(LARGE('M 50-59'!$AD$300:$AD$313,AG$29),"")</f>
        <v/>
      </c>
      <c r="AH132" s="131" t="str">
        <f>IFERROR(LARGE('M 50-59'!$AD$300:$AD$313,AH$29),"")</f>
        <v/>
      </c>
      <c r="AI132" s="131" t="str">
        <f>IFERROR(LARGE('M 50-59'!$AD$300:$AD$313,AI$29),"")</f>
        <v/>
      </c>
      <c r="AJ132" s="131" t="str">
        <f>IFERROR(LARGE('M 50-59'!$AD$300:$AD$313,AJ$29),"")</f>
        <v/>
      </c>
      <c r="AK132" s="131" t="str">
        <f>IFERROR(LARGE('M 50-59'!$AD$300:$AD$313,AK$29),"")</f>
        <v/>
      </c>
      <c r="AL132" s="131" t="str">
        <f>IFERROR(LARGE('M 50-59'!$AD$300:$AD$313,AL$29),"")</f>
        <v/>
      </c>
      <c r="AM132" s="131" t="str">
        <f>IFERROR(LARGE('M 50-59'!$AD$300:$AD$313,AM$29),"")</f>
        <v/>
      </c>
      <c r="AN132" s="131" t="str">
        <f>IFERROR(LARGE('M 50-59'!$AD$300:$AD$313,AN$29),"")</f>
        <v/>
      </c>
      <c r="AO132" s="131" t="str">
        <f>IFERROR(LARGE('M 50-59'!$AD$300:$AD$313,AO$29),"")</f>
        <v/>
      </c>
      <c r="AP132" s="131" t="str">
        <f>IFERROR(LARGE('M 50-59'!$AD$300:$AD$313,AP$29),"")</f>
        <v/>
      </c>
      <c r="AQ132" s="131" t="str">
        <f>IFERROR(LARGE('M 50-59'!$AD$300:$AD$313,AQ$29),"")</f>
        <v/>
      </c>
    </row>
    <row r="133" spans="1:43" hidden="1" x14ac:dyDescent="0.2">
      <c r="B133" s="133" t="s">
        <v>88</v>
      </c>
      <c r="D133" s="131" t="str">
        <f>IFERROR(LARGE('M 60-69'!$AD$300:$AD$308,D$29),"")</f>
        <v/>
      </c>
      <c r="E133" s="131" t="str">
        <f>IFERROR(LARGE('M 60-69'!$AD$300:$AD$308,E$29),"")</f>
        <v/>
      </c>
      <c r="F133" s="131" t="str">
        <f>IFERROR(LARGE('M 60-69'!$AD$300:$AD$308,F$29),"")</f>
        <v/>
      </c>
      <c r="G133" s="131" t="str">
        <f>IFERROR(LARGE('M 60-69'!$AD$300:$AD$308,G$29),"")</f>
        <v/>
      </c>
      <c r="H133" s="131" t="str">
        <f>IFERROR(LARGE('M 60-69'!$AD$300:$AD$308,H$29),"")</f>
        <v/>
      </c>
      <c r="I133" s="131" t="str">
        <f>IFERROR(LARGE('M 60-69'!$AD$300:$AD$308,I$29),"")</f>
        <v/>
      </c>
      <c r="J133" s="131" t="str">
        <f>IFERROR(LARGE('M 60-69'!$AD$300:$AD$308,J$29),"")</f>
        <v/>
      </c>
      <c r="K133" s="131" t="str">
        <f>IFERROR(LARGE('M 60-69'!$AD$300:$AD$308,K$29),"")</f>
        <v/>
      </c>
      <c r="L133" s="131" t="str">
        <f>IFERROR(LARGE('M 60-69'!$AD$300:$AD$308,L$29),"")</f>
        <v/>
      </c>
      <c r="M133" s="131" t="str">
        <f>IFERROR(LARGE('M 60-69'!$AD$300:$AD$308,M$29),"")</f>
        <v/>
      </c>
      <c r="N133" s="131" t="str">
        <f>IFERROR(LARGE('M 60-69'!$AD$300:$AD$308,N$29),"")</f>
        <v/>
      </c>
      <c r="O133" s="131" t="str">
        <f>IFERROR(LARGE('M 60-69'!$AD$300:$AD$308,O$29),"")</f>
        <v/>
      </c>
      <c r="P133" s="131" t="str">
        <f>IFERROR(LARGE('M 60-69'!$AD$300:$AD$308,P$29),"")</f>
        <v/>
      </c>
      <c r="Q133" s="131" t="str">
        <f>IFERROR(LARGE('M 60-69'!$AD$300:$AD$308,Q$29),"")</f>
        <v/>
      </c>
      <c r="R133" s="131" t="str">
        <f>IFERROR(LARGE('M 60-69'!$AD$300:$AD$308,R$29),"")</f>
        <v/>
      </c>
      <c r="S133" s="131" t="str">
        <f>IFERROR(LARGE('M 60-69'!$AD$300:$AD$308,S$29),"")</f>
        <v/>
      </c>
      <c r="T133" s="131" t="str">
        <f>IFERROR(LARGE('M 60-69'!$AD$300:$AD$308,T$29),"")</f>
        <v/>
      </c>
      <c r="U133" s="131" t="str">
        <f>IFERROR(LARGE('M 60-69'!$AD$300:$AD$308,U$29),"")</f>
        <v/>
      </c>
      <c r="V133" s="131" t="str">
        <f>IFERROR(LARGE('M 60-69'!$AD$300:$AD$308,V$29),"")</f>
        <v/>
      </c>
      <c r="W133" s="131" t="str">
        <f>IFERROR(LARGE('M 60-69'!$AD$300:$AD$308,W$29),"")</f>
        <v/>
      </c>
      <c r="X133" s="131" t="str">
        <f>IFERROR(LARGE('M 60-69'!$AD$300:$AD$308,X$29),"")</f>
        <v/>
      </c>
      <c r="Y133" s="131" t="str">
        <f>IFERROR(LARGE('M 60-69'!$AD$300:$AD$308,Y$29),"")</f>
        <v/>
      </c>
      <c r="Z133" s="131" t="str">
        <f>IFERROR(LARGE('M 60-69'!$AD$300:$AD$308,Z$29),"")</f>
        <v/>
      </c>
      <c r="AA133" s="131" t="str">
        <f>IFERROR(LARGE('M 60-69'!$AD$300:$AD$308,AA$29),"")</f>
        <v/>
      </c>
      <c r="AB133" s="131" t="str">
        <f>IFERROR(LARGE('M 60-69'!$AD$300:$AD$308,AB$29),"")</f>
        <v/>
      </c>
      <c r="AC133" s="131" t="str">
        <f>IFERROR(LARGE('M 60-69'!$AD$300:$AD$308,AC$29),"")</f>
        <v/>
      </c>
      <c r="AD133" s="131" t="str">
        <f>IFERROR(LARGE('M 60-69'!$AD$300:$AD$308,AD$29),"")</f>
        <v/>
      </c>
      <c r="AE133" s="131" t="str">
        <f>IFERROR(LARGE('M 60-69'!$AD$300:$AD$308,AE$29),"")</f>
        <v/>
      </c>
      <c r="AF133" s="131" t="str">
        <f>IFERROR(LARGE('M 60-69'!$AD$300:$AD$308,AF$29),"")</f>
        <v/>
      </c>
      <c r="AG133" s="131" t="str">
        <f>IFERROR(LARGE('M 60-69'!$AD$300:$AD$308,AG$29),"")</f>
        <v/>
      </c>
      <c r="AH133" s="131" t="str">
        <f>IFERROR(LARGE('M 60-69'!$AD$300:$AD$308,AH$29),"")</f>
        <v/>
      </c>
      <c r="AI133" s="131" t="str">
        <f>IFERROR(LARGE('M 60-69'!$AD$300:$AD$308,AI$29),"")</f>
        <v/>
      </c>
      <c r="AJ133" s="131" t="str">
        <f>IFERROR(LARGE('M 60-69'!$AD$300:$AD$308,AJ$29),"")</f>
        <v/>
      </c>
      <c r="AK133" s="131" t="str">
        <f>IFERROR(LARGE('M 60-69'!$AD$300:$AD$308,AK$29),"")</f>
        <v/>
      </c>
      <c r="AL133" s="131" t="str">
        <f>IFERROR(LARGE('M 60-69'!$AD$300:$AD$308,AL$29),"")</f>
        <v/>
      </c>
      <c r="AM133" s="131" t="str">
        <f>IFERROR(LARGE('M 60-69'!$AD$300:$AD$308,AM$29),"")</f>
        <v/>
      </c>
      <c r="AN133" s="131" t="str">
        <f>IFERROR(LARGE('M 60-69'!$AD$300:$AD$308,AN$29),"")</f>
        <v/>
      </c>
      <c r="AO133" s="131" t="str">
        <f>IFERROR(LARGE('M 60-69'!$AD$300:$AD$308,AO$29),"")</f>
        <v/>
      </c>
      <c r="AP133" s="131" t="str">
        <f>IFERROR(LARGE('M 60-69'!$AD$300:$AD$308,AP$29),"")</f>
        <v/>
      </c>
      <c r="AQ133" s="131" t="str">
        <f>IFERROR(LARGE('M 60-69'!$AD$300:$AD$308,AQ$29),"")</f>
        <v/>
      </c>
    </row>
    <row r="134" spans="1:43" hidden="1" x14ac:dyDescent="0.2">
      <c r="B134" s="133" t="s">
        <v>142</v>
      </c>
      <c r="D134" s="131" t="str">
        <f>IFERROR(LARGE('M 70-79'!$AD$300:$AD$313,D$29),"")</f>
        <v/>
      </c>
      <c r="E134" s="131" t="str">
        <f>IFERROR(LARGE('M 70-79'!$AD$300:$AD$313,E$29),"")</f>
        <v/>
      </c>
      <c r="F134" s="131" t="str">
        <f>IFERROR(LARGE('M 70-79'!$AD$300:$AD$313,F$29),"")</f>
        <v/>
      </c>
      <c r="G134" s="131" t="str">
        <f>IFERROR(LARGE('M 70-79'!$AD$300:$AD$313,G$29),"")</f>
        <v/>
      </c>
      <c r="H134" s="131" t="str">
        <f>IFERROR(LARGE('M 70-79'!$AD$300:$AD$313,H$29),"")</f>
        <v/>
      </c>
      <c r="I134" s="131" t="str">
        <f>IFERROR(LARGE('M 70-79'!$AD$300:$AD$313,I$29),"")</f>
        <v/>
      </c>
      <c r="J134" s="131" t="str">
        <f>IFERROR(LARGE('M 70-79'!$AD$300:$AD$313,J$29),"")</f>
        <v/>
      </c>
      <c r="K134" s="131" t="str">
        <f>IFERROR(LARGE('M 70-79'!$AD$300:$AD$313,K$29),"")</f>
        <v/>
      </c>
      <c r="L134" s="131" t="str">
        <f>IFERROR(LARGE('M 70-79'!$AD$300:$AD$313,L$29),"")</f>
        <v/>
      </c>
      <c r="M134" s="131" t="str">
        <f>IFERROR(LARGE('M 70-79'!$AD$300:$AD$313,M$29),"")</f>
        <v/>
      </c>
      <c r="N134" s="131" t="str">
        <f>IFERROR(LARGE('M 70-79'!$AD$300:$AD$313,N$29),"")</f>
        <v/>
      </c>
      <c r="O134" s="131" t="str">
        <f>IFERROR(LARGE('M 70-79'!$AD$300:$AD$313,O$29),"")</f>
        <v/>
      </c>
      <c r="P134" s="131" t="str">
        <f>IFERROR(LARGE('M 70-79'!$AD$300:$AD$313,P$29),"")</f>
        <v/>
      </c>
      <c r="Q134" s="131" t="str">
        <f>IFERROR(LARGE('M 70-79'!$AD$300:$AD$313,Q$29),"")</f>
        <v/>
      </c>
      <c r="R134" s="131" t="str">
        <f>IFERROR(LARGE('M 70-79'!$AD$300:$AD$313,R$29),"")</f>
        <v/>
      </c>
      <c r="S134" s="131" t="str">
        <f>IFERROR(LARGE('M 70-79'!$AD$300:$AD$313,S$29),"")</f>
        <v/>
      </c>
      <c r="T134" s="131" t="str">
        <f>IFERROR(LARGE('M 70-79'!$AD$300:$AD$313,T$29),"")</f>
        <v/>
      </c>
      <c r="U134" s="131" t="str">
        <f>IFERROR(LARGE('M 70-79'!$AD$300:$AD$313,U$29),"")</f>
        <v/>
      </c>
      <c r="V134" s="131" t="str">
        <f>IFERROR(LARGE('M 70-79'!$AD$300:$AD$313,V$29),"")</f>
        <v/>
      </c>
      <c r="W134" s="131" t="str">
        <f>IFERROR(LARGE('M 70-79'!$AD$300:$AD$313,W$29),"")</f>
        <v/>
      </c>
      <c r="X134" s="131" t="str">
        <f>IFERROR(LARGE('M 70-79'!$AD$300:$AD$313,X$29),"")</f>
        <v/>
      </c>
      <c r="Y134" s="131" t="str">
        <f>IFERROR(LARGE('M 70-79'!$AD$300:$AD$313,Y$29),"")</f>
        <v/>
      </c>
      <c r="Z134" s="131" t="str">
        <f>IFERROR(LARGE('M 70-79'!$AD$300:$AD$313,Z$29),"")</f>
        <v/>
      </c>
      <c r="AA134" s="131" t="str">
        <f>IFERROR(LARGE('M 70-79'!$AD$300:$AD$313,AA$29),"")</f>
        <v/>
      </c>
      <c r="AB134" s="131" t="str">
        <f>IFERROR(LARGE('M 70-79'!$AD$300:$AD$313,AB$29),"")</f>
        <v/>
      </c>
      <c r="AC134" s="131" t="str">
        <f>IFERROR(LARGE('M 70-79'!$AD$300:$AD$313,AC$29),"")</f>
        <v/>
      </c>
      <c r="AD134" s="131" t="str">
        <f>IFERROR(LARGE('M 70-79'!$AD$300:$AD$313,AD$29),"")</f>
        <v/>
      </c>
      <c r="AE134" s="131" t="str">
        <f>IFERROR(LARGE('M 70-79'!$AD$300:$AD$313,AE$29),"")</f>
        <v/>
      </c>
      <c r="AF134" s="131" t="str">
        <f>IFERROR(LARGE('M 70-79'!$AD$300:$AD$313,AF$29),"")</f>
        <v/>
      </c>
      <c r="AG134" s="131" t="str">
        <f>IFERROR(LARGE('M 70-79'!$AD$300:$AD$313,AG$29),"")</f>
        <v/>
      </c>
      <c r="AH134" s="131" t="str">
        <f>IFERROR(LARGE('M 70-79'!$AD$300:$AD$313,AH$29),"")</f>
        <v/>
      </c>
      <c r="AI134" s="131" t="str">
        <f>IFERROR(LARGE('M 70-79'!$AD$300:$AD$313,AI$29),"")</f>
        <v/>
      </c>
      <c r="AJ134" s="131" t="str">
        <f>IFERROR(LARGE('M 70-79'!$AD$300:$AD$313,AJ$29),"")</f>
        <v/>
      </c>
      <c r="AK134" s="131" t="str">
        <f>IFERROR(LARGE('M 70-79'!$AD$300:$AD$313,AK$29),"")</f>
        <v/>
      </c>
      <c r="AL134" s="131" t="str">
        <f>IFERROR(LARGE('M 70-79'!$AD$300:$AD$313,AL$29),"")</f>
        <v/>
      </c>
      <c r="AM134" s="131" t="str">
        <f>IFERROR(LARGE('M 70-79'!$AD$300:$AD$313,AM$29),"")</f>
        <v/>
      </c>
      <c r="AN134" s="131" t="str">
        <f>IFERROR(LARGE('M 70-79'!$AD$300:$AD$313,AN$29),"")</f>
        <v/>
      </c>
      <c r="AO134" s="131" t="str">
        <f>IFERROR(LARGE('M 70-79'!$AD$300:$AD$313,AO$29),"")</f>
        <v/>
      </c>
      <c r="AP134" s="131" t="str">
        <f>IFERROR(LARGE('M 70-79'!$AD$300:$AD$313,AP$29),"")</f>
        <v/>
      </c>
      <c r="AQ134" s="131" t="str">
        <f>IFERROR(LARGE('M 70-79'!$AD$300:$AD$313,AQ$29),"")</f>
        <v/>
      </c>
    </row>
    <row r="135" spans="1:43" s="77" customFormat="1" hidden="1" x14ac:dyDescent="0.2">
      <c r="B135" s="133" t="s">
        <v>143</v>
      </c>
      <c r="D135" s="131" t="str">
        <f>IFERROR(LARGE('M 80+'!$AD$300:$AD$302,D$29),"")</f>
        <v/>
      </c>
      <c r="E135" s="131" t="str">
        <f>IFERROR(LARGE('M 80+'!$AD$300:$AD$302,E$29),"")</f>
        <v/>
      </c>
      <c r="F135" s="131" t="str">
        <f>IFERROR(LARGE('M 80+'!$AD$300:$AD$302,F$29),"")</f>
        <v/>
      </c>
      <c r="G135" s="131" t="str">
        <f>IFERROR(LARGE('M 80+'!$AD$300:$AD$302,G$29),"")</f>
        <v/>
      </c>
      <c r="H135" s="131" t="str">
        <f>IFERROR(LARGE('M 80+'!$AD$300:$AD$302,H$29),"")</f>
        <v/>
      </c>
      <c r="I135" s="131" t="str">
        <f>IFERROR(LARGE('M 80+'!$AD$300:$AD$302,I$29),"")</f>
        <v/>
      </c>
      <c r="J135" s="131" t="str">
        <f>IFERROR(LARGE('M 80+'!$AD$300:$AD$302,J$29),"")</f>
        <v/>
      </c>
      <c r="K135" s="131" t="str">
        <f>IFERROR(LARGE('M 80+'!$AD$300:$AD$302,K$29),"")</f>
        <v/>
      </c>
      <c r="L135" s="131" t="str">
        <f>IFERROR(LARGE('M 80+'!$AD$300:$AD$302,L$29),"")</f>
        <v/>
      </c>
      <c r="M135" s="131" t="str">
        <f>IFERROR(LARGE('M 80+'!$AD$300:$AD$302,M$29),"")</f>
        <v/>
      </c>
      <c r="N135" s="131" t="str">
        <f>IFERROR(LARGE('M 80+'!$AD$300:$AD$302,N$29),"")</f>
        <v/>
      </c>
      <c r="O135" s="131" t="str">
        <f>IFERROR(LARGE('M 80+'!$AD$300:$AD$302,O$29),"")</f>
        <v/>
      </c>
      <c r="P135" s="131" t="str">
        <f>IFERROR(LARGE('M 80+'!$AD$300:$AD$302,P$29),"")</f>
        <v/>
      </c>
      <c r="Q135" s="131" t="str">
        <f>IFERROR(LARGE('M 80+'!$AD$300:$AD$302,Q$29),"")</f>
        <v/>
      </c>
      <c r="R135" s="131" t="str">
        <f>IFERROR(LARGE('M 80+'!$AD$300:$AD$302,R$29),"")</f>
        <v/>
      </c>
      <c r="S135" s="131" t="str">
        <f>IFERROR(LARGE('M 80+'!$AD$300:$AD$302,S$29),"")</f>
        <v/>
      </c>
      <c r="T135" s="131" t="str">
        <f>IFERROR(LARGE('M 80+'!$AD$300:$AD$302,T$29),"")</f>
        <v/>
      </c>
      <c r="U135" s="131" t="str">
        <f>IFERROR(LARGE('M 80+'!$AD$300:$AD$302,U$29),"")</f>
        <v/>
      </c>
      <c r="V135" s="131" t="str">
        <f>IFERROR(LARGE('M 80+'!$AD$300:$AD$302,V$29),"")</f>
        <v/>
      </c>
      <c r="W135" s="131" t="str">
        <f>IFERROR(LARGE('M 80+'!$AD$300:$AD$302,W$29),"")</f>
        <v/>
      </c>
      <c r="X135" s="131" t="str">
        <f>IFERROR(LARGE('M 80+'!$AD$300:$AD$302,X$29),"")</f>
        <v/>
      </c>
      <c r="Y135" s="131" t="str">
        <f>IFERROR(LARGE('M 80+'!$AD$300:$AD$302,Y$29),"")</f>
        <v/>
      </c>
      <c r="Z135" s="131" t="str">
        <f>IFERROR(LARGE('M 80+'!$AD$300:$AD$302,Z$29),"")</f>
        <v/>
      </c>
      <c r="AA135" s="131" t="str">
        <f>IFERROR(LARGE('M 80+'!$AD$300:$AD$302,AA$29),"")</f>
        <v/>
      </c>
      <c r="AB135" s="131" t="str">
        <f>IFERROR(LARGE('M 80+'!$AD$300:$AD$302,AB$29),"")</f>
        <v/>
      </c>
      <c r="AC135" s="131" t="str">
        <f>IFERROR(LARGE('M 80+'!$AD$300:$AD$302,AC$29),"")</f>
        <v/>
      </c>
      <c r="AD135" s="131" t="str">
        <f>IFERROR(LARGE('M 80+'!$AD$300:$AD$302,AD$29),"")</f>
        <v/>
      </c>
      <c r="AE135" s="131" t="str">
        <f>IFERROR(LARGE('M 80+'!$AD$300:$AD$302,AE$29),"")</f>
        <v/>
      </c>
      <c r="AF135" s="131" t="str">
        <f>IFERROR(LARGE('M 80+'!$AD$300:$AD$302,AF$29),"")</f>
        <v/>
      </c>
      <c r="AG135" s="131" t="str">
        <f>IFERROR(LARGE('M 80+'!$AD$300:$AD$302,AG$29),"")</f>
        <v/>
      </c>
      <c r="AH135" s="131" t="str">
        <f>IFERROR(LARGE('M 80+'!$AD$300:$AD$302,AH$29),"")</f>
        <v/>
      </c>
      <c r="AI135" s="131" t="str">
        <f>IFERROR(LARGE('M 80+'!$AD$300:$AD$302,AI$29),"")</f>
        <v/>
      </c>
      <c r="AJ135" s="131" t="str">
        <f>IFERROR(LARGE('M 80+'!$AD$300:$AD$302,AJ$29),"")</f>
        <v/>
      </c>
      <c r="AK135" s="131" t="str">
        <f>IFERROR(LARGE('M 80+'!$AD$300:$AD$302,AK$29),"")</f>
        <v/>
      </c>
      <c r="AL135" s="131" t="str">
        <f>IFERROR(LARGE('M 80+'!$AD$300:$AD$302,AL$29),"")</f>
        <v/>
      </c>
      <c r="AM135" s="131" t="str">
        <f>IFERROR(LARGE('M 80+'!$AD$300:$AD$302,AM$29),"")</f>
        <v/>
      </c>
      <c r="AN135" s="131" t="str">
        <f>IFERROR(LARGE('M 80+'!$AD$300:$AD$302,AN$29),"")</f>
        <v/>
      </c>
      <c r="AO135" s="131" t="str">
        <f>IFERROR(LARGE('M 80+'!$AD$300:$AD$302,AO$29),"")</f>
        <v/>
      </c>
      <c r="AP135" s="131" t="str">
        <f>IFERROR(LARGE('M 80+'!$AD$300:$AD$302,AP$29),"")</f>
        <v/>
      </c>
      <c r="AQ135" s="131" t="str">
        <f>IFERROR(LARGE('M 80+'!$AD$300:$AD$302,AQ$29),"")</f>
        <v/>
      </c>
    </row>
    <row r="136" spans="1:43" hidden="1" x14ac:dyDescent="0.2">
      <c r="B136" s="132" t="s">
        <v>146</v>
      </c>
      <c r="D136" s="131" t="str">
        <f>IFERROR(LARGE('N 35-49'!$AD$300:$AD$308,D$29),"")</f>
        <v/>
      </c>
      <c r="E136" s="131" t="str">
        <f>IFERROR(LARGE('N 35-49'!$AD$300:$AD$308,E$29),"")</f>
        <v/>
      </c>
      <c r="F136" s="131" t="str">
        <f>IFERROR(LARGE('N 35-49'!$AD$300:$AD$308,F$29),"")</f>
        <v/>
      </c>
      <c r="G136" s="131" t="str">
        <f>IFERROR(LARGE('N 35-49'!$AD$300:$AD$308,G$29),"")</f>
        <v/>
      </c>
      <c r="H136" s="131" t="str">
        <f>IFERROR(LARGE('N 35-49'!$AD$300:$AD$308,H$29),"")</f>
        <v/>
      </c>
      <c r="I136" s="131" t="str">
        <f>IFERROR(LARGE('N 35-49'!$AD$300:$AD$308,I$29),"")</f>
        <v/>
      </c>
      <c r="J136" s="131" t="str">
        <f>IFERROR(LARGE('N 35-49'!$AD$300:$AD$308,J$29),"")</f>
        <v/>
      </c>
      <c r="K136" s="131" t="str">
        <f>IFERROR(LARGE('N 35-49'!$AD$300:$AD$308,K$29),"")</f>
        <v/>
      </c>
      <c r="L136" s="131" t="str">
        <f>IFERROR(LARGE('N 35-49'!$AD$300:$AD$308,L$29),"")</f>
        <v/>
      </c>
      <c r="M136" s="131" t="str">
        <f>IFERROR(LARGE('N 35-49'!$AD$300:$AD$308,M$29),"")</f>
        <v/>
      </c>
      <c r="N136" s="131" t="str">
        <f>IFERROR(LARGE('N 35-49'!$AD$300:$AD$308,N$29),"")</f>
        <v/>
      </c>
      <c r="O136" s="131" t="str">
        <f>IFERROR(LARGE('N 35-49'!$AD$300:$AD$308,O$29),"")</f>
        <v/>
      </c>
      <c r="P136" s="131" t="str">
        <f>IFERROR(LARGE('N 35-49'!$AD$300:$AD$308,P$29),"")</f>
        <v/>
      </c>
      <c r="Q136" s="131" t="str">
        <f>IFERROR(LARGE('N 35-49'!$AD$300:$AD$308,Q$29),"")</f>
        <v/>
      </c>
      <c r="R136" s="131" t="str">
        <f>IFERROR(LARGE('N 35-49'!$AD$300:$AD$308,R$29),"")</f>
        <v/>
      </c>
      <c r="S136" s="131" t="str">
        <f>IFERROR(LARGE('N 35-49'!$AD$300:$AD$308,S$29),"")</f>
        <v/>
      </c>
      <c r="T136" s="131" t="str">
        <f>IFERROR(LARGE('N 35-49'!$AD$300:$AD$308,T$29),"")</f>
        <v/>
      </c>
      <c r="U136" s="131" t="str">
        <f>IFERROR(LARGE('N 35-49'!$AD$300:$AD$308,U$29),"")</f>
        <v/>
      </c>
      <c r="V136" s="131" t="str">
        <f>IFERROR(LARGE('N 35-49'!$AD$300:$AD$308,V$29),"")</f>
        <v/>
      </c>
      <c r="W136" s="131" t="str">
        <f>IFERROR(LARGE('N 35-49'!$AD$300:$AD$308,W$29),"")</f>
        <v/>
      </c>
      <c r="X136" s="131" t="str">
        <f>IFERROR(LARGE('N 35-49'!$AD$300:$AD$308,X$29),"")</f>
        <v/>
      </c>
      <c r="Y136" s="131" t="str">
        <f>IFERROR(LARGE('N 35-49'!$AD$300:$AD$308,Y$29),"")</f>
        <v/>
      </c>
      <c r="Z136" s="131" t="str">
        <f>IFERROR(LARGE('N 35-49'!$AD$300:$AD$308,Z$29),"")</f>
        <v/>
      </c>
      <c r="AA136" s="131" t="str">
        <f>IFERROR(LARGE('N 35-49'!$AD$300:$AD$308,AA$29),"")</f>
        <v/>
      </c>
      <c r="AB136" s="131" t="str">
        <f>IFERROR(LARGE('N 35-49'!$AD$300:$AD$308,AB$29),"")</f>
        <v/>
      </c>
      <c r="AC136" s="131" t="str">
        <f>IFERROR(LARGE('N 35-49'!$AD$300:$AD$308,AC$29),"")</f>
        <v/>
      </c>
      <c r="AD136" s="131" t="str">
        <f>IFERROR(LARGE('N 35-49'!$AD$300:$AD$308,AD$29),"")</f>
        <v/>
      </c>
      <c r="AE136" s="131" t="str">
        <f>IFERROR(LARGE('N 35-49'!$AD$300:$AD$308,AE$29),"")</f>
        <v/>
      </c>
      <c r="AF136" s="131" t="str">
        <f>IFERROR(LARGE('N 35-49'!$AD$300:$AD$308,AF$29),"")</f>
        <v/>
      </c>
      <c r="AG136" s="131" t="str">
        <f>IFERROR(LARGE('N 35-49'!$AD$300:$AD$308,AG$29),"")</f>
        <v/>
      </c>
      <c r="AH136" s="131" t="str">
        <f>IFERROR(LARGE('N 35-49'!$AD$300:$AD$308,AH$29),"")</f>
        <v/>
      </c>
      <c r="AI136" s="131" t="str">
        <f>IFERROR(LARGE('N 35-49'!$AD$300:$AD$308,AI$29),"")</f>
        <v/>
      </c>
      <c r="AJ136" s="131" t="str">
        <f>IFERROR(LARGE('N 35-49'!$AD$300:$AD$308,AJ$29),"")</f>
        <v/>
      </c>
      <c r="AK136" s="131" t="str">
        <f>IFERROR(LARGE('N 35-49'!$AD$300:$AD$308,AK$29),"")</f>
        <v/>
      </c>
      <c r="AL136" s="131" t="str">
        <f>IFERROR(LARGE('N 35-49'!$AD$300:$AD$308,AL$29),"")</f>
        <v/>
      </c>
      <c r="AM136" s="131" t="str">
        <f>IFERROR(LARGE('N 35-49'!$AD$300:$AD$308,AM$29),"")</f>
        <v/>
      </c>
      <c r="AN136" s="131" t="str">
        <f>IFERROR(LARGE('N 35-49'!$AD$300:$AD$308,AN$29),"")</f>
        <v/>
      </c>
      <c r="AO136" s="131" t="str">
        <f>IFERROR(LARGE('N 35-49'!$AD$300:$AD$308,AO$29),"")</f>
        <v/>
      </c>
      <c r="AP136" s="131" t="str">
        <f>IFERROR(LARGE('N 35-49'!$AD$300:$AD$308,AP$29),"")</f>
        <v/>
      </c>
      <c r="AQ136" s="131" t="str">
        <f>IFERROR(LARGE('N 35-49'!$AD$300:$AD$308,AQ$29),"")</f>
        <v/>
      </c>
    </row>
    <row r="137" spans="1:43" hidden="1" x14ac:dyDescent="0.2">
      <c r="B137" s="132" t="s">
        <v>147</v>
      </c>
      <c r="D137" s="131" t="str">
        <f>IFERROR(LARGE('N 50-59'!$AD$300:$AD$307,D$29),"")</f>
        <v/>
      </c>
      <c r="E137" s="131" t="str">
        <f>IFERROR(LARGE('N 50-59'!$AD$300:$AD$307,E$29),"")</f>
        <v/>
      </c>
      <c r="F137" s="131" t="str">
        <f>IFERROR(LARGE('N 50-59'!$AD$300:$AD$307,F$29),"")</f>
        <v/>
      </c>
      <c r="G137" s="131" t="str">
        <f>IFERROR(LARGE('N 50-59'!$AD$300:$AD$307,G$29),"")</f>
        <v/>
      </c>
      <c r="H137" s="131" t="str">
        <f>IFERROR(LARGE('N 50-59'!$AD$300:$AD$307,H$29),"")</f>
        <v/>
      </c>
      <c r="I137" s="131" t="str">
        <f>IFERROR(LARGE('N 50-59'!$AD$300:$AD$307,I$29),"")</f>
        <v/>
      </c>
      <c r="J137" s="131" t="str">
        <f>IFERROR(LARGE('N 50-59'!$AD$300:$AD$307,J$29),"")</f>
        <v/>
      </c>
      <c r="K137" s="131" t="str">
        <f>IFERROR(LARGE('N 50-59'!$AD$300:$AD$307,K$29),"")</f>
        <v/>
      </c>
      <c r="L137" s="131" t="str">
        <f>IFERROR(LARGE('N 50-59'!$AD$300:$AD$307,L$29),"")</f>
        <v/>
      </c>
      <c r="M137" s="131" t="str">
        <f>IFERROR(LARGE('N 50-59'!$AD$300:$AD$307,M$29),"")</f>
        <v/>
      </c>
      <c r="N137" s="131" t="str">
        <f>IFERROR(LARGE('N 50-59'!$AD$300:$AD$307,N$29),"")</f>
        <v/>
      </c>
      <c r="O137" s="131" t="str">
        <f>IFERROR(LARGE('N 50-59'!$AD$300:$AD$307,O$29),"")</f>
        <v/>
      </c>
      <c r="P137" s="131" t="str">
        <f>IFERROR(LARGE('N 50-59'!$AD$300:$AD$307,P$29),"")</f>
        <v/>
      </c>
      <c r="Q137" s="131" t="str">
        <f>IFERROR(LARGE('N 50-59'!$AD$300:$AD$307,Q$29),"")</f>
        <v/>
      </c>
      <c r="R137" s="131" t="str">
        <f>IFERROR(LARGE('N 50-59'!$AD$300:$AD$307,R$29),"")</f>
        <v/>
      </c>
      <c r="S137" s="131" t="str">
        <f>IFERROR(LARGE('N 50-59'!$AD$300:$AD$307,S$29),"")</f>
        <v/>
      </c>
      <c r="T137" s="131" t="str">
        <f>IFERROR(LARGE('N 50-59'!$AD$300:$AD$307,T$29),"")</f>
        <v/>
      </c>
      <c r="U137" s="131" t="str">
        <f>IFERROR(LARGE('N 50-59'!$AD$300:$AD$307,U$29),"")</f>
        <v/>
      </c>
      <c r="V137" s="131" t="str">
        <f>IFERROR(LARGE('N 50-59'!$AD$300:$AD$307,V$29),"")</f>
        <v/>
      </c>
      <c r="W137" s="131" t="str">
        <f>IFERROR(LARGE('N 50-59'!$AD$300:$AD$307,W$29),"")</f>
        <v/>
      </c>
      <c r="X137" s="131" t="str">
        <f>IFERROR(LARGE('N 50-59'!$AD$300:$AD$307,X$29),"")</f>
        <v/>
      </c>
      <c r="Y137" s="131" t="str">
        <f>IFERROR(LARGE('N 50-59'!$AD$300:$AD$307,Y$29),"")</f>
        <v/>
      </c>
      <c r="Z137" s="131" t="str">
        <f>IFERROR(LARGE('N 50-59'!$AD$300:$AD$307,Z$29),"")</f>
        <v/>
      </c>
      <c r="AA137" s="131" t="str">
        <f>IFERROR(LARGE('N 50-59'!$AD$300:$AD$307,AA$29),"")</f>
        <v/>
      </c>
      <c r="AB137" s="131" t="str">
        <f>IFERROR(LARGE('N 50-59'!$AD$300:$AD$307,AB$29),"")</f>
        <v/>
      </c>
      <c r="AC137" s="131" t="str">
        <f>IFERROR(LARGE('N 50-59'!$AD$300:$AD$307,AC$29),"")</f>
        <v/>
      </c>
      <c r="AD137" s="131" t="str">
        <f>IFERROR(LARGE('N 50-59'!$AD$300:$AD$307,AD$29),"")</f>
        <v/>
      </c>
      <c r="AE137" s="131" t="str">
        <f>IFERROR(LARGE('N 50-59'!$AD$300:$AD$307,AE$29),"")</f>
        <v/>
      </c>
      <c r="AF137" s="131" t="str">
        <f>IFERROR(LARGE('N 50-59'!$AD$300:$AD$307,AF$29),"")</f>
        <v/>
      </c>
      <c r="AG137" s="131" t="str">
        <f>IFERROR(LARGE('N 50-59'!$AD$300:$AD$307,AG$29),"")</f>
        <v/>
      </c>
      <c r="AH137" s="131" t="str">
        <f>IFERROR(LARGE('N 50-59'!$AD$300:$AD$307,AH$29),"")</f>
        <v/>
      </c>
      <c r="AI137" s="131" t="str">
        <f>IFERROR(LARGE('N 50-59'!$AD$300:$AD$307,AI$29),"")</f>
        <v/>
      </c>
      <c r="AJ137" s="131" t="str">
        <f>IFERROR(LARGE('N 50-59'!$AD$300:$AD$307,AJ$29),"")</f>
        <v/>
      </c>
      <c r="AK137" s="131" t="str">
        <f>IFERROR(LARGE('N 50-59'!$AD$300:$AD$307,AK$29),"")</f>
        <v/>
      </c>
      <c r="AL137" s="131" t="str">
        <f>IFERROR(LARGE('N 50-59'!$AD$300:$AD$307,AL$29),"")</f>
        <v/>
      </c>
      <c r="AM137" s="131" t="str">
        <f>IFERROR(LARGE('N 50-59'!$AD$300:$AD$307,AM$29),"")</f>
        <v/>
      </c>
      <c r="AN137" s="131" t="str">
        <f>IFERROR(LARGE('N 50-59'!$AD$300:$AD$307,AN$29),"")</f>
        <v/>
      </c>
      <c r="AO137" s="131" t="str">
        <f>IFERROR(LARGE('N 50-59'!$AD$300:$AD$307,AO$29),"")</f>
        <v/>
      </c>
      <c r="AP137" s="131" t="str">
        <f>IFERROR(LARGE('N 50-59'!$AD$300:$AD$307,AP$29),"")</f>
        <v/>
      </c>
      <c r="AQ137" s="131" t="str">
        <f>IFERROR(LARGE('N 50-59'!$AD$300:$AD$307,AQ$29),"")</f>
        <v/>
      </c>
    </row>
    <row r="138" spans="1:43" hidden="1" x14ac:dyDescent="0.2">
      <c r="B138" s="132" t="s">
        <v>89</v>
      </c>
      <c r="D138" s="131" t="str">
        <f>IFERROR(LARGE('N 60-69'!$AD$300:$AD$304,D$29),"")</f>
        <v/>
      </c>
      <c r="E138" s="131" t="str">
        <f>IFERROR(LARGE('N 60-69'!$AD$300:$AD$304,E$29),"")</f>
        <v/>
      </c>
      <c r="F138" s="131" t="str">
        <f>IFERROR(LARGE('N 60-69'!$AD$300:$AD$304,F$29),"")</f>
        <v/>
      </c>
      <c r="G138" s="131" t="str">
        <f>IFERROR(LARGE('N 60-69'!$AD$300:$AD$304,G$29),"")</f>
        <v/>
      </c>
      <c r="H138" s="131" t="str">
        <f>IFERROR(LARGE('N 60-69'!$AD$300:$AD$304,H$29),"")</f>
        <v/>
      </c>
      <c r="I138" s="131" t="str">
        <f>IFERROR(LARGE('N 60-69'!$AD$300:$AD$304,I$29),"")</f>
        <v/>
      </c>
      <c r="J138" s="131" t="str">
        <f>IFERROR(LARGE('N 60-69'!$AD$300:$AD$304,J$29),"")</f>
        <v/>
      </c>
      <c r="K138" s="131" t="str">
        <f>IFERROR(LARGE('N 60-69'!$AD$300:$AD$304,K$29),"")</f>
        <v/>
      </c>
      <c r="L138" s="131" t="str">
        <f>IFERROR(LARGE('N 60-69'!$AD$300:$AD$304,L$29),"")</f>
        <v/>
      </c>
      <c r="M138" s="131" t="str">
        <f>IFERROR(LARGE('N 60-69'!$AD$300:$AD$304,M$29),"")</f>
        <v/>
      </c>
      <c r="N138" s="131" t="str">
        <f>IFERROR(LARGE('N 60-69'!$AD$300:$AD$304,N$29),"")</f>
        <v/>
      </c>
      <c r="O138" s="131" t="str">
        <f>IFERROR(LARGE('N 60-69'!$AD$300:$AD$304,O$29),"")</f>
        <v/>
      </c>
      <c r="P138" s="131" t="str">
        <f>IFERROR(LARGE('N 60-69'!$AD$300:$AD$304,P$29),"")</f>
        <v/>
      </c>
      <c r="Q138" s="131" t="str">
        <f>IFERROR(LARGE('N 60-69'!$AD$300:$AD$304,Q$29),"")</f>
        <v/>
      </c>
      <c r="R138" s="131" t="str">
        <f>IFERROR(LARGE('N 60-69'!$AD$300:$AD$304,R$29),"")</f>
        <v/>
      </c>
      <c r="S138" s="131" t="str">
        <f>IFERROR(LARGE('N 60-69'!$AD$300:$AD$304,S$29),"")</f>
        <v/>
      </c>
      <c r="T138" s="131" t="str">
        <f>IFERROR(LARGE('N 60-69'!$AD$300:$AD$304,T$29),"")</f>
        <v/>
      </c>
      <c r="U138" s="131" t="str">
        <f>IFERROR(LARGE('N 60-69'!$AD$300:$AD$304,U$29),"")</f>
        <v/>
      </c>
      <c r="V138" s="131" t="str">
        <f>IFERROR(LARGE('N 60-69'!$AD$300:$AD$304,V$29),"")</f>
        <v/>
      </c>
      <c r="W138" s="131" t="str">
        <f>IFERROR(LARGE('N 60-69'!$AD$300:$AD$304,W$29),"")</f>
        <v/>
      </c>
      <c r="X138" s="131" t="str">
        <f>IFERROR(LARGE('N 60-69'!$AD$300:$AD$304,X$29),"")</f>
        <v/>
      </c>
      <c r="Y138" s="131" t="str">
        <f>IFERROR(LARGE('N 60-69'!$AD$300:$AD$304,Y$29),"")</f>
        <v/>
      </c>
      <c r="Z138" s="131" t="str">
        <f>IFERROR(LARGE('N 60-69'!$AD$300:$AD$304,Z$29),"")</f>
        <v/>
      </c>
      <c r="AA138" s="131" t="str">
        <f>IFERROR(LARGE('N 60-69'!$AD$300:$AD$304,AA$29),"")</f>
        <v/>
      </c>
      <c r="AB138" s="131" t="str">
        <f>IFERROR(LARGE('N 60-69'!$AD$300:$AD$304,AB$29),"")</f>
        <v/>
      </c>
      <c r="AC138" s="131" t="str">
        <f>IFERROR(LARGE('N 60-69'!$AD$300:$AD$304,AC$29),"")</f>
        <v/>
      </c>
      <c r="AD138" s="131" t="str">
        <f>IFERROR(LARGE('N 60-69'!$AD$300:$AD$304,AD$29),"")</f>
        <v/>
      </c>
      <c r="AE138" s="131" t="str">
        <f>IFERROR(LARGE('N 60-69'!$AD$300:$AD$304,AE$29),"")</f>
        <v/>
      </c>
      <c r="AF138" s="131" t="str">
        <f>IFERROR(LARGE('N 60-69'!$AD$300:$AD$304,AF$29),"")</f>
        <v/>
      </c>
      <c r="AG138" s="131" t="str">
        <f>IFERROR(LARGE('N 60-69'!$AD$300:$AD$304,AG$29),"")</f>
        <v/>
      </c>
      <c r="AH138" s="131" t="str">
        <f>IFERROR(LARGE('N 60-69'!$AD$300:$AD$304,AH$29),"")</f>
        <v/>
      </c>
      <c r="AI138" s="131" t="str">
        <f>IFERROR(LARGE('N 60-69'!$AD$300:$AD$304,AI$29),"")</f>
        <v/>
      </c>
      <c r="AJ138" s="131" t="str">
        <f>IFERROR(LARGE('N 60-69'!$AD$300:$AD$304,AJ$29),"")</f>
        <v/>
      </c>
      <c r="AK138" s="131" t="str">
        <f>IFERROR(LARGE('N 60-69'!$AD$300:$AD$304,AK$29),"")</f>
        <v/>
      </c>
      <c r="AL138" s="131" t="str">
        <f>IFERROR(LARGE('N 60-69'!$AD$300:$AD$304,AL$29),"")</f>
        <v/>
      </c>
      <c r="AM138" s="131" t="str">
        <f>IFERROR(LARGE('N 60-69'!$AD$300:$AD$304,AM$29),"")</f>
        <v/>
      </c>
      <c r="AN138" s="131" t="str">
        <f>IFERROR(LARGE('N 60-69'!$AD$300:$AD$304,AN$29),"")</f>
        <v/>
      </c>
      <c r="AO138" s="131" t="str">
        <f>IFERROR(LARGE('N 60-69'!$AD$300:$AD$304,AO$29),"")</f>
        <v/>
      </c>
      <c r="AP138" s="131" t="str">
        <f>IFERROR(LARGE('N 60-69'!$AD$300:$AD$304,AP$29),"")</f>
        <v/>
      </c>
      <c r="AQ138" s="131" t="str">
        <f>IFERROR(LARGE('N 60-69'!$AD$300:$AD$304,AQ$29),"")</f>
        <v/>
      </c>
    </row>
    <row r="139" spans="1:43" hidden="1" x14ac:dyDescent="0.2">
      <c r="B139" s="132" t="s">
        <v>144</v>
      </c>
      <c r="D139" s="131" t="str">
        <f>IFERROR(LARGE('N 70-79'!$AD$300:$AD$306,D$29),"")</f>
        <v/>
      </c>
      <c r="E139" s="131" t="str">
        <f>IFERROR(LARGE('N 70-79'!$AD$300:$AD$306,E$29),"")</f>
        <v/>
      </c>
      <c r="F139" s="131" t="str">
        <f>IFERROR(LARGE('N 70-79'!$AD$300:$AD$306,F$29),"")</f>
        <v/>
      </c>
      <c r="G139" s="131" t="str">
        <f>IFERROR(LARGE('N 70-79'!$AD$300:$AD$306,G$29),"")</f>
        <v/>
      </c>
      <c r="H139" s="131" t="str">
        <f>IFERROR(LARGE('N 70-79'!$AD$300:$AD$306,H$29),"")</f>
        <v/>
      </c>
      <c r="I139" s="131" t="str">
        <f>IFERROR(LARGE('N 70-79'!$AD$300:$AD$306,I$29),"")</f>
        <v/>
      </c>
      <c r="J139" s="131" t="str">
        <f>IFERROR(LARGE('N 70-79'!$AD$300:$AD$306,J$29),"")</f>
        <v/>
      </c>
      <c r="K139" s="131" t="str">
        <f>IFERROR(LARGE('N 70-79'!$AD$300:$AD$306,K$29),"")</f>
        <v/>
      </c>
      <c r="L139" s="131" t="str">
        <f>IFERROR(LARGE('N 70-79'!$AD$300:$AD$306,L$29),"")</f>
        <v/>
      </c>
      <c r="M139" s="131" t="str">
        <f>IFERROR(LARGE('N 70-79'!$AD$300:$AD$306,M$29),"")</f>
        <v/>
      </c>
      <c r="N139" s="131" t="str">
        <f>IFERROR(LARGE('N 70-79'!$AD$300:$AD$306,N$29),"")</f>
        <v/>
      </c>
      <c r="O139" s="131" t="str">
        <f>IFERROR(LARGE('N 70-79'!$AD$300:$AD$306,O$29),"")</f>
        <v/>
      </c>
      <c r="P139" s="131" t="str">
        <f>IFERROR(LARGE('N 70-79'!$AD$300:$AD$306,P$29),"")</f>
        <v/>
      </c>
      <c r="Q139" s="131" t="str">
        <f>IFERROR(LARGE('N 70-79'!$AD$300:$AD$306,Q$29),"")</f>
        <v/>
      </c>
      <c r="R139" s="131" t="str">
        <f>IFERROR(LARGE('N 70-79'!$AD$300:$AD$306,R$29),"")</f>
        <v/>
      </c>
      <c r="S139" s="131" t="str">
        <f>IFERROR(LARGE('N 70-79'!$AD$300:$AD$306,S$29),"")</f>
        <v/>
      </c>
      <c r="T139" s="131" t="str">
        <f>IFERROR(LARGE('N 70-79'!$AD$300:$AD$306,T$29),"")</f>
        <v/>
      </c>
      <c r="U139" s="131" t="str">
        <f>IFERROR(LARGE('N 70-79'!$AD$300:$AD$306,U$29),"")</f>
        <v/>
      </c>
      <c r="V139" s="131" t="str">
        <f>IFERROR(LARGE('N 70-79'!$AD$300:$AD$306,V$29),"")</f>
        <v/>
      </c>
      <c r="W139" s="131" t="str">
        <f>IFERROR(LARGE('N 70-79'!$AD$300:$AD$306,W$29),"")</f>
        <v/>
      </c>
      <c r="X139" s="131" t="str">
        <f>IFERROR(LARGE('N 70-79'!$AD$300:$AD$306,X$29),"")</f>
        <v/>
      </c>
      <c r="Y139" s="131" t="str">
        <f>IFERROR(LARGE('N 70-79'!$AD$300:$AD$306,Y$29),"")</f>
        <v/>
      </c>
      <c r="Z139" s="131" t="str">
        <f>IFERROR(LARGE('N 70-79'!$AD$300:$AD$306,Z$29),"")</f>
        <v/>
      </c>
      <c r="AA139" s="131" t="str">
        <f>IFERROR(LARGE('N 70-79'!$AD$300:$AD$306,AA$29),"")</f>
        <v/>
      </c>
      <c r="AB139" s="131" t="str">
        <f>IFERROR(LARGE('N 70-79'!$AD$300:$AD$306,AB$29),"")</f>
        <v/>
      </c>
      <c r="AC139" s="131" t="str">
        <f>IFERROR(LARGE('N 70-79'!$AD$300:$AD$306,AC$29),"")</f>
        <v/>
      </c>
      <c r="AD139" s="131" t="str">
        <f>IFERROR(LARGE('N 70-79'!$AD$300:$AD$306,AD$29),"")</f>
        <v/>
      </c>
      <c r="AE139" s="131" t="str">
        <f>IFERROR(LARGE('N 70-79'!$AD$300:$AD$306,AE$29),"")</f>
        <v/>
      </c>
      <c r="AF139" s="131" t="str">
        <f>IFERROR(LARGE('N 70-79'!$AD$300:$AD$306,AF$29),"")</f>
        <v/>
      </c>
      <c r="AG139" s="131" t="str">
        <f>IFERROR(LARGE('N 70-79'!$AD$300:$AD$306,AG$29),"")</f>
        <v/>
      </c>
      <c r="AH139" s="131" t="str">
        <f>IFERROR(LARGE('N 70-79'!$AD$300:$AD$306,AH$29),"")</f>
        <v/>
      </c>
      <c r="AI139" s="131" t="str">
        <f>IFERROR(LARGE('N 70-79'!$AD$300:$AD$306,AI$29),"")</f>
        <v/>
      </c>
      <c r="AJ139" s="131" t="str">
        <f>IFERROR(LARGE('N 70-79'!$AD$300:$AD$306,AJ$29),"")</f>
        <v/>
      </c>
      <c r="AK139" s="131" t="str">
        <f>IFERROR(LARGE('N 70-79'!$AD$300:$AD$306,AK$29),"")</f>
        <v/>
      </c>
      <c r="AL139" s="131" t="str">
        <f>IFERROR(LARGE('N 70-79'!$AD$300:$AD$306,AL$29),"")</f>
        <v/>
      </c>
      <c r="AM139" s="131" t="str">
        <f>IFERROR(LARGE('N 70-79'!$AD$300:$AD$306,AM$29),"")</f>
        <v/>
      </c>
      <c r="AN139" s="131" t="str">
        <f>IFERROR(LARGE('N 70-79'!$AD$300:$AD$306,AN$29),"")</f>
        <v/>
      </c>
      <c r="AO139" s="131" t="str">
        <f>IFERROR(LARGE('N 70-79'!$AD$300:$AD$306,AO$29),"")</f>
        <v/>
      </c>
      <c r="AP139" s="131" t="str">
        <f>IFERROR(LARGE('N 70-79'!$AD$300:$AD$306,AP$29),"")</f>
        <v/>
      </c>
      <c r="AQ139" s="131" t="str">
        <f>IFERROR(LARGE('N 70-79'!$AD$300:$AD$306,AQ$29),"")</f>
        <v/>
      </c>
    </row>
    <row r="140" spans="1:43" s="77" customFormat="1" hidden="1" x14ac:dyDescent="0.2">
      <c r="B140" s="132" t="s">
        <v>145</v>
      </c>
      <c r="D140" s="131" t="str">
        <f>IFERROR(LARGE('N 80+'!$AD$300:$AD$303,D$29),"")</f>
        <v/>
      </c>
      <c r="E140" s="131" t="str">
        <f>IFERROR(LARGE('N 80+'!$AD$300:$AD$303,E$29),"")</f>
        <v/>
      </c>
      <c r="F140" s="131" t="str">
        <f>IFERROR(LARGE('N 80+'!$AD$300:$AD$303,F$29),"")</f>
        <v/>
      </c>
      <c r="G140" s="131" t="str">
        <f>IFERROR(LARGE('N 80+'!$AD$300:$AD$303,G$29),"")</f>
        <v/>
      </c>
      <c r="H140" s="131" t="str">
        <f>IFERROR(LARGE('N 80+'!$AD$300:$AD$303,H$29),"")</f>
        <v/>
      </c>
      <c r="I140" s="131" t="str">
        <f>IFERROR(LARGE('N 80+'!$AD$300:$AD$303,I$29),"")</f>
        <v/>
      </c>
      <c r="J140" s="131" t="str">
        <f>IFERROR(LARGE('N 80+'!$AD$300:$AD$303,J$29),"")</f>
        <v/>
      </c>
      <c r="K140" s="131" t="str">
        <f>IFERROR(LARGE('N 80+'!$AD$300:$AD$303,K$29),"")</f>
        <v/>
      </c>
      <c r="L140" s="131" t="str">
        <f>IFERROR(LARGE('N 80+'!$AD$300:$AD$303,L$29),"")</f>
        <v/>
      </c>
      <c r="M140" s="131" t="str">
        <f>IFERROR(LARGE('N 80+'!$AD$300:$AD$303,M$29),"")</f>
        <v/>
      </c>
      <c r="N140" s="131" t="str">
        <f>IFERROR(LARGE('N 80+'!$AD$300:$AD$303,N$29),"")</f>
        <v/>
      </c>
      <c r="O140" s="131" t="str">
        <f>IFERROR(LARGE('N 80+'!$AD$300:$AD$303,O$29),"")</f>
        <v/>
      </c>
      <c r="P140" s="131" t="str">
        <f>IFERROR(LARGE('N 80+'!$AD$300:$AD$303,P$29),"")</f>
        <v/>
      </c>
      <c r="Q140" s="131" t="str">
        <f>IFERROR(LARGE('N 80+'!$AD$300:$AD$303,Q$29),"")</f>
        <v/>
      </c>
      <c r="R140" s="131" t="str">
        <f>IFERROR(LARGE('N 80+'!$AD$300:$AD$303,R$29),"")</f>
        <v/>
      </c>
      <c r="S140" s="131" t="str">
        <f>IFERROR(LARGE('N 80+'!$AD$300:$AD$303,S$29),"")</f>
        <v/>
      </c>
      <c r="T140" s="131" t="str">
        <f>IFERROR(LARGE('N 80+'!$AD$300:$AD$303,T$29),"")</f>
        <v/>
      </c>
      <c r="U140" s="131" t="str">
        <f>IFERROR(LARGE('N 80+'!$AD$300:$AD$303,U$29),"")</f>
        <v/>
      </c>
      <c r="V140" s="131" t="str">
        <f>IFERROR(LARGE('N 80+'!$AD$300:$AD$303,V$29),"")</f>
        <v/>
      </c>
      <c r="W140" s="131" t="str">
        <f>IFERROR(LARGE('N 80+'!$AD$300:$AD$303,W$29),"")</f>
        <v/>
      </c>
      <c r="X140" s="131" t="str">
        <f>IFERROR(LARGE('N 80+'!$AD$300:$AD$303,X$29),"")</f>
        <v/>
      </c>
      <c r="Y140" s="131" t="str">
        <f>IFERROR(LARGE('N 80+'!$AD$300:$AD$303,Y$29),"")</f>
        <v/>
      </c>
      <c r="Z140" s="131" t="str">
        <f>IFERROR(LARGE('N 80+'!$AD$300:$AD$303,Z$29),"")</f>
        <v/>
      </c>
      <c r="AA140" s="131" t="str">
        <f>IFERROR(LARGE('N 80+'!$AD$300:$AD$303,AA$29),"")</f>
        <v/>
      </c>
      <c r="AB140" s="131" t="str">
        <f>IFERROR(LARGE('N 80+'!$AD$300:$AD$303,AB$29),"")</f>
        <v/>
      </c>
      <c r="AC140" s="131" t="str">
        <f>IFERROR(LARGE('N 80+'!$AD$300:$AD$303,AC$29),"")</f>
        <v/>
      </c>
      <c r="AD140" s="131" t="str">
        <f>IFERROR(LARGE('N 80+'!$AD$300:$AD$303,AD$29),"")</f>
        <v/>
      </c>
      <c r="AE140" s="131" t="str">
        <f>IFERROR(LARGE('N 80+'!$AD$300:$AD$303,AE$29),"")</f>
        <v/>
      </c>
      <c r="AF140" s="131" t="str">
        <f>IFERROR(LARGE('N 80+'!$AD$300:$AD$303,AF$29),"")</f>
        <v/>
      </c>
      <c r="AG140" s="131" t="str">
        <f>IFERROR(LARGE('N 80+'!$AD$300:$AD$303,AG$29),"")</f>
        <v/>
      </c>
      <c r="AH140" s="131" t="str">
        <f>IFERROR(LARGE('N 80+'!$AD$300:$AD$303,AH$29),"")</f>
        <v/>
      </c>
      <c r="AI140" s="131" t="str">
        <f>IFERROR(LARGE('N 80+'!$AD$300:$AD$303,AI$29),"")</f>
        <v/>
      </c>
      <c r="AJ140" s="131" t="str">
        <f>IFERROR(LARGE('N 80+'!$AD$300:$AD$303,AJ$29),"")</f>
        <v/>
      </c>
      <c r="AK140" s="131" t="str">
        <f>IFERROR(LARGE('N 80+'!$AD$300:$AD$303,AK$29),"")</f>
        <v/>
      </c>
      <c r="AL140" s="131" t="str">
        <f>IFERROR(LARGE('N 80+'!$AD$300:$AD$303,AL$29),"")</f>
        <v/>
      </c>
      <c r="AM140" s="131" t="str">
        <f>IFERROR(LARGE('N 80+'!$AD$300:$AD$303,AM$29),"")</f>
        <v/>
      </c>
      <c r="AN140" s="131" t="str">
        <f>IFERROR(LARGE('N 80+'!$AD$300:$AD$303,AN$29),"")</f>
        <v/>
      </c>
      <c r="AO140" s="131" t="str">
        <f>IFERROR(LARGE('N 80+'!$AD$300:$AD$303,AO$29),"")</f>
        <v/>
      </c>
      <c r="AP140" s="131" t="str">
        <f>IFERROR(LARGE('N 80+'!$AD$300:$AD$303,AP$29),"")</f>
        <v/>
      </c>
      <c r="AQ140" s="131" t="str">
        <f>IFERROR(LARGE('N 80+'!$AD$300:$AD$303,AQ$29),"")</f>
        <v/>
      </c>
    </row>
    <row r="141" spans="1:43" hidden="1" x14ac:dyDescent="0.2">
      <c r="A141" s="47" t="s">
        <v>71</v>
      </c>
      <c r="B141" s="133" t="s">
        <v>86</v>
      </c>
      <c r="D141" s="131">
        <f>IFERROR(LARGE('M 35-49'!$AE$300:$AE$318,D$29),"")</f>
        <v>10.005000000000001</v>
      </c>
      <c r="E141" s="131">
        <f>IFERROR(LARGE('M 35-49'!$AE$300:$AE$318,E$29),"")</f>
        <v>8.0050000000000008</v>
      </c>
      <c r="F141" s="131">
        <f>IFERROR(LARGE('M 35-49'!$AE$300:$AE$318,F$29),"")</f>
        <v>1.0049999999999999</v>
      </c>
      <c r="G141" s="131" t="str">
        <f>IFERROR(LARGE('M 35-49'!$AE$300:$AE$318,G$29),"")</f>
        <v/>
      </c>
      <c r="H141" s="131" t="str">
        <f>IFERROR(LARGE('M 35-49'!$AE$300:$AE$318,H$29),"")</f>
        <v/>
      </c>
      <c r="I141" s="131" t="str">
        <f>IFERROR(LARGE('M 35-49'!$AE$300:$AE$318,I$29),"")</f>
        <v/>
      </c>
      <c r="J141" s="131" t="str">
        <f>IFERROR(LARGE('M 35-49'!$AE$300:$AE$318,J$29),"")</f>
        <v/>
      </c>
      <c r="K141" s="131" t="str">
        <f>IFERROR(LARGE('M 35-49'!$AE$300:$AE$318,K$29),"")</f>
        <v/>
      </c>
      <c r="L141" s="131" t="str">
        <f>IFERROR(LARGE('M 35-49'!$AE$300:$AE$318,L$29),"")</f>
        <v/>
      </c>
      <c r="M141" s="131" t="str">
        <f>IFERROR(LARGE('M 35-49'!$AE$300:$AE$318,M$29),"")</f>
        <v/>
      </c>
      <c r="N141" s="131" t="str">
        <f>IFERROR(LARGE('M 35-49'!$AE$300:$AE$318,N$29),"")</f>
        <v/>
      </c>
      <c r="O141" s="131" t="str">
        <f>IFERROR(LARGE('M 35-49'!$AE$300:$AE$318,O$29),"")</f>
        <v/>
      </c>
      <c r="P141" s="131" t="str">
        <f>IFERROR(LARGE('M 35-49'!$AE$300:$AE$318,P$29),"")</f>
        <v/>
      </c>
      <c r="Q141" s="131" t="str">
        <f>IFERROR(LARGE('M 35-49'!$AE$300:$AE$318,Q$29),"")</f>
        <v/>
      </c>
      <c r="R141" s="131" t="str">
        <f>IFERROR(LARGE('M 35-49'!$AE$300:$AE$318,R$29),"")</f>
        <v/>
      </c>
      <c r="S141" s="131" t="str">
        <f>IFERROR(LARGE('M 35-49'!$AE$300:$AE$318,S$29),"")</f>
        <v/>
      </c>
      <c r="T141" s="131" t="str">
        <f>IFERROR(LARGE('M 35-49'!$AE$300:$AE$318,T$29),"")</f>
        <v/>
      </c>
      <c r="U141" s="131" t="str">
        <f>IFERROR(LARGE('M 35-49'!$AE$300:$AE$318,U$29),"")</f>
        <v/>
      </c>
      <c r="V141" s="131" t="str">
        <f>IFERROR(LARGE('M 35-49'!$AE$300:$AE$318,V$29),"")</f>
        <v/>
      </c>
      <c r="W141" s="131" t="str">
        <f>IFERROR(LARGE('M 35-49'!$AE$300:$AE$318,W$29),"")</f>
        <v/>
      </c>
      <c r="X141" s="131" t="str">
        <f>IFERROR(LARGE('M 35-49'!$AE$300:$AE$318,X$29),"")</f>
        <v/>
      </c>
      <c r="Y141" s="131" t="str">
        <f>IFERROR(LARGE('M 35-49'!$AE$300:$AE$318,Y$29),"")</f>
        <v/>
      </c>
      <c r="Z141" s="131" t="str">
        <f>IFERROR(LARGE('M 35-49'!$AE$300:$AE$318,Z$29),"")</f>
        <v/>
      </c>
      <c r="AA141" s="131" t="str">
        <f>IFERROR(LARGE('M 35-49'!$AE$300:$AE$318,AA$29),"")</f>
        <v/>
      </c>
      <c r="AB141" s="131" t="str">
        <f>IFERROR(LARGE('M 35-49'!$AE$300:$AE$318,AB$29),"")</f>
        <v/>
      </c>
      <c r="AC141" s="131" t="str">
        <f>IFERROR(LARGE('M 35-49'!$AE$300:$AE$318,AC$29),"")</f>
        <v/>
      </c>
      <c r="AD141" s="131" t="str">
        <f>IFERROR(LARGE('M 35-49'!$AE$300:$AE$318,AD$29),"")</f>
        <v/>
      </c>
      <c r="AE141" s="131" t="str">
        <f>IFERROR(LARGE('M 35-49'!$AE$300:$AE$318,AE$29),"")</f>
        <v/>
      </c>
      <c r="AF141" s="131" t="str">
        <f>IFERROR(LARGE('M 35-49'!$AE$300:$AE$318,AF$29),"")</f>
        <v/>
      </c>
      <c r="AG141" s="131" t="str">
        <f>IFERROR(LARGE('M 35-49'!$AE$300:$AE$318,AG$29),"")</f>
        <v/>
      </c>
      <c r="AH141" s="131" t="str">
        <f>IFERROR(LARGE('M 35-49'!$AE$300:$AE$318,AH$29),"")</f>
        <v/>
      </c>
      <c r="AI141" s="131" t="str">
        <f>IFERROR(LARGE('M 35-49'!$AE$300:$AE$318,AI$29),"")</f>
        <v/>
      </c>
      <c r="AJ141" s="131" t="str">
        <f>IFERROR(LARGE('M 35-49'!$AE$300:$AE$318,AJ$29),"")</f>
        <v/>
      </c>
      <c r="AK141" s="131" t="str">
        <f>IFERROR(LARGE('M 35-49'!$AE$300:$AE$318,AK$29),"")</f>
        <v/>
      </c>
      <c r="AL141" s="131" t="str">
        <f>IFERROR(LARGE('M 35-49'!$AE$300:$AE$318,AL$29),"")</f>
        <v/>
      </c>
      <c r="AM141" s="131" t="str">
        <f>IFERROR(LARGE('M 35-49'!$AE$300:$AE$318,AM$29),"")</f>
        <v/>
      </c>
      <c r="AN141" s="131" t="str">
        <f>IFERROR(LARGE('M 35-49'!$AE$300:$AE$318,AN$29),"")</f>
        <v/>
      </c>
      <c r="AO141" s="131" t="str">
        <f>IFERROR(LARGE('M 35-49'!$AE$300:$AE$318,AO$29),"")</f>
        <v/>
      </c>
      <c r="AP141" s="131" t="str">
        <f>IFERROR(LARGE('M 35-49'!$AE$300:$AE$318,AP$29),"")</f>
        <v/>
      </c>
      <c r="AQ141" s="131" t="str">
        <f>IFERROR(LARGE('M 35-49'!$AE$300:$AE$318,AQ$29),"")</f>
        <v/>
      </c>
    </row>
    <row r="142" spans="1:43" hidden="1" x14ac:dyDescent="0.2">
      <c r="B142" s="133" t="s">
        <v>87</v>
      </c>
      <c r="D142" s="131">
        <f>IFERROR(LARGE('M 50-59'!$AE$300:$AE$313,D$29),"")</f>
        <v>10.004</v>
      </c>
      <c r="E142" s="131" t="str">
        <f>IFERROR(LARGE('M 50-59'!$AE$300:$AE$313,E$29),"")</f>
        <v/>
      </c>
      <c r="F142" s="131" t="str">
        <f>IFERROR(LARGE('M 50-59'!$AE$300:$AE$313,F$29),"")</f>
        <v/>
      </c>
      <c r="G142" s="131" t="str">
        <f>IFERROR(LARGE('M 50-59'!$AE$300:$AE$313,G$29),"")</f>
        <v/>
      </c>
      <c r="H142" s="131" t="str">
        <f>IFERROR(LARGE('M 50-59'!$AE$300:$AE$313,H$29),"")</f>
        <v/>
      </c>
      <c r="I142" s="131" t="str">
        <f>IFERROR(LARGE('M 50-59'!$AE$300:$AE$313,I$29),"")</f>
        <v/>
      </c>
      <c r="J142" s="131" t="str">
        <f>IFERROR(LARGE('M 50-59'!$AE$300:$AE$313,J$29),"")</f>
        <v/>
      </c>
      <c r="K142" s="131" t="str">
        <f>IFERROR(LARGE('M 50-59'!$AE$300:$AE$313,K$29),"")</f>
        <v/>
      </c>
      <c r="L142" s="131" t="str">
        <f>IFERROR(LARGE('M 50-59'!$AE$300:$AE$313,L$29),"")</f>
        <v/>
      </c>
      <c r="M142" s="131" t="str">
        <f>IFERROR(LARGE('M 50-59'!$AE$300:$AE$313,M$29),"")</f>
        <v/>
      </c>
      <c r="N142" s="131" t="str">
        <f>IFERROR(LARGE('M 50-59'!$AE$300:$AE$313,N$29),"")</f>
        <v/>
      </c>
      <c r="O142" s="131" t="str">
        <f>IFERROR(LARGE('M 50-59'!$AE$300:$AE$313,O$29),"")</f>
        <v/>
      </c>
      <c r="P142" s="131" t="str">
        <f>IFERROR(LARGE('M 50-59'!$AE$300:$AE$313,P$29),"")</f>
        <v/>
      </c>
      <c r="Q142" s="131" t="str">
        <f>IFERROR(LARGE('M 50-59'!$AE$300:$AE$313,Q$29),"")</f>
        <v/>
      </c>
      <c r="R142" s="131" t="str">
        <f>IFERROR(LARGE('M 50-59'!$AE$300:$AE$313,R$29),"")</f>
        <v/>
      </c>
      <c r="S142" s="131" t="str">
        <f>IFERROR(LARGE('M 50-59'!$AE$300:$AE$313,S$29),"")</f>
        <v/>
      </c>
      <c r="T142" s="131" t="str">
        <f>IFERROR(LARGE('M 50-59'!$AE$300:$AE$313,T$29),"")</f>
        <v/>
      </c>
      <c r="U142" s="131" t="str">
        <f>IFERROR(LARGE('M 50-59'!$AE$300:$AE$313,U$29),"")</f>
        <v/>
      </c>
      <c r="V142" s="131" t="str">
        <f>IFERROR(LARGE('M 50-59'!$AE$300:$AE$313,V$29),"")</f>
        <v/>
      </c>
      <c r="W142" s="131" t="str">
        <f>IFERROR(LARGE('M 50-59'!$AE$300:$AE$313,W$29),"")</f>
        <v/>
      </c>
      <c r="X142" s="131" t="str">
        <f>IFERROR(LARGE('M 50-59'!$AE$300:$AE$313,X$29),"")</f>
        <v/>
      </c>
      <c r="Y142" s="131" t="str">
        <f>IFERROR(LARGE('M 50-59'!$AE$300:$AE$313,Y$29),"")</f>
        <v/>
      </c>
      <c r="Z142" s="131" t="str">
        <f>IFERROR(LARGE('M 50-59'!$AE$300:$AE$313,Z$29),"")</f>
        <v/>
      </c>
      <c r="AA142" s="131" t="str">
        <f>IFERROR(LARGE('M 50-59'!$AE$300:$AE$313,AA$29),"")</f>
        <v/>
      </c>
      <c r="AB142" s="131" t="str">
        <f>IFERROR(LARGE('M 50-59'!$AE$300:$AE$313,AB$29),"")</f>
        <v/>
      </c>
      <c r="AC142" s="131" t="str">
        <f>IFERROR(LARGE('M 50-59'!$AE$300:$AE$313,AC$29),"")</f>
        <v/>
      </c>
      <c r="AD142" s="131" t="str">
        <f>IFERROR(LARGE('M 50-59'!$AE$300:$AE$313,AD$29),"")</f>
        <v/>
      </c>
      <c r="AE142" s="131" t="str">
        <f>IFERROR(LARGE('M 50-59'!$AE$300:$AE$313,AE$29),"")</f>
        <v/>
      </c>
      <c r="AF142" s="131" t="str">
        <f>IFERROR(LARGE('M 50-59'!$AE$300:$AE$313,AF$29),"")</f>
        <v/>
      </c>
      <c r="AG142" s="131" t="str">
        <f>IFERROR(LARGE('M 50-59'!$AE$300:$AE$313,AG$29),"")</f>
        <v/>
      </c>
      <c r="AH142" s="131" t="str">
        <f>IFERROR(LARGE('M 50-59'!$AE$300:$AE$313,AH$29),"")</f>
        <v/>
      </c>
      <c r="AI142" s="131" t="str">
        <f>IFERROR(LARGE('M 50-59'!$AE$300:$AE$313,AI$29),"")</f>
        <v/>
      </c>
      <c r="AJ142" s="131" t="str">
        <f>IFERROR(LARGE('M 50-59'!$AE$300:$AE$313,AJ$29),"")</f>
        <v/>
      </c>
      <c r="AK142" s="131" t="str">
        <f>IFERROR(LARGE('M 50-59'!$AE$300:$AE$313,AK$29),"")</f>
        <v/>
      </c>
      <c r="AL142" s="131" t="str">
        <f>IFERROR(LARGE('M 50-59'!$AE$300:$AE$313,AL$29),"")</f>
        <v/>
      </c>
      <c r="AM142" s="131" t="str">
        <f>IFERROR(LARGE('M 50-59'!$AE$300:$AE$313,AM$29),"")</f>
        <v/>
      </c>
      <c r="AN142" s="131" t="str">
        <f>IFERROR(LARGE('M 50-59'!$AE$300:$AE$313,AN$29),"")</f>
        <v/>
      </c>
      <c r="AO142" s="131" t="str">
        <f>IFERROR(LARGE('M 50-59'!$AE$300:$AE$313,AO$29),"")</f>
        <v/>
      </c>
      <c r="AP142" s="131" t="str">
        <f>IFERROR(LARGE('M 50-59'!$AE$300:$AE$313,AP$29),"")</f>
        <v/>
      </c>
      <c r="AQ142" s="131" t="str">
        <f>IFERROR(LARGE('M 50-59'!$AE$300:$AE$313,AQ$29),"")</f>
        <v/>
      </c>
    </row>
    <row r="143" spans="1:43" hidden="1" x14ac:dyDescent="0.2">
      <c r="B143" s="133" t="s">
        <v>88</v>
      </c>
      <c r="D143" s="131">
        <f>IFERROR(LARGE('M 60-69'!$AE$300:$AE$308,D$29),"")</f>
        <v>4.0030000000000001</v>
      </c>
      <c r="E143" s="131">
        <f>IFERROR(LARGE('M 60-69'!$AE$300:$AE$308,E$29),"")</f>
        <v>3.0030000000000001</v>
      </c>
      <c r="F143" s="131" t="str">
        <f>IFERROR(LARGE('M 60-69'!$AE$300:$AE$308,F$29),"")</f>
        <v/>
      </c>
      <c r="G143" s="131" t="str">
        <f>IFERROR(LARGE('M 60-69'!$AE$300:$AE$308,G$29),"")</f>
        <v/>
      </c>
      <c r="H143" s="131" t="str">
        <f>IFERROR(LARGE('M 60-69'!$AE$300:$AE$308,H$29),"")</f>
        <v/>
      </c>
      <c r="I143" s="131" t="str">
        <f>IFERROR(LARGE('M 60-69'!$AE$300:$AE$308,I$29),"")</f>
        <v/>
      </c>
      <c r="J143" s="131" t="str">
        <f>IFERROR(LARGE('M 60-69'!$AE$300:$AE$308,J$29),"")</f>
        <v/>
      </c>
      <c r="K143" s="131" t="str">
        <f>IFERROR(LARGE('M 60-69'!$AE$300:$AE$308,K$29),"")</f>
        <v/>
      </c>
      <c r="L143" s="131" t="str">
        <f>IFERROR(LARGE('M 60-69'!$AE$300:$AE$308,L$29),"")</f>
        <v/>
      </c>
      <c r="M143" s="131" t="str">
        <f>IFERROR(LARGE('M 60-69'!$AE$300:$AE$308,M$29),"")</f>
        <v/>
      </c>
      <c r="N143" s="131" t="str">
        <f>IFERROR(LARGE('M 60-69'!$AE$300:$AE$308,N$29),"")</f>
        <v/>
      </c>
      <c r="O143" s="131" t="str">
        <f>IFERROR(LARGE('M 60-69'!$AE$300:$AE$308,O$29),"")</f>
        <v/>
      </c>
      <c r="P143" s="131" t="str">
        <f>IFERROR(LARGE('M 60-69'!$AE$300:$AE$308,P$29),"")</f>
        <v/>
      </c>
      <c r="Q143" s="131" t="str">
        <f>IFERROR(LARGE('M 60-69'!$AE$300:$AE$308,Q$29),"")</f>
        <v/>
      </c>
      <c r="R143" s="131" t="str">
        <f>IFERROR(LARGE('M 60-69'!$AE$300:$AE$308,R$29),"")</f>
        <v/>
      </c>
      <c r="S143" s="131" t="str">
        <f>IFERROR(LARGE('M 60-69'!$AE$300:$AE$308,S$29),"")</f>
        <v/>
      </c>
      <c r="T143" s="131" t="str">
        <f>IFERROR(LARGE('M 60-69'!$AE$300:$AE$308,T$29),"")</f>
        <v/>
      </c>
      <c r="U143" s="131" t="str">
        <f>IFERROR(LARGE('M 60-69'!$AE$300:$AE$308,U$29),"")</f>
        <v/>
      </c>
      <c r="V143" s="131" t="str">
        <f>IFERROR(LARGE('M 60-69'!$AE$300:$AE$308,V$29),"")</f>
        <v/>
      </c>
      <c r="W143" s="131" t="str">
        <f>IFERROR(LARGE('M 60-69'!$AE$300:$AE$308,W$29),"")</f>
        <v/>
      </c>
      <c r="X143" s="131" t="str">
        <f>IFERROR(LARGE('M 60-69'!$AE$300:$AE$308,X$29),"")</f>
        <v/>
      </c>
      <c r="Y143" s="131" t="str">
        <f>IFERROR(LARGE('M 60-69'!$AE$300:$AE$308,Y$29),"")</f>
        <v/>
      </c>
      <c r="Z143" s="131" t="str">
        <f>IFERROR(LARGE('M 60-69'!$AE$300:$AE$308,Z$29),"")</f>
        <v/>
      </c>
      <c r="AA143" s="131" t="str">
        <f>IFERROR(LARGE('M 60-69'!$AE$300:$AE$308,AA$29),"")</f>
        <v/>
      </c>
      <c r="AB143" s="131" t="str">
        <f>IFERROR(LARGE('M 60-69'!$AE$300:$AE$308,AB$29),"")</f>
        <v/>
      </c>
      <c r="AC143" s="131" t="str">
        <f>IFERROR(LARGE('M 60-69'!$AE$300:$AE$308,AC$29),"")</f>
        <v/>
      </c>
      <c r="AD143" s="131" t="str">
        <f>IFERROR(LARGE('M 60-69'!$AE$300:$AE$308,AD$29),"")</f>
        <v/>
      </c>
      <c r="AE143" s="131" t="str">
        <f>IFERROR(LARGE('M 60-69'!$AE$300:$AE$308,AE$29),"")</f>
        <v/>
      </c>
      <c r="AF143" s="131" t="str">
        <f>IFERROR(LARGE('M 60-69'!$AE$300:$AE$308,AF$29),"")</f>
        <v/>
      </c>
      <c r="AG143" s="131" t="str">
        <f>IFERROR(LARGE('M 60-69'!$AE$300:$AE$308,AG$29),"")</f>
        <v/>
      </c>
      <c r="AH143" s="131" t="str">
        <f>IFERROR(LARGE('M 60-69'!$AE$300:$AE$308,AH$29),"")</f>
        <v/>
      </c>
      <c r="AI143" s="131" t="str">
        <f>IFERROR(LARGE('M 60-69'!$AE$300:$AE$308,AI$29),"")</f>
        <v/>
      </c>
      <c r="AJ143" s="131" t="str">
        <f>IFERROR(LARGE('M 60-69'!$AE$300:$AE$308,AJ$29),"")</f>
        <v/>
      </c>
      <c r="AK143" s="131" t="str">
        <f>IFERROR(LARGE('M 60-69'!$AE$300:$AE$308,AK$29),"")</f>
        <v/>
      </c>
      <c r="AL143" s="131" t="str">
        <f>IFERROR(LARGE('M 60-69'!$AE$300:$AE$308,AL$29),"")</f>
        <v/>
      </c>
      <c r="AM143" s="131" t="str">
        <f>IFERROR(LARGE('M 60-69'!$AE$300:$AE$308,AM$29),"")</f>
        <v/>
      </c>
      <c r="AN143" s="131" t="str">
        <f>IFERROR(LARGE('M 60-69'!$AE$300:$AE$308,AN$29),"")</f>
        <v/>
      </c>
      <c r="AO143" s="131" t="str">
        <f>IFERROR(LARGE('M 60-69'!$AE$300:$AE$308,AO$29),"")</f>
        <v/>
      </c>
      <c r="AP143" s="131" t="str">
        <f>IFERROR(LARGE('M 60-69'!$AE$300:$AE$308,AP$29),"")</f>
        <v/>
      </c>
      <c r="AQ143" s="131" t="str">
        <f>IFERROR(LARGE('M 60-69'!$AE$300:$AE$308,AQ$29),"")</f>
        <v/>
      </c>
    </row>
    <row r="144" spans="1:43" hidden="1" x14ac:dyDescent="0.2">
      <c r="B144" s="133" t="s">
        <v>142</v>
      </c>
      <c r="D144" s="131">
        <f>IFERROR(LARGE('M 70-79'!$AE$300:$AE$313,D$29),"")</f>
        <v>3.0019999999999998</v>
      </c>
      <c r="E144" s="131">
        <f>IFERROR(LARGE('M 70-79'!$AE$300:$AE$313,E$29),"")</f>
        <v>2E-3</v>
      </c>
      <c r="F144" s="131" t="str">
        <f>IFERROR(LARGE('M 70-79'!$AE$300:$AE$313,F$29),"")</f>
        <v/>
      </c>
      <c r="G144" s="131" t="str">
        <f>IFERROR(LARGE('M 70-79'!$AE$300:$AE$313,G$29),"")</f>
        <v/>
      </c>
      <c r="H144" s="131" t="str">
        <f>IFERROR(LARGE('M 70-79'!$AE$300:$AE$313,H$29),"")</f>
        <v/>
      </c>
      <c r="I144" s="131" t="str">
        <f>IFERROR(LARGE('M 70-79'!$AE$300:$AE$313,I$29),"")</f>
        <v/>
      </c>
      <c r="J144" s="131" t="str">
        <f>IFERROR(LARGE('M 70-79'!$AE$300:$AE$313,J$29),"")</f>
        <v/>
      </c>
      <c r="K144" s="131" t="str">
        <f>IFERROR(LARGE('M 70-79'!$AE$300:$AE$313,K$29),"")</f>
        <v/>
      </c>
      <c r="L144" s="131" t="str">
        <f>IFERROR(LARGE('M 70-79'!$AE$300:$AE$313,L$29),"")</f>
        <v/>
      </c>
      <c r="M144" s="131" t="str">
        <f>IFERROR(LARGE('M 70-79'!$AE$300:$AE$313,M$29),"")</f>
        <v/>
      </c>
      <c r="N144" s="131" t="str">
        <f>IFERROR(LARGE('M 70-79'!$AE$300:$AE$313,N$29),"")</f>
        <v/>
      </c>
      <c r="O144" s="131" t="str">
        <f>IFERROR(LARGE('M 70-79'!$AE$300:$AE$313,O$29),"")</f>
        <v/>
      </c>
      <c r="P144" s="131" t="str">
        <f>IFERROR(LARGE('M 70-79'!$AE$300:$AE$313,P$29),"")</f>
        <v/>
      </c>
      <c r="Q144" s="131" t="str">
        <f>IFERROR(LARGE('M 70-79'!$AE$300:$AE$313,Q$29),"")</f>
        <v/>
      </c>
      <c r="R144" s="131" t="str">
        <f>IFERROR(LARGE('M 70-79'!$AE$300:$AE$313,R$29),"")</f>
        <v/>
      </c>
      <c r="S144" s="131" t="str">
        <f>IFERROR(LARGE('M 70-79'!$AE$300:$AE$313,S$29),"")</f>
        <v/>
      </c>
      <c r="T144" s="131" t="str">
        <f>IFERROR(LARGE('M 70-79'!$AE$300:$AE$313,T$29),"")</f>
        <v/>
      </c>
      <c r="U144" s="131" t="str">
        <f>IFERROR(LARGE('M 70-79'!$AE$300:$AE$313,U$29),"")</f>
        <v/>
      </c>
      <c r="V144" s="131" t="str">
        <f>IFERROR(LARGE('M 70-79'!$AE$300:$AE$313,V$29),"")</f>
        <v/>
      </c>
      <c r="W144" s="131" t="str">
        <f>IFERROR(LARGE('M 70-79'!$AE$300:$AE$313,W$29),"")</f>
        <v/>
      </c>
      <c r="X144" s="131" t="str">
        <f>IFERROR(LARGE('M 70-79'!$AE$300:$AE$313,X$29),"")</f>
        <v/>
      </c>
      <c r="Y144" s="131" t="str">
        <f>IFERROR(LARGE('M 70-79'!$AE$300:$AE$313,Y$29),"")</f>
        <v/>
      </c>
      <c r="Z144" s="131" t="str">
        <f>IFERROR(LARGE('M 70-79'!$AE$300:$AE$313,Z$29),"")</f>
        <v/>
      </c>
      <c r="AA144" s="131" t="str">
        <f>IFERROR(LARGE('M 70-79'!$AE$300:$AE$313,AA$29),"")</f>
        <v/>
      </c>
      <c r="AB144" s="131" t="str">
        <f>IFERROR(LARGE('M 70-79'!$AE$300:$AE$313,AB$29),"")</f>
        <v/>
      </c>
      <c r="AC144" s="131" t="str">
        <f>IFERROR(LARGE('M 70-79'!$AE$300:$AE$313,AC$29),"")</f>
        <v/>
      </c>
      <c r="AD144" s="131" t="str">
        <f>IFERROR(LARGE('M 70-79'!$AE$300:$AE$313,AD$29),"")</f>
        <v/>
      </c>
      <c r="AE144" s="131" t="str">
        <f>IFERROR(LARGE('M 70-79'!$AE$300:$AE$313,AE$29),"")</f>
        <v/>
      </c>
      <c r="AF144" s="131" t="str">
        <f>IFERROR(LARGE('M 70-79'!$AE$300:$AE$313,AF$29),"")</f>
        <v/>
      </c>
      <c r="AG144" s="131" t="str">
        <f>IFERROR(LARGE('M 70-79'!$AE$300:$AE$313,AG$29),"")</f>
        <v/>
      </c>
      <c r="AH144" s="131" t="str">
        <f>IFERROR(LARGE('M 70-79'!$AE$300:$AE$313,AH$29),"")</f>
        <v/>
      </c>
      <c r="AI144" s="131" t="str">
        <f>IFERROR(LARGE('M 70-79'!$AE$300:$AE$313,AI$29),"")</f>
        <v/>
      </c>
      <c r="AJ144" s="131" t="str">
        <f>IFERROR(LARGE('M 70-79'!$AE$300:$AE$313,AJ$29),"")</f>
        <v/>
      </c>
      <c r="AK144" s="131" t="str">
        <f>IFERROR(LARGE('M 70-79'!$AE$300:$AE$313,AK$29),"")</f>
        <v/>
      </c>
      <c r="AL144" s="131" t="str">
        <f>IFERROR(LARGE('M 70-79'!$AE$300:$AE$313,AL$29),"")</f>
        <v/>
      </c>
      <c r="AM144" s="131" t="str">
        <f>IFERROR(LARGE('M 70-79'!$AE$300:$AE$313,AM$29),"")</f>
        <v/>
      </c>
      <c r="AN144" s="131" t="str">
        <f>IFERROR(LARGE('M 70-79'!$AE$300:$AE$313,AN$29),"")</f>
        <v/>
      </c>
      <c r="AO144" s="131" t="str">
        <f>IFERROR(LARGE('M 70-79'!$AE$300:$AE$313,AO$29),"")</f>
        <v/>
      </c>
      <c r="AP144" s="131" t="str">
        <f>IFERROR(LARGE('M 70-79'!$AE$300:$AE$313,AP$29),"")</f>
        <v/>
      </c>
      <c r="AQ144" s="131" t="str">
        <f>IFERROR(LARGE('M 70-79'!$AE$300:$AE$313,AQ$29),"")</f>
        <v/>
      </c>
    </row>
    <row r="145" spans="1:43" s="77" customFormat="1" hidden="1" x14ac:dyDescent="0.2">
      <c r="B145" s="133" t="s">
        <v>143</v>
      </c>
      <c r="D145" s="131" t="str">
        <f>IFERROR(LARGE('M 80+'!$AE$300:$AE$302,D$29),"")</f>
        <v/>
      </c>
      <c r="E145" s="131" t="str">
        <f>IFERROR(LARGE('M 80+'!$AE$300:$AE$302,E$29),"")</f>
        <v/>
      </c>
      <c r="F145" s="131" t="str">
        <f>IFERROR(LARGE('M 80+'!$AE$300:$AE$302,F$29),"")</f>
        <v/>
      </c>
      <c r="G145" s="131" t="str">
        <f>IFERROR(LARGE('M 80+'!$AE$300:$AE$302,G$29),"")</f>
        <v/>
      </c>
      <c r="H145" s="131" t="str">
        <f>IFERROR(LARGE('M 80+'!$AE$300:$AE$302,H$29),"")</f>
        <v/>
      </c>
      <c r="I145" s="131" t="str">
        <f>IFERROR(LARGE('M 80+'!$AE$300:$AE$302,I$29),"")</f>
        <v/>
      </c>
      <c r="J145" s="131" t="str">
        <f>IFERROR(LARGE('M 80+'!$AE$300:$AE$302,J$29),"")</f>
        <v/>
      </c>
      <c r="K145" s="131" t="str">
        <f>IFERROR(LARGE('M 80+'!$AE$300:$AE$302,K$29),"")</f>
        <v/>
      </c>
      <c r="L145" s="131" t="str">
        <f>IFERROR(LARGE('M 80+'!$AE$300:$AE$302,L$29),"")</f>
        <v/>
      </c>
      <c r="M145" s="131" t="str">
        <f>IFERROR(LARGE('M 80+'!$AE$300:$AE$302,M$29),"")</f>
        <v/>
      </c>
      <c r="N145" s="131" t="str">
        <f>IFERROR(LARGE('M 80+'!$AE$300:$AE$302,N$29),"")</f>
        <v/>
      </c>
      <c r="O145" s="131" t="str">
        <f>IFERROR(LARGE('M 80+'!$AE$300:$AE$302,O$29),"")</f>
        <v/>
      </c>
      <c r="P145" s="131" t="str">
        <f>IFERROR(LARGE('M 80+'!$AE$300:$AE$302,P$29),"")</f>
        <v/>
      </c>
      <c r="Q145" s="131" t="str">
        <f>IFERROR(LARGE('M 80+'!$AE$300:$AE$302,Q$29),"")</f>
        <v/>
      </c>
      <c r="R145" s="131" t="str">
        <f>IFERROR(LARGE('M 80+'!$AE$300:$AE$302,R$29),"")</f>
        <v/>
      </c>
      <c r="S145" s="131" t="str">
        <f>IFERROR(LARGE('M 80+'!$AE$300:$AE$302,S$29),"")</f>
        <v/>
      </c>
      <c r="T145" s="131" t="str">
        <f>IFERROR(LARGE('M 80+'!$AE$300:$AE$302,T$29),"")</f>
        <v/>
      </c>
      <c r="U145" s="131" t="str">
        <f>IFERROR(LARGE('M 80+'!$AE$300:$AE$302,U$29),"")</f>
        <v/>
      </c>
      <c r="V145" s="131" t="str">
        <f>IFERROR(LARGE('M 80+'!$AE$300:$AE$302,V$29),"")</f>
        <v/>
      </c>
      <c r="W145" s="131" t="str">
        <f>IFERROR(LARGE('M 80+'!$AE$300:$AE$302,W$29),"")</f>
        <v/>
      </c>
      <c r="X145" s="131" t="str">
        <f>IFERROR(LARGE('M 80+'!$AE$300:$AE$302,X$29),"")</f>
        <v/>
      </c>
      <c r="Y145" s="131" t="str">
        <f>IFERROR(LARGE('M 80+'!$AE$300:$AE$302,Y$29),"")</f>
        <v/>
      </c>
      <c r="Z145" s="131" t="str">
        <f>IFERROR(LARGE('M 80+'!$AE$300:$AE$302,Z$29),"")</f>
        <v/>
      </c>
      <c r="AA145" s="131" t="str">
        <f>IFERROR(LARGE('M 80+'!$AE$300:$AE$302,AA$29),"")</f>
        <v/>
      </c>
      <c r="AB145" s="131" t="str">
        <f>IFERROR(LARGE('M 80+'!$AE$300:$AE$302,AB$29),"")</f>
        <v/>
      </c>
      <c r="AC145" s="131" t="str">
        <f>IFERROR(LARGE('M 80+'!$AE$300:$AE$302,AC$29),"")</f>
        <v/>
      </c>
      <c r="AD145" s="131" t="str">
        <f>IFERROR(LARGE('M 80+'!$AE$300:$AE$302,AD$29),"")</f>
        <v/>
      </c>
      <c r="AE145" s="131" t="str">
        <f>IFERROR(LARGE('M 80+'!$AE$300:$AE$302,AE$29),"")</f>
        <v/>
      </c>
      <c r="AF145" s="131" t="str">
        <f>IFERROR(LARGE('M 80+'!$AE$300:$AE$302,AF$29),"")</f>
        <v/>
      </c>
      <c r="AG145" s="131" t="str">
        <f>IFERROR(LARGE('M 80+'!$AE$300:$AE$302,AG$29),"")</f>
        <v/>
      </c>
      <c r="AH145" s="131" t="str">
        <f>IFERROR(LARGE('M 80+'!$AE$300:$AE$302,AH$29),"")</f>
        <v/>
      </c>
      <c r="AI145" s="131" t="str">
        <f>IFERROR(LARGE('M 80+'!$AE$300:$AE$302,AI$29),"")</f>
        <v/>
      </c>
      <c r="AJ145" s="131" t="str">
        <f>IFERROR(LARGE('M 80+'!$AE$300:$AE$302,AJ$29),"")</f>
        <v/>
      </c>
      <c r="AK145" s="131" t="str">
        <f>IFERROR(LARGE('M 80+'!$AE$300:$AE$302,AK$29),"")</f>
        <v/>
      </c>
      <c r="AL145" s="131" t="str">
        <f>IFERROR(LARGE('M 80+'!$AE$300:$AE$302,AL$29),"")</f>
        <v/>
      </c>
      <c r="AM145" s="131" t="str">
        <f>IFERROR(LARGE('M 80+'!$AE$300:$AE$302,AM$29),"")</f>
        <v/>
      </c>
      <c r="AN145" s="131" t="str">
        <f>IFERROR(LARGE('M 80+'!$AE$300:$AE$302,AN$29),"")</f>
        <v/>
      </c>
      <c r="AO145" s="131" t="str">
        <f>IFERROR(LARGE('M 80+'!$AE$300:$AE$302,AO$29),"")</f>
        <v/>
      </c>
      <c r="AP145" s="131" t="str">
        <f>IFERROR(LARGE('M 80+'!$AE$300:$AE$302,AP$29),"")</f>
        <v/>
      </c>
      <c r="AQ145" s="131" t="str">
        <f>IFERROR(LARGE('M 80+'!$AE$300:$AE$302,AQ$29),"")</f>
        <v/>
      </c>
    </row>
    <row r="146" spans="1:43" hidden="1" x14ac:dyDescent="0.2">
      <c r="B146" s="132" t="s">
        <v>146</v>
      </c>
      <c r="D146" s="131">
        <f>IFERROR(LARGE('N 35-49'!$AE$300:$AE$308,D$29),"")</f>
        <v>9.0000499999999999</v>
      </c>
      <c r="E146" s="131" t="str">
        <f>IFERROR(LARGE('N 35-49'!$AE$300:$AE$308,E$29),"")</f>
        <v/>
      </c>
      <c r="F146" s="131" t="str">
        <f>IFERROR(LARGE('N 35-49'!$AE$300:$AE$308,F$29),"")</f>
        <v/>
      </c>
      <c r="G146" s="131" t="str">
        <f>IFERROR(LARGE('N 35-49'!$AE$300:$AE$308,G$29),"")</f>
        <v/>
      </c>
      <c r="H146" s="131" t="str">
        <f>IFERROR(LARGE('N 35-49'!$AE$300:$AE$308,H$29),"")</f>
        <v/>
      </c>
      <c r="I146" s="131" t="str">
        <f>IFERROR(LARGE('N 35-49'!$AE$300:$AE$308,I$29),"")</f>
        <v/>
      </c>
      <c r="J146" s="131" t="str">
        <f>IFERROR(LARGE('N 35-49'!$AE$300:$AE$308,J$29),"")</f>
        <v/>
      </c>
      <c r="K146" s="131" t="str">
        <f>IFERROR(LARGE('N 35-49'!$AE$300:$AE$308,K$29),"")</f>
        <v/>
      </c>
      <c r="L146" s="131" t="str">
        <f>IFERROR(LARGE('N 35-49'!$AE$300:$AE$308,L$29),"")</f>
        <v/>
      </c>
      <c r="M146" s="131" t="str">
        <f>IFERROR(LARGE('N 35-49'!$AE$300:$AE$308,M$29),"")</f>
        <v/>
      </c>
      <c r="N146" s="131" t="str">
        <f>IFERROR(LARGE('N 35-49'!$AE$300:$AE$308,N$29),"")</f>
        <v/>
      </c>
      <c r="O146" s="131" t="str">
        <f>IFERROR(LARGE('N 35-49'!$AE$300:$AE$308,O$29),"")</f>
        <v/>
      </c>
      <c r="P146" s="131" t="str">
        <f>IFERROR(LARGE('N 35-49'!$AE$300:$AE$308,P$29),"")</f>
        <v/>
      </c>
      <c r="Q146" s="131" t="str">
        <f>IFERROR(LARGE('N 35-49'!$AE$300:$AE$308,Q$29),"")</f>
        <v/>
      </c>
      <c r="R146" s="131" t="str">
        <f>IFERROR(LARGE('N 35-49'!$AE$300:$AE$308,R$29),"")</f>
        <v/>
      </c>
      <c r="S146" s="131" t="str">
        <f>IFERROR(LARGE('N 35-49'!$AE$300:$AE$308,S$29),"")</f>
        <v/>
      </c>
      <c r="T146" s="131" t="str">
        <f>IFERROR(LARGE('N 35-49'!$AE$300:$AE$308,T$29),"")</f>
        <v/>
      </c>
      <c r="U146" s="131" t="str">
        <f>IFERROR(LARGE('N 35-49'!$AE$300:$AE$308,U$29),"")</f>
        <v/>
      </c>
      <c r="V146" s="131" t="str">
        <f>IFERROR(LARGE('N 35-49'!$AE$300:$AE$308,V$29),"")</f>
        <v/>
      </c>
      <c r="W146" s="131" t="str">
        <f>IFERROR(LARGE('N 35-49'!$AE$300:$AE$308,W$29),"")</f>
        <v/>
      </c>
      <c r="X146" s="131" t="str">
        <f>IFERROR(LARGE('N 35-49'!$AE$300:$AE$308,X$29),"")</f>
        <v/>
      </c>
      <c r="Y146" s="131" t="str">
        <f>IFERROR(LARGE('N 35-49'!$AE$300:$AE$308,Y$29),"")</f>
        <v/>
      </c>
      <c r="Z146" s="131" t="str">
        <f>IFERROR(LARGE('N 35-49'!$AE$300:$AE$308,Z$29),"")</f>
        <v/>
      </c>
      <c r="AA146" s="131" t="str">
        <f>IFERROR(LARGE('N 35-49'!$AE$300:$AE$308,AA$29),"")</f>
        <v/>
      </c>
      <c r="AB146" s="131" t="str">
        <f>IFERROR(LARGE('N 35-49'!$AE$300:$AE$308,AB$29),"")</f>
        <v/>
      </c>
      <c r="AC146" s="131" t="str">
        <f>IFERROR(LARGE('N 35-49'!$AE$300:$AE$308,AC$29),"")</f>
        <v/>
      </c>
      <c r="AD146" s="131" t="str">
        <f>IFERROR(LARGE('N 35-49'!$AE$300:$AE$308,AD$29),"")</f>
        <v/>
      </c>
      <c r="AE146" s="131" t="str">
        <f>IFERROR(LARGE('N 35-49'!$AE$300:$AE$308,AE$29),"")</f>
        <v/>
      </c>
      <c r="AF146" s="131" t="str">
        <f>IFERROR(LARGE('N 35-49'!$AE$300:$AE$308,AF$29),"")</f>
        <v/>
      </c>
      <c r="AG146" s="131" t="str">
        <f>IFERROR(LARGE('N 35-49'!$AE$300:$AE$308,AG$29),"")</f>
        <v/>
      </c>
      <c r="AH146" s="131" t="str">
        <f>IFERROR(LARGE('N 35-49'!$AE$300:$AE$308,AH$29),"")</f>
        <v/>
      </c>
      <c r="AI146" s="131" t="str">
        <f>IFERROR(LARGE('N 35-49'!$AE$300:$AE$308,AI$29),"")</f>
        <v/>
      </c>
      <c r="AJ146" s="131" t="str">
        <f>IFERROR(LARGE('N 35-49'!$AE$300:$AE$308,AJ$29),"")</f>
        <v/>
      </c>
      <c r="AK146" s="131" t="str">
        <f>IFERROR(LARGE('N 35-49'!$AE$300:$AE$308,AK$29),"")</f>
        <v/>
      </c>
      <c r="AL146" s="131" t="str">
        <f>IFERROR(LARGE('N 35-49'!$AE$300:$AE$308,AL$29),"")</f>
        <v/>
      </c>
      <c r="AM146" s="131" t="str">
        <f>IFERROR(LARGE('N 35-49'!$AE$300:$AE$308,AM$29),"")</f>
        <v/>
      </c>
      <c r="AN146" s="131" t="str">
        <f>IFERROR(LARGE('N 35-49'!$AE$300:$AE$308,AN$29),"")</f>
        <v/>
      </c>
      <c r="AO146" s="131" t="str">
        <f>IFERROR(LARGE('N 35-49'!$AE$300:$AE$308,AO$29),"")</f>
        <v/>
      </c>
      <c r="AP146" s="131" t="str">
        <f>IFERROR(LARGE('N 35-49'!$AE$300:$AE$308,AP$29),"")</f>
        <v/>
      </c>
      <c r="AQ146" s="131" t="str">
        <f>IFERROR(LARGE('N 35-49'!$AE$300:$AE$308,AQ$29),"")</f>
        <v/>
      </c>
    </row>
    <row r="147" spans="1:43" hidden="1" x14ac:dyDescent="0.2">
      <c r="B147" s="132" t="s">
        <v>147</v>
      </c>
      <c r="D147" s="131">
        <f>IFERROR(LARGE('N 50-59'!$AE$300:$AE$307,D$29),"")</f>
        <v>6.0000400000000003</v>
      </c>
      <c r="E147" s="131" t="str">
        <f>IFERROR(LARGE('N 50-59'!$AE$300:$AE$307,E$29),"")</f>
        <v/>
      </c>
      <c r="F147" s="131" t="str">
        <f>IFERROR(LARGE('N 50-59'!$AE$300:$AE$307,F$29),"")</f>
        <v/>
      </c>
      <c r="G147" s="131" t="str">
        <f>IFERROR(LARGE('N 50-59'!$AE$300:$AE$307,G$29),"")</f>
        <v/>
      </c>
      <c r="H147" s="131" t="str">
        <f>IFERROR(LARGE('N 50-59'!$AE$300:$AE$307,H$29),"")</f>
        <v/>
      </c>
      <c r="I147" s="131" t="str">
        <f>IFERROR(LARGE('N 50-59'!$AE$300:$AE$307,I$29),"")</f>
        <v/>
      </c>
      <c r="J147" s="131" t="str">
        <f>IFERROR(LARGE('N 50-59'!$AE$300:$AE$307,J$29),"")</f>
        <v/>
      </c>
      <c r="K147" s="131" t="str">
        <f>IFERROR(LARGE('N 50-59'!$AE$300:$AE$307,K$29),"")</f>
        <v/>
      </c>
      <c r="L147" s="131" t="str">
        <f>IFERROR(LARGE('N 50-59'!$AE$300:$AE$307,L$29),"")</f>
        <v/>
      </c>
      <c r="M147" s="131" t="str">
        <f>IFERROR(LARGE('N 50-59'!$AE$300:$AE$307,M$29),"")</f>
        <v/>
      </c>
      <c r="N147" s="131" t="str">
        <f>IFERROR(LARGE('N 50-59'!$AE$300:$AE$307,N$29),"")</f>
        <v/>
      </c>
      <c r="O147" s="131" t="str">
        <f>IFERROR(LARGE('N 50-59'!$AE$300:$AE$307,O$29),"")</f>
        <v/>
      </c>
      <c r="P147" s="131" t="str">
        <f>IFERROR(LARGE('N 50-59'!$AE$300:$AE$307,P$29),"")</f>
        <v/>
      </c>
      <c r="Q147" s="131" t="str">
        <f>IFERROR(LARGE('N 50-59'!$AE$300:$AE$307,Q$29),"")</f>
        <v/>
      </c>
      <c r="R147" s="131" t="str">
        <f>IFERROR(LARGE('N 50-59'!$AE$300:$AE$307,R$29),"")</f>
        <v/>
      </c>
      <c r="S147" s="131" t="str">
        <f>IFERROR(LARGE('N 50-59'!$AE$300:$AE$307,S$29),"")</f>
        <v/>
      </c>
      <c r="T147" s="131" t="str">
        <f>IFERROR(LARGE('N 50-59'!$AE$300:$AE$307,T$29),"")</f>
        <v/>
      </c>
      <c r="U147" s="131" t="str">
        <f>IFERROR(LARGE('N 50-59'!$AE$300:$AE$307,U$29),"")</f>
        <v/>
      </c>
      <c r="V147" s="131" t="str">
        <f>IFERROR(LARGE('N 50-59'!$AE$300:$AE$307,V$29),"")</f>
        <v/>
      </c>
      <c r="W147" s="131" t="str">
        <f>IFERROR(LARGE('N 50-59'!$AE$300:$AE$307,W$29),"")</f>
        <v/>
      </c>
      <c r="X147" s="131" t="str">
        <f>IFERROR(LARGE('N 50-59'!$AE$300:$AE$307,X$29),"")</f>
        <v/>
      </c>
      <c r="Y147" s="131" t="str">
        <f>IFERROR(LARGE('N 50-59'!$AE$300:$AE$307,Y$29),"")</f>
        <v/>
      </c>
      <c r="Z147" s="131" t="str">
        <f>IFERROR(LARGE('N 50-59'!$AE$300:$AE$307,Z$29),"")</f>
        <v/>
      </c>
      <c r="AA147" s="131" t="str">
        <f>IFERROR(LARGE('N 50-59'!$AE$300:$AE$307,AA$29),"")</f>
        <v/>
      </c>
      <c r="AB147" s="131" t="str">
        <f>IFERROR(LARGE('N 50-59'!$AE$300:$AE$307,AB$29),"")</f>
        <v/>
      </c>
      <c r="AC147" s="131" t="str">
        <f>IFERROR(LARGE('N 50-59'!$AE$300:$AE$307,AC$29),"")</f>
        <v/>
      </c>
      <c r="AD147" s="131" t="str">
        <f>IFERROR(LARGE('N 50-59'!$AE$300:$AE$307,AD$29),"")</f>
        <v/>
      </c>
      <c r="AE147" s="131" t="str">
        <f>IFERROR(LARGE('N 50-59'!$AE$300:$AE$307,AE$29),"")</f>
        <v/>
      </c>
      <c r="AF147" s="131" t="str">
        <f>IFERROR(LARGE('N 50-59'!$AE$300:$AE$307,AF$29),"")</f>
        <v/>
      </c>
      <c r="AG147" s="131" t="str">
        <f>IFERROR(LARGE('N 50-59'!$AE$300:$AE$307,AG$29),"")</f>
        <v/>
      </c>
      <c r="AH147" s="131" t="str">
        <f>IFERROR(LARGE('N 50-59'!$AE$300:$AE$307,AH$29),"")</f>
        <v/>
      </c>
      <c r="AI147" s="131" t="str">
        <f>IFERROR(LARGE('N 50-59'!$AE$300:$AE$307,AI$29),"")</f>
        <v/>
      </c>
      <c r="AJ147" s="131" t="str">
        <f>IFERROR(LARGE('N 50-59'!$AE$300:$AE$307,AJ$29),"")</f>
        <v/>
      </c>
      <c r="AK147" s="131" t="str">
        <f>IFERROR(LARGE('N 50-59'!$AE$300:$AE$307,AK$29),"")</f>
        <v/>
      </c>
      <c r="AL147" s="131" t="str">
        <f>IFERROR(LARGE('N 50-59'!$AE$300:$AE$307,AL$29),"")</f>
        <v/>
      </c>
      <c r="AM147" s="131" t="str">
        <f>IFERROR(LARGE('N 50-59'!$AE$300:$AE$307,AM$29),"")</f>
        <v/>
      </c>
      <c r="AN147" s="131" t="str">
        <f>IFERROR(LARGE('N 50-59'!$AE$300:$AE$307,AN$29),"")</f>
        <v/>
      </c>
      <c r="AO147" s="131" t="str">
        <f>IFERROR(LARGE('N 50-59'!$AE$300:$AE$307,AO$29),"")</f>
        <v/>
      </c>
      <c r="AP147" s="131" t="str">
        <f>IFERROR(LARGE('N 50-59'!$AE$300:$AE$307,AP$29),"")</f>
        <v/>
      </c>
      <c r="AQ147" s="131" t="str">
        <f>IFERROR(LARGE('N 50-59'!$AE$300:$AE$307,AQ$29),"")</f>
        <v/>
      </c>
    </row>
    <row r="148" spans="1:43" hidden="1" x14ac:dyDescent="0.2">
      <c r="B148" s="132" t="s">
        <v>89</v>
      </c>
      <c r="D148" s="131">
        <f>IFERROR(LARGE('N 60-69'!$AE$300:$AE$304,D$29),"")</f>
        <v>9.0000300000000006</v>
      </c>
      <c r="E148" s="131">
        <f>IFERROR(LARGE('N 60-69'!$AE$300:$AE$304,E$29),"")</f>
        <v>8.0000300000000006</v>
      </c>
      <c r="F148" s="131" t="str">
        <f>IFERROR(LARGE('N 60-69'!$AE$300:$AE$304,F$29),"")</f>
        <v/>
      </c>
      <c r="G148" s="131" t="str">
        <f>IFERROR(LARGE('N 60-69'!$AE$300:$AE$304,G$29),"")</f>
        <v/>
      </c>
      <c r="H148" s="131" t="str">
        <f>IFERROR(LARGE('N 60-69'!$AE$300:$AE$304,H$29),"")</f>
        <v/>
      </c>
      <c r="I148" s="131" t="str">
        <f>IFERROR(LARGE('N 60-69'!$AE$300:$AE$304,I$29),"")</f>
        <v/>
      </c>
      <c r="J148" s="131" t="str">
        <f>IFERROR(LARGE('N 60-69'!$AE$300:$AE$304,J$29),"")</f>
        <v/>
      </c>
      <c r="K148" s="131" t="str">
        <f>IFERROR(LARGE('N 60-69'!$AE$300:$AE$304,K$29),"")</f>
        <v/>
      </c>
      <c r="L148" s="131" t="str">
        <f>IFERROR(LARGE('N 60-69'!$AE$300:$AE$304,L$29),"")</f>
        <v/>
      </c>
      <c r="M148" s="131" t="str">
        <f>IFERROR(LARGE('N 60-69'!$AE$300:$AE$304,M$29),"")</f>
        <v/>
      </c>
      <c r="N148" s="131" t="str">
        <f>IFERROR(LARGE('N 60-69'!$AE$300:$AE$304,N$29),"")</f>
        <v/>
      </c>
      <c r="O148" s="131" t="str">
        <f>IFERROR(LARGE('N 60-69'!$AE$300:$AE$304,O$29),"")</f>
        <v/>
      </c>
      <c r="P148" s="131" t="str">
        <f>IFERROR(LARGE('N 60-69'!$AE$300:$AE$304,P$29),"")</f>
        <v/>
      </c>
      <c r="Q148" s="131" t="str">
        <f>IFERROR(LARGE('N 60-69'!$AE$300:$AE$304,Q$29),"")</f>
        <v/>
      </c>
      <c r="R148" s="131" t="str">
        <f>IFERROR(LARGE('N 60-69'!$AE$300:$AE$304,R$29),"")</f>
        <v/>
      </c>
      <c r="S148" s="131" t="str">
        <f>IFERROR(LARGE('N 60-69'!$AE$300:$AE$304,S$29),"")</f>
        <v/>
      </c>
      <c r="T148" s="131" t="str">
        <f>IFERROR(LARGE('N 60-69'!$AE$300:$AE$304,T$29),"")</f>
        <v/>
      </c>
      <c r="U148" s="131" t="str">
        <f>IFERROR(LARGE('N 60-69'!$AE$300:$AE$304,U$29),"")</f>
        <v/>
      </c>
      <c r="V148" s="131" t="str">
        <f>IFERROR(LARGE('N 60-69'!$AE$300:$AE$304,V$29),"")</f>
        <v/>
      </c>
      <c r="W148" s="131" t="str">
        <f>IFERROR(LARGE('N 60-69'!$AE$300:$AE$304,W$29),"")</f>
        <v/>
      </c>
      <c r="X148" s="131" t="str">
        <f>IFERROR(LARGE('N 60-69'!$AE$300:$AE$304,X$29),"")</f>
        <v/>
      </c>
      <c r="Y148" s="131" t="str">
        <f>IFERROR(LARGE('N 60-69'!$AE$300:$AE$304,Y$29),"")</f>
        <v/>
      </c>
      <c r="Z148" s="131" t="str">
        <f>IFERROR(LARGE('N 60-69'!$AE$300:$AE$304,Z$29),"")</f>
        <v/>
      </c>
      <c r="AA148" s="131" t="str">
        <f>IFERROR(LARGE('N 60-69'!$AE$300:$AE$304,AA$29),"")</f>
        <v/>
      </c>
      <c r="AB148" s="131" t="str">
        <f>IFERROR(LARGE('N 60-69'!$AE$300:$AE$304,AB$29),"")</f>
        <v/>
      </c>
      <c r="AC148" s="131" t="str">
        <f>IFERROR(LARGE('N 60-69'!$AE$300:$AE$304,AC$29),"")</f>
        <v/>
      </c>
      <c r="AD148" s="131" t="str">
        <f>IFERROR(LARGE('N 60-69'!$AE$300:$AE$304,AD$29),"")</f>
        <v/>
      </c>
      <c r="AE148" s="131" t="str">
        <f>IFERROR(LARGE('N 60-69'!$AE$300:$AE$304,AE$29),"")</f>
        <v/>
      </c>
      <c r="AF148" s="131" t="str">
        <f>IFERROR(LARGE('N 60-69'!$AE$300:$AE$304,AF$29),"")</f>
        <v/>
      </c>
      <c r="AG148" s="131" t="str">
        <f>IFERROR(LARGE('N 60-69'!$AE$300:$AE$304,AG$29),"")</f>
        <v/>
      </c>
      <c r="AH148" s="131" t="str">
        <f>IFERROR(LARGE('N 60-69'!$AE$300:$AE$304,AH$29),"")</f>
        <v/>
      </c>
      <c r="AI148" s="131" t="str">
        <f>IFERROR(LARGE('N 60-69'!$AE$300:$AE$304,AI$29),"")</f>
        <v/>
      </c>
      <c r="AJ148" s="131" t="str">
        <f>IFERROR(LARGE('N 60-69'!$AE$300:$AE$304,AJ$29),"")</f>
        <v/>
      </c>
      <c r="AK148" s="131" t="str">
        <f>IFERROR(LARGE('N 60-69'!$AE$300:$AE$304,AK$29),"")</f>
        <v/>
      </c>
      <c r="AL148" s="131" t="str">
        <f>IFERROR(LARGE('N 60-69'!$AE$300:$AE$304,AL$29),"")</f>
        <v/>
      </c>
      <c r="AM148" s="131" t="str">
        <f>IFERROR(LARGE('N 60-69'!$AE$300:$AE$304,AM$29),"")</f>
        <v/>
      </c>
      <c r="AN148" s="131" t="str">
        <f>IFERROR(LARGE('N 60-69'!$AE$300:$AE$304,AN$29),"")</f>
        <v/>
      </c>
      <c r="AO148" s="131" t="str">
        <f>IFERROR(LARGE('N 60-69'!$AE$300:$AE$304,AO$29),"")</f>
        <v/>
      </c>
      <c r="AP148" s="131" t="str">
        <f>IFERROR(LARGE('N 60-69'!$AE$300:$AE$304,AP$29),"")</f>
        <v/>
      </c>
      <c r="AQ148" s="131" t="str">
        <f>IFERROR(LARGE('N 60-69'!$AE$300:$AE$304,AQ$29),"")</f>
        <v/>
      </c>
    </row>
    <row r="149" spans="1:43" hidden="1" x14ac:dyDescent="0.2">
      <c r="B149" s="132" t="s">
        <v>144</v>
      </c>
      <c r="D149" s="131">
        <f>IFERROR(LARGE('N 70-79'!$AE$300:$AE$306,D$29),"")</f>
        <v>7.0000200000000001</v>
      </c>
      <c r="E149" s="131" t="str">
        <f>IFERROR(LARGE('N 70-79'!$AE$300:$AE$306,E$29),"")</f>
        <v/>
      </c>
      <c r="F149" s="131" t="str">
        <f>IFERROR(LARGE('N 70-79'!$AE$300:$AE$306,F$29),"")</f>
        <v/>
      </c>
      <c r="G149" s="131" t="str">
        <f>IFERROR(LARGE('N 70-79'!$AE$300:$AE$306,G$29),"")</f>
        <v/>
      </c>
      <c r="H149" s="131" t="str">
        <f>IFERROR(LARGE('N 70-79'!$AE$300:$AE$306,H$29),"")</f>
        <v/>
      </c>
      <c r="I149" s="131" t="str">
        <f>IFERROR(LARGE('N 70-79'!$AE$300:$AE$306,I$29),"")</f>
        <v/>
      </c>
      <c r="J149" s="131" t="str">
        <f>IFERROR(LARGE('N 70-79'!$AE$300:$AE$306,J$29),"")</f>
        <v/>
      </c>
      <c r="K149" s="131" t="str">
        <f>IFERROR(LARGE('N 70-79'!$AE$300:$AE$306,K$29),"")</f>
        <v/>
      </c>
      <c r="L149" s="131" t="str">
        <f>IFERROR(LARGE('N 70-79'!$AE$300:$AE$306,L$29),"")</f>
        <v/>
      </c>
      <c r="M149" s="131" t="str">
        <f>IFERROR(LARGE('N 70-79'!$AE$300:$AE$306,M$29),"")</f>
        <v/>
      </c>
      <c r="N149" s="131" t="str">
        <f>IFERROR(LARGE('N 70-79'!$AE$300:$AE$306,N$29),"")</f>
        <v/>
      </c>
      <c r="O149" s="131" t="str">
        <f>IFERROR(LARGE('N 70-79'!$AE$300:$AE$306,O$29),"")</f>
        <v/>
      </c>
      <c r="P149" s="131" t="str">
        <f>IFERROR(LARGE('N 70-79'!$AE$300:$AE$306,P$29),"")</f>
        <v/>
      </c>
      <c r="Q149" s="131" t="str">
        <f>IFERROR(LARGE('N 70-79'!$AE$300:$AE$306,Q$29),"")</f>
        <v/>
      </c>
      <c r="R149" s="131" t="str">
        <f>IFERROR(LARGE('N 70-79'!$AE$300:$AE$306,R$29),"")</f>
        <v/>
      </c>
      <c r="S149" s="131" t="str">
        <f>IFERROR(LARGE('N 70-79'!$AE$300:$AE$306,S$29),"")</f>
        <v/>
      </c>
      <c r="T149" s="131" t="str">
        <f>IFERROR(LARGE('N 70-79'!$AE$300:$AE$306,T$29),"")</f>
        <v/>
      </c>
      <c r="U149" s="131" t="str">
        <f>IFERROR(LARGE('N 70-79'!$AE$300:$AE$306,U$29),"")</f>
        <v/>
      </c>
      <c r="V149" s="131" t="str">
        <f>IFERROR(LARGE('N 70-79'!$AE$300:$AE$306,V$29),"")</f>
        <v/>
      </c>
      <c r="W149" s="131" t="str">
        <f>IFERROR(LARGE('N 70-79'!$AE$300:$AE$306,W$29),"")</f>
        <v/>
      </c>
      <c r="X149" s="131" t="str">
        <f>IFERROR(LARGE('N 70-79'!$AE$300:$AE$306,X$29),"")</f>
        <v/>
      </c>
      <c r="Y149" s="131" t="str">
        <f>IFERROR(LARGE('N 70-79'!$AE$300:$AE$306,Y$29),"")</f>
        <v/>
      </c>
      <c r="Z149" s="131" t="str">
        <f>IFERROR(LARGE('N 70-79'!$AE$300:$AE$306,Z$29),"")</f>
        <v/>
      </c>
      <c r="AA149" s="131" t="str">
        <f>IFERROR(LARGE('N 70-79'!$AE$300:$AE$306,AA$29),"")</f>
        <v/>
      </c>
      <c r="AB149" s="131" t="str">
        <f>IFERROR(LARGE('N 70-79'!$AE$300:$AE$306,AB$29),"")</f>
        <v/>
      </c>
      <c r="AC149" s="131" t="str">
        <f>IFERROR(LARGE('N 70-79'!$AE$300:$AE$306,AC$29),"")</f>
        <v/>
      </c>
      <c r="AD149" s="131" t="str">
        <f>IFERROR(LARGE('N 70-79'!$AE$300:$AE$306,AD$29),"")</f>
        <v/>
      </c>
      <c r="AE149" s="131" t="str">
        <f>IFERROR(LARGE('N 70-79'!$AE$300:$AE$306,AE$29),"")</f>
        <v/>
      </c>
      <c r="AF149" s="131" t="str">
        <f>IFERROR(LARGE('N 70-79'!$AE$300:$AE$306,AF$29),"")</f>
        <v/>
      </c>
      <c r="AG149" s="131" t="str">
        <f>IFERROR(LARGE('N 70-79'!$AE$300:$AE$306,AG$29),"")</f>
        <v/>
      </c>
      <c r="AH149" s="131" t="str">
        <f>IFERROR(LARGE('N 70-79'!$AE$300:$AE$306,AH$29),"")</f>
        <v/>
      </c>
      <c r="AI149" s="131" t="str">
        <f>IFERROR(LARGE('N 70-79'!$AE$300:$AE$306,AI$29),"")</f>
        <v/>
      </c>
      <c r="AJ149" s="131" t="str">
        <f>IFERROR(LARGE('N 70-79'!$AE$300:$AE$306,AJ$29),"")</f>
        <v/>
      </c>
      <c r="AK149" s="131" t="str">
        <f>IFERROR(LARGE('N 70-79'!$AE$300:$AE$306,AK$29),"")</f>
        <v/>
      </c>
      <c r="AL149" s="131" t="str">
        <f>IFERROR(LARGE('N 70-79'!$AE$300:$AE$306,AL$29),"")</f>
        <v/>
      </c>
      <c r="AM149" s="131" t="str">
        <f>IFERROR(LARGE('N 70-79'!$AE$300:$AE$306,AM$29),"")</f>
        <v/>
      </c>
      <c r="AN149" s="131" t="str">
        <f>IFERROR(LARGE('N 70-79'!$AE$300:$AE$306,AN$29),"")</f>
        <v/>
      </c>
      <c r="AO149" s="131" t="str">
        <f>IFERROR(LARGE('N 70-79'!$AE$300:$AE$306,AO$29),"")</f>
        <v/>
      </c>
      <c r="AP149" s="131" t="str">
        <f>IFERROR(LARGE('N 70-79'!$AE$300:$AE$306,AP$29),"")</f>
        <v/>
      </c>
      <c r="AQ149" s="131" t="str">
        <f>IFERROR(LARGE('N 70-79'!$AE$300:$AE$306,AQ$29),"")</f>
        <v/>
      </c>
    </row>
    <row r="150" spans="1:43" s="77" customFormat="1" hidden="1" x14ac:dyDescent="0.2">
      <c r="B150" s="132" t="s">
        <v>145</v>
      </c>
      <c r="D150" s="131">
        <f>IFERROR(LARGE('N 80+'!$AE$300:$AE$303,D$29),"")</f>
        <v>8.0000099999999996</v>
      </c>
      <c r="E150" s="131" t="str">
        <f>IFERROR(LARGE('N 80+'!$AE$300:$AE$303,E$29),"")</f>
        <v/>
      </c>
      <c r="F150" s="131" t="str">
        <f>IFERROR(LARGE('N 80+'!$AE$300:$AE$303,F$29),"")</f>
        <v/>
      </c>
      <c r="G150" s="131" t="str">
        <f>IFERROR(LARGE('N 80+'!$AE$300:$AE$303,G$29),"")</f>
        <v/>
      </c>
      <c r="H150" s="131" t="str">
        <f>IFERROR(LARGE('N 80+'!$AE$300:$AE$303,H$29),"")</f>
        <v/>
      </c>
      <c r="I150" s="131" t="str">
        <f>IFERROR(LARGE('N 80+'!$AE$300:$AE$303,I$29),"")</f>
        <v/>
      </c>
      <c r="J150" s="131" t="str">
        <f>IFERROR(LARGE('N 80+'!$AE$300:$AE$303,J$29),"")</f>
        <v/>
      </c>
      <c r="K150" s="131" t="str">
        <f>IFERROR(LARGE('N 80+'!$AE$300:$AE$303,K$29),"")</f>
        <v/>
      </c>
      <c r="L150" s="131" t="str">
        <f>IFERROR(LARGE('N 80+'!$AE$300:$AE$303,L$29),"")</f>
        <v/>
      </c>
      <c r="M150" s="131" t="str">
        <f>IFERROR(LARGE('N 80+'!$AE$300:$AE$303,M$29),"")</f>
        <v/>
      </c>
      <c r="N150" s="131" t="str">
        <f>IFERROR(LARGE('N 80+'!$AE$300:$AE$303,N$29),"")</f>
        <v/>
      </c>
      <c r="O150" s="131" t="str">
        <f>IFERROR(LARGE('N 80+'!$AE$300:$AE$303,O$29),"")</f>
        <v/>
      </c>
      <c r="P150" s="131" t="str">
        <f>IFERROR(LARGE('N 80+'!$AE$300:$AE$303,P$29),"")</f>
        <v/>
      </c>
      <c r="Q150" s="131" t="str">
        <f>IFERROR(LARGE('N 80+'!$AE$300:$AE$303,Q$29),"")</f>
        <v/>
      </c>
      <c r="R150" s="131" t="str">
        <f>IFERROR(LARGE('N 80+'!$AE$300:$AE$303,R$29),"")</f>
        <v/>
      </c>
      <c r="S150" s="131" t="str">
        <f>IFERROR(LARGE('N 80+'!$AE$300:$AE$303,S$29),"")</f>
        <v/>
      </c>
      <c r="T150" s="131" t="str">
        <f>IFERROR(LARGE('N 80+'!$AE$300:$AE$303,T$29),"")</f>
        <v/>
      </c>
      <c r="U150" s="131" t="str">
        <f>IFERROR(LARGE('N 80+'!$AE$300:$AE$303,U$29),"")</f>
        <v/>
      </c>
      <c r="V150" s="131" t="str">
        <f>IFERROR(LARGE('N 80+'!$AE$300:$AE$303,V$29),"")</f>
        <v/>
      </c>
      <c r="W150" s="131" t="str">
        <f>IFERROR(LARGE('N 80+'!$AE$300:$AE$303,W$29),"")</f>
        <v/>
      </c>
      <c r="X150" s="131" t="str">
        <f>IFERROR(LARGE('N 80+'!$AE$300:$AE$303,X$29),"")</f>
        <v/>
      </c>
      <c r="Y150" s="131" t="str">
        <f>IFERROR(LARGE('N 80+'!$AE$300:$AE$303,Y$29),"")</f>
        <v/>
      </c>
      <c r="Z150" s="131" t="str">
        <f>IFERROR(LARGE('N 80+'!$AE$300:$AE$303,Z$29),"")</f>
        <v/>
      </c>
      <c r="AA150" s="131" t="str">
        <f>IFERROR(LARGE('N 80+'!$AE$300:$AE$303,AA$29),"")</f>
        <v/>
      </c>
      <c r="AB150" s="131" t="str">
        <f>IFERROR(LARGE('N 80+'!$AE$300:$AE$303,AB$29),"")</f>
        <v/>
      </c>
      <c r="AC150" s="131" t="str">
        <f>IFERROR(LARGE('N 80+'!$AE$300:$AE$303,AC$29),"")</f>
        <v/>
      </c>
      <c r="AD150" s="131" t="str">
        <f>IFERROR(LARGE('N 80+'!$AE$300:$AE$303,AD$29),"")</f>
        <v/>
      </c>
      <c r="AE150" s="131" t="str">
        <f>IFERROR(LARGE('N 80+'!$AE$300:$AE$303,AE$29),"")</f>
        <v/>
      </c>
      <c r="AF150" s="131" t="str">
        <f>IFERROR(LARGE('N 80+'!$AE$300:$AE$303,AF$29),"")</f>
        <v/>
      </c>
      <c r="AG150" s="131" t="str">
        <f>IFERROR(LARGE('N 80+'!$AE$300:$AE$303,AG$29),"")</f>
        <v/>
      </c>
      <c r="AH150" s="131" t="str">
        <f>IFERROR(LARGE('N 80+'!$AE$300:$AE$303,AH$29),"")</f>
        <v/>
      </c>
      <c r="AI150" s="131" t="str">
        <f>IFERROR(LARGE('N 80+'!$AE$300:$AE$303,AI$29),"")</f>
        <v/>
      </c>
      <c r="AJ150" s="131" t="str">
        <f>IFERROR(LARGE('N 80+'!$AE$300:$AE$303,AJ$29),"")</f>
        <v/>
      </c>
      <c r="AK150" s="131" t="str">
        <f>IFERROR(LARGE('N 80+'!$AE$300:$AE$303,AK$29),"")</f>
        <v/>
      </c>
      <c r="AL150" s="131" t="str">
        <f>IFERROR(LARGE('N 80+'!$AE$300:$AE$303,AL$29),"")</f>
        <v/>
      </c>
      <c r="AM150" s="131" t="str">
        <f>IFERROR(LARGE('N 80+'!$AE$300:$AE$303,AM$29),"")</f>
        <v/>
      </c>
      <c r="AN150" s="131" t="str">
        <f>IFERROR(LARGE('N 80+'!$AE$300:$AE$303,AN$29),"")</f>
        <v/>
      </c>
      <c r="AO150" s="131" t="str">
        <f>IFERROR(LARGE('N 80+'!$AE$300:$AE$303,AO$29),"")</f>
        <v/>
      </c>
      <c r="AP150" s="131" t="str">
        <f>IFERROR(LARGE('N 80+'!$AE$300:$AE$303,AP$29),"")</f>
        <v/>
      </c>
      <c r="AQ150" s="131" t="str">
        <f>IFERROR(LARGE('N 80+'!$AE$300:$AE$303,AQ$29),"")</f>
        <v/>
      </c>
    </row>
    <row r="151" spans="1:43" hidden="1" x14ac:dyDescent="0.2">
      <c r="A151" s="47" t="s">
        <v>70</v>
      </c>
      <c r="B151" s="133" t="s">
        <v>86</v>
      </c>
      <c r="D151" s="131">
        <f>IFERROR(LARGE('M 35-49'!$AF$300:$AF$318,D$29),"")</f>
        <v>6.0049999999999999</v>
      </c>
      <c r="E151" s="131">
        <f>IFERROR(LARGE('M 35-49'!$AF$300:$AF$318,E$29),"")</f>
        <v>5.0049999999999999</v>
      </c>
      <c r="F151" s="131">
        <f>IFERROR(LARGE('M 35-49'!$AF$300:$AF$318,F$29),"")</f>
        <v>5.0000000000000001E-3</v>
      </c>
      <c r="G151" s="131" t="str">
        <f>IFERROR(LARGE('M 35-49'!$AF$300:$AF$318,G$29),"")</f>
        <v/>
      </c>
      <c r="H151" s="131" t="str">
        <f>IFERROR(LARGE('M 35-49'!$AF$300:$AF$318,H$29),"")</f>
        <v/>
      </c>
      <c r="I151" s="131" t="str">
        <f>IFERROR(LARGE('M 35-49'!$AF$300:$AF$318,I$29),"")</f>
        <v/>
      </c>
      <c r="J151" s="131" t="str">
        <f>IFERROR(LARGE('M 35-49'!$AF$300:$AF$318,J$29),"")</f>
        <v/>
      </c>
      <c r="K151" s="131" t="str">
        <f>IFERROR(LARGE('M 35-49'!$AF$300:$AF$318,K$29),"")</f>
        <v/>
      </c>
      <c r="L151" s="131" t="str">
        <f>IFERROR(LARGE('M 35-49'!$AF$300:$AF$318,L$29),"")</f>
        <v/>
      </c>
      <c r="M151" s="131" t="str">
        <f>IFERROR(LARGE('M 35-49'!$AF$300:$AF$318,M$29),"")</f>
        <v/>
      </c>
      <c r="N151" s="131" t="str">
        <f>IFERROR(LARGE('M 35-49'!$AF$300:$AF$318,N$29),"")</f>
        <v/>
      </c>
      <c r="O151" s="131" t="str">
        <f>IFERROR(LARGE('M 35-49'!$AF$300:$AF$318,O$29),"")</f>
        <v/>
      </c>
      <c r="P151" s="131" t="str">
        <f>IFERROR(LARGE('M 35-49'!$AF$300:$AF$318,P$29),"")</f>
        <v/>
      </c>
      <c r="Q151" s="131" t="str">
        <f>IFERROR(LARGE('M 35-49'!$AF$300:$AF$318,Q$29),"")</f>
        <v/>
      </c>
      <c r="R151" s="131" t="str">
        <f>IFERROR(LARGE('M 35-49'!$AF$300:$AF$318,R$29),"")</f>
        <v/>
      </c>
      <c r="S151" s="131" t="str">
        <f>IFERROR(LARGE('M 35-49'!$AF$300:$AF$318,S$29),"")</f>
        <v/>
      </c>
      <c r="T151" s="131" t="str">
        <f>IFERROR(LARGE('M 35-49'!$AF$300:$AF$318,T$29),"")</f>
        <v/>
      </c>
      <c r="U151" s="131" t="str">
        <f>IFERROR(LARGE('M 35-49'!$AF$300:$AF$318,U$29),"")</f>
        <v/>
      </c>
      <c r="V151" s="131" t="str">
        <f>IFERROR(LARGE('M 35-49'!$AF$300:$AF$318,V$29),"")</f>
        <v/>
      </c>
      <c r="W151" s="131" t="str">
        <f>IFERROR(LARGE('M 35-49'!$AF$300:$AF$318,W$29),"")</f>
        <v/>
      </c>
      <c r="X151" s="131" t="str">
        <f>IFERROR(LARGE('M 35-49'!$AF$300:$AF$318,X$29),"")</f>
        <v/>
      </c>
      <c r="Y151" s="131" t="str">
        <f>IFERROR(LARGE('M 35-49'!$AF$300:$AF$318,Y$29),"")</f>
        <v/>
      </c>
      <c r="Z151" s="131" t="str">
        <f>IFERROR(LARGE('M 35-49'!$AF$300:$AF$318,Z$29),"")</f>
        <v/>
      </c>
      <c r="AA151" s="131" t="str">
        <f>IFERROR(LARGE('M 35-49'!$AF$300:$AF$318,AA$29),"")</f>
        <v/>
      </c>
      <c r="AB151" s="131" t="str">
        <f>IFERROR(LARGE('M 35-49'!$AF$300:$AF$318,AB$29),"")</f>
        <v/>
      </c>
      <c r="AC151" s="131" t="str">
        <f>IFERROR(LARGE('M 35-49'!$AF$300:$AF$318,AC$29),"")</f>
        <v/>
      </c>
      <c r="AD151" s="131" t="str">
        <f>IFERROR(LARGE('M 35-49'!$AF$300:$AF$318,AD$29),"")</f>
        <v/>
      </c>
      <c r="AE151" s="131" t="str">
        <f>IFERROR(LARGE('M 35-49'!$AF$300:$AF$318,AE$29),"")</f>
        <v/>
      </c>
      <c r="AF151" s="131" t="str">
        <f>IFERROR(LARGE('M 35-49'!$AF$300:$AF$318,AF$29),"")</f>
        <v/>
      </c>
      <c r="AG151" s="131" t="str">
        <f>IFERROR(LARGE('M 35-49'!$AF$300:$AF$318,AG$29),"")</f>
        <v/>
      </c>
      <c r="AH151" s="131" t="str">
        <f>IFERROR(LARGE('M 35-49'!$AF$300:$AF$318,AH$29),"")</f>
        <v/>
      </c>
      <c r="AI151" s="131" t="str">
        <f>IFERROR(LARGE('M 35-49'!$AF$300:$AF$318,AI$29),"")</f>
        <v/>
      </c>
      <c r="AJ151" s="131" t="str">
        <f>IFERROR(LARGE('M 35-49'!$AF$300:$AF$318,AJ$29),"")</f>
        <v/>
      </c>
      <c r="AK151" s="131" t="str">
        <f>IFERROR(LARGE('M 35-49'!$AF$300:$AF$318,AK$29),"")</f>
        <v/>
      </c>
      <c r="AL151" s="131" t="str">
        <f>IFERROR(LARGE('M 35-49'!$AF$300:$AF$318,AL$29),"")</f>
        <v/>
      </c>
      <c r="AM151" s="131" t="str">
        <f>IFERROR(LARGE('M 35-49'!$AF$300:$AF$318,AM$29),"")</f>
        <v/>
      </c>
      <c r="AN151" s="131" t="str">
        <f>IFERROR(LARGE('M 35-49'!$AF$300:$AF$318,AN$29),"")</f>
        <v/>
      </c>
      <c r="AO151" s="131" t="str">
        <f>IFERROR(LARGE('M 35-49'!$AF$300:$AF$318,AO$29),"")</f>
        <v/>
      </c>
      <c r="AP151" s="131" t="str">
        <f>IFERROR(LARGE('M 35-49'!$AF$300:$AF$318,AP$29),"")</f>
        <v/>
      </c>
      <c r="AQ151" s="131" t="str">
        <f>IFERROR(LARGE('M 35-49'!$AF$300:$AF$318,AQ$29),"")</f>
        <v/>
      </c>
    </row>
    <row r="152" spans="1:43" hidden="1" x14ac:dyDescent="0.2">
      <c r="B152" s="133" t="s">
        <v>87</v>
      </c>
      <c r="D152" s="131" t="str">
        <f>IFERROR(LARGE('M 50-59'!$AF$300:$AF$313,D$29),"")</f>
        <v/>
      </c>
      <c r="E152" s="131" t="str">
        <f>IFERROR(LARGE('M 50-59'!$AF$300:$AF$313,E$29),"")</f>
        <v/>
      </c>
      <c r="F152" s="131" t="str">
        <f>IFERROR(LARGE('M 50-59'!$AF$300:$AF$313,F$29),"")</f>
        <v/>
      </c>
      <c r="G152" s="131" t="str">
        <f>IFERROR(LARGE('M 50-59'!$AF$300:$AF$313,G$29),"")</f>
        <v/>
      </c>
      <c r="H152" s="131" t="str">
        <f>IFERROR(LARGE('M 50-59'!$AF$300:$AF$313,H$29),"")</f>
        <v/>
      </c>
      <c r="I152" s="131" t="str">
        <f>IFERROR(LARGE('M 50-59'!$AF$300:$AF$313,I$29),"")</f>
        <v/>
      </c>
      <c r="J152" s="131" t="str">
        <f>IFERROR(LARGE('M 50-59'!$AF$300:$AF$313,J$29),"")</f>
        <v/>
      </c>
      <c r="K152" s="131" t="str">
        <f>IFERROR(LARGE('M 50-59'!$AF$300:$AF$313,K$29),"")</f>
        <v/>
      </c>
      <c r="L152" s="131" t="str">
        <f>IFERROR(LARGE('M 50-59'!$AF$300:$AF$313,L$29),"")</f>
        <v/>
      </c>
      <c r="M152" s="131" t="str">
        <f>IFERROR(LARGE('M 50-59'!$AF$300:$AF$313,M$29),"")</f>
        <v/>
      </c>
      <c r="N152" s="131" t="str">
        <f>IFERROR(LARGE('M 50-59'!$AF$300:$AF$313,N$29),"")</f>
        <v/>
      </c>
      <c r="O152" s="131" t="str">
        <f>IFERROR(LARGE('M 50-59'!$AF$300:$AF$313,O$29),"")</f>
        <v/>
      </c>
      <c r="P152" s="131" t="str">
        <f>IFERROR(LARGE('M 50-59'!$AF$300:$AF$313,P$29),"")</f>
        <v/>
      </c>
      <c r="Q152" s="131" t="str">
        <f>IFERROR(LARGE('M 50-59'!$AF$300:$AF$313,Q$29),"")</f>
        <v/>
      </c>
      <c r="R152" s="131" t="str">
        <f>IFERROR(LARGE('M 50-59'!$AF$300:$AF$313,R$29),"")</f>
        <v/>
      </c>
      <c r="S152" s="131" t="str">
        <f>IFERROR(LARGE('M 50-59'!$AF$300:$AF$313,S$29),"")</f>
        <v/>
      </c>
      <c r="T152" s="131" t="str">
        <f>IFERROR(LARGE('M 50-59'!$AF$300:$AF$313,T$29),"")</f>
        <v/>
      </c>
      <c r="U152" s="131" t="str">
        <f>IFERROR(LARGE('M 50-59'!$AF$300:$AF$313,U$29),"")</f>
        <v/>
      </c>
      <c r="V152" s="131" t="str">
        <f>IFERROR(LARGE('M 50-59'!$AF$300:$AF$313,V$29),"")</f>
        <v/>
      </c>
      <c r="W152" s="131" t="str">
        <f>IFERROR(LARGE('M 50-59'!$AF$300:$AF$313,W$29),"")</f>
        <v/>
      </c>
      <c r="X152" s="131" t="str">
        <f>IFERROR(LARGE('M 50-59'!$AF$300:$AF$313,X$29),"")</f>
        <v/>
      </c>
      <c r="Y152" s="131" t="str">
        <f>IFERROR(LARGE('M 50-59'!$AF$300:$AF$313,Y$29),"")</f>
        <v/>
      </c>
      <c r="Z152" s="131" t="str">
        <f>IFERROR(LARGE('M 50-59'!$AF$300:$AF$313,Z$29),"")</f>
        <v/>
      </c>
      <c r="AA152" s="131" t="str">
        <f>IFERROR(LARGE('M 50-59'!$AF$300:$AF$313,AA$29),"")</f>
        <v/>
      </c>
      <c r="AB152" s="131" t="str">
        <f>IFERROR(LARGE('M 50-59'!$AF$300:$AF$313,AB$29),"")</f>
        <v/>
      </c>
      <c r="AC152" s="131" t="str">
        <f>IFERROR(LARGE('M 50-59'!$AF$300:$AF$313,AC$29),"")</f>
        <v/>
      </c>
      <c r="AD152" s="131" t="str">
        <f>IFERROR(LARGE('M 50-59'!$AF$300:$AF$313,AD$29),"")</f>
        <v/>
      </c>
      <c r="AE152" s="131" t="str">
        <f>IFERROR(LARGE('M 50-59'!$AF$300:$AF$313,AE$29),"")</f>
        <v/>
      </c>
      <c r="AF152" s="131" t="str">
        <f>IFERROR(LARGE('M 50-59'!$AF$300:$AF$313,AF$29),"")</f>
        <v/>
      </c>
      <c r="AG152" s="131" t="str">
        <f>IFERROR(LARGE('M 50-59'!$AF$300:$AF$313,AG$29),"")</f>
        <v/>
      </c>
      <c r="AH152" s="131" t="str">
        <f>IFERROR(LARGE('M 50-59'!$AF$300:$AF$313,AH$29),"")</f>
        <v/>
      </c>
      <c r="AI152" s="131" t="str">
        <f>IFERROR(LARGE('M 50-59'!$AF$300:$AF$313,AI$29),"")</f>
        <v/>
      </c>
      <c r="AJ152" s="131" t="str">
        <f>IFERROR(LARGE('M 50-59'!$AF$300:$AF$313,AJ$29),"")</f>
        <v/>
      </c>
      <c r="AK152" s="131" t="str">
        <f>IFERROR(LARGE('M 50-59'!$AF$300:$AF$313,AK$29),"")</f>
        <v/>
      </c>
      <c r="AL152" s="131" t="str">
        <f>IFERROR(LARGE('M 50-59'!$AF$300:$AF$313,AL$29),"")</f>
        <v/>
      </c>
      <c r="AM152" s="131" t="str">
        <f>IFERROR(LARGE('M 50-59'!$AF$300:$AF$313,AM$29),"")</f>
        <v/>
      </c>
      <c r="AN152" s="131" t="str">
        <f>IFERROR(LARGE('M 50-59'!$AF$300:$AF$313,AN$29),"")</f>
        <v/>
      </c>
      <c r="AO152" s="131" t="str">
        <f>IFERROR(LARGE('M 50-59'!$AF$300:$AF$313,AO$29),"")</f>
        <v/>
      </c>
      <c r="AP152" s="131" t="str">
        <f>IFERROR(LARGE('M 50-59'!$AF$300:$AF$313,AP$29),"")</f>
        <v/>
      </c>
      <c r="AQ152" s="131" t="str">
        <f>IFERROR(LARGE('M 50-59'!$AF$300:$AF$313,AQ$29),"")</f>
        <v/>
      </c>
    </row>
    <row r="153" spans="1:43" hidden="1" x14ac:dyDescent="0.2">
      <c r="B153" s="133" t="s">
        <v>88</v>
      </c>
      <c r="D153" s="131">
        <f>IFERROR(LARGE('M 60-69'!$AF$300:$AF$308,D$29),"")</f>
        <v>6.0030000000000001</v>
      </c>
      <c r="E153" s="131" t="str">
        <f>IFERROR(LARGE('M 60-69'!$AF$300:$AF$308,E$29),"")</f>
        <v/>
      </c>
      <c r="F153" s="131" t="str">
        <f>IFERROR(LARGE('M 60-69'!$AF$300:$AF$308,F$29),"")</f>
        <v/>
      </c>
      <c r="G153" s="131" t="str">
        <f>IFERROR(LARGE('M 60-69'!$AF$300:$AF$308,G$29),"")</f>
        <v/>
      </c>
      <c r="H153" s="131" t="str">
        <f>IFERROR(LARGE('M 60-69'!$AF$300:$AF$308,H$29),"")</f>
        <v/>
      </c>
      <c r="I153" s="131" t="str">
        <f>IFERROR(LARGE('M 60-69'!$AF$300:$AF$308,I$29),"")</f>
        <v/>
      </c>
      <c r="J153" s="131" t="str">
        <f>IFERROR(LARGE('M 60-69'!$AF$300:$AF$308,J$29),"")</f>
        <v/>
      </c>
      <c r="K153" s="131" t="str">
        <f>IFERROR(LARGE('M 60-69'!$AF$300:$AF$308,K$29),"")</f>
        <v/>
      </c>
      <c r="L153" s="131" t="str">
        <f>IFERROR(LARGE('M 60-69'!$AF$300:$AF$308,L$29),"")</f>
        <v/>
      </c>
      <c r="M153" s="131" t="str">
        <f>IFERROR(LARGE('M 60-69'!$AF$300:$AF$308,M$29),"")</f>
        <v/>
      </c>
      <c r="N153" s="131" t="str">
        <f>IFERROR(LARGE('M 60-69'!$AF$300:$AF$308,N$29),"")</f>
        <v/>
      </c>
      <c r="O153" s="131" t="str">
        <f>IFERROR(LARGE('M 60-69'!$AF$300:$AF$308,O$29),"")</f>
        <v/>
      </c>
      <c r="P153" s="131" t="str">
        <f>IFERROR(LARGE('M 60-69'!$AF$300:$AF$308,P$29),"")</f>
        <v/>
      </c>
      <c r="Q153" s="131" t="str">
        <f>IFERROR(LARGE('M 60-69'!$AF$300:$AF$308,Q$29),"")</f>
        <v/>
      </c>
      <c r="R153" s="131" t="str">
        <f>IFERROR(LARGE('M 60-69'!$AF$300:$AF$308,R$29),"")</f>
        <v/>
      </c>
      <c r="S153" s="131" t="str">
        <f>IFERROR(LARGE('M 60-69'!$AF$300:$AF$308,S$29),"")</f>
        <v/>
      </c>
      <c r="T153" s="131" t="str">
        <f>IFERROR(LARGE('M 60-69'!$AF$300:$AF$308,T$29),"")</f>
        <v/>
      </c>
      <c r="U153" s="131" t="str">
        <f>IFERROR(LARGE('M 60-69'!$AF$300:$AF$308,U$29),"")</f>
        <v/>
      </c>
      <c r="V153" s="131" t="str">
        <f>IFERROR(LARGE('M 60-69'!$AF$300:$AF$308,V$29),"")</f>
        <v/>
      </c>
      <c r="W153" s="131" t="str">
        <f>IFERROR(LARGE('M 60-69'!$AF$300:$AF$308,W$29),"")</f>
        <v/>
      </c>
      <c r="X153" s="131" t="str">
        <f>IFERROR(LARGE('M 60-69'!$AF$300:$AF$308,X$29),"")</f>
        <v/>
      </c>
      <c r="Y153" s="131" t="str">
        <f>IFERROR(LARGE('M 60-69'!$AF$300:$AF$308,Y$29),"")</f>
        <v/>
      </c>
      <c r="Z153" s="131" t="str">
        <f>IFERROR(LARGE('M 60-69'!$AF$300:$AF$308,Z$29),"")</f>
        <v/>
      </c>
      <c r="AA153" s="131" t="str">
        <f>IFERROR(LARGE('M 60-69'!$AF$300:$AF$308,AA$29),"")</f>
        <v/>
      </c>
      <c r="AB153" s="131" t="str">
        <f>IFERROR(LARGE('M 60-69'!$AF$300:$AF$308,AB$29),"")</f>
        <v/>
      </c>
      <c r="AC153" s="131" t="str">
        <f>IFERROR(LARGE('M 60-69'!$AF$300:$AF$308,AC$29),"")</f>
        <v/>
      </c>
      <c r="AD153" s="131" t="str">
        <f>IFERROR(LARGE('M 60-69'!$AF$300:$AF$308,AD$29),"")</f>
        <v/>
      </c>
      <c r="AE153" s="131" t="str">
        <f>IFERROR(LARGE('M 60-69'!$AF$300:$AF$308,AE$29),"")</f>
        <v/>
      </c>
      <c r="AF153" s="131" t="str">
        <f>IFERROR(LARGE('M 60-69'!$AF$300:$AF$308,AF$29),"")</f>
        <v/>
      </c>
      <c r="AG153" s="131" t="str">
        <f>IFERROR(LARGE('M 60-69'!$AF$300:$AF$308,AG$29),"")</f>
        <v/>
      </c>
      <c r="AH153" s="131" t="str">
        <f>IFERROR(LARGE('M 60-69'!$AF$300:$AF$308,AH$29),"")</f>
        <v/>
      </c>
      <c r="AI153" s="131" t="str">
        <f>IFERROR(LARGE('M 60-69'!$AF$300:$AF$308,AI$29),"")</f>
        <v/>
      </c>
      <c r="AJ153" s="131" t="str">
        <f>IFERROR(LARGE('M 60-69'!$AF$300:$AF$308,AJ$29),"")</f>
        <v/>
      </c>
      <c r="AK153" s="131" t="str">
        <f>IFERROR(LARGE('M 60-69'!$AF$300:$AF$308,AK$29),"")</f>
        <v/>
      </c>
      <c r="AL153" s="131" t="str">
        <f>IFERROR(LARGE('M 60-69'!$AF$300:$AF$308,AL$29),"")</f>
        <v/>
      </c>
      <c r="AM153" s="131" t="str">
        <f>IFERROR(LARGE('M 60-69'!$AF$300:$AF$308,AM$29),"")</f>
        <v/>
      </c>
      <c r="AN153" s="131" t="str">
        <f>IFERROR(LARGE('M 60-69'!$AF$300:$AF$308,AN$29),"")</f>
        <v/>
      </c>
      <c r="AO153" s="131" t="str">
        <f>IFERROR(LARGE('M 60-69'!$AF$300:$AF$308,AO$29),"")</f>
        <v/>
      </c>
      <c r="AP153" s="131" t="str">
        <f>IFERROR(LARGE('M 60-69'!$AF$300:$AF$308,AP$29),"")</f>
        <v/>
      </c>
      <c r="AQ153" s="131" t="str">
        <f>IFERROR(LARGE('M 60-69'!$AF$300:$AF$308,AQ$29),"")</f>
        <v/>
      </c>
    </row>
    <row r="154" spans="1:43" hidden="1" x14ac:dyDescent="0.2">
      <c r="B154" s="133" t="s">
        <v>142</v>
      </c>
      <c r="D154" s="131">
        <f>IFERROR(LARGE('M 70-79'!$AF$300:$AF$313,D$29),"")</f>
        <v>7.0019999999999998</v>
      </c>
      <c r="E154" s="131">
        <f>IFERROR(LARGE('M 70-79'!$AF$300:$AF$313,E$29),"")</f>
        <v>1.002</v>
      </c>
      <c r="F154" s="131" t="str">
        <f>IFERROR(LARGE('M 70-79'!$AF$300:$AF$313,F$29),"")</f>
        <v/>
      </c>
      <c r="G154" s="131" t="str">
        <f>IFERROR(LARGE('M 70-79'!$AF$300:$AF$313,G$29),"")</f>
        <v/>
      </c>
      <c r="H154" s="131" t="str">
        <f>IFERROR(LARGE('M 70-79'!$AF$300:$AF$313,H$29),"")</f>
        <v/>
      </c>
      <c r="I154" s="131" t="str">
        <f>IFERROR(LARGE('M 70-79'!$AF$300:$AF$313,I$29),"")</f>
        <v/>
      </c>
      <c r="J154" s="131" t="str">
        <f>IFERROR(LARGE('M 70-79'!$AF$300:$AF$313,J$29),"")</f>
        <v/>
      </c>
      <c r="K154" s="131" t="str">
        <f>IFERROR(LARGE('M 70-79'!$AF$300:$AF$313,K$29),"")</f>
        <v/>
      </c>
      <c r="L154" s="131" t="str">
        <f>IFERROR(LARGE('M 70-79'!$AF$300:$AF$313,L$29),"")</f>
        <v/>
      </c>
      <c r="M154" s="131" t="str">
        <f>IFERROR(LARGE('M 70-79'!$AF$300:$AF$313,M$29),"")</f>
        <v/>
      </c>
      <c r="N154" s="131" t="str">
        <f>IFERROR(LARGE('M 70-79'!$AF$300:$AF$313,N$29),"")</f>
        <v/>
      </c>
      <c r="O154" s="131" t="str">
        <f>IFERROR(LARGE('M 70-79'!$AF$300:$AF$313,O$29),"")</f>
        <v/>
      </c>
      <c r="P154" s="131" t="str">
        <f>IFERROR(LARGE('M 70-79'!$AF$300:$AF$313,P$29),"")</f>
        <v/>
      </c>
      <c r="Q154" s="131" t="str">
        <f>IFERROR(LARGE('M 70-79'!$AF$300:$AF$313,Q$29),"")</f>
        <v/>
      </c>
      <c r="R154" s="131" t="str">
        <f>IFERROR(LARGE('M 70-79'!$AF$300:$AF$313,R$29),"")</f>
        <v/>
      </c>
      <c r="S154" s="131" t="str">
        <f>IFERROR(LARGE('M 70-79'!$AF$300:$AF$313,S$29),"")</f>
        <v/>
      </c>
      <c r="T154" s="131" t="str">
        <f>IFERROR(LARGE('M 70-79'!$AF$300:$AF$313,T$29),"")</f>
        <v/>
      </c>
      <c r="U154" s="131" t="str">
        <f>IFERROR(LARGE('M 70-79'!$AF$300:$AF$313,U$29),"")</f>
        <v/>
      </c>
      <c r="V154" s="131" t="str">
        <f>IFERROR(LARGE('M 70-79'!$AF$300:$AF$313,V$29),"")</f>
        <v/>
      </c>
      <c r="W154" s="131" t="str">
        <f>IFERROR(LARGE('M 70-79'!$AF$300:$AF$313,W$29),"")</f>
        <v/>
      </c>
      <c r="X154" s="131" t="str">
        <f>IFERROR(LARGE('M 70-79'!$AF$300:$AF$313,X$29),"")</f>
        <v/>
      </c>
      <c r="Y154" s="131" t="str">
        <f>IFERROR(LARGE('M 70-79'!$AF$300:$AF$313,Y$29),"")</f>
        <v/>
      </c>
      <c r="Z154" s="131" t="str">
        <f>IFERROR(LARGE('M 70-79'!$AF$300:$AF$313,Z$29),"")</f>
        <v/>
      </c>
      <c r="AA154" s="131" t="str">
        <f>IFERROR(LARGE('M 70-79'!$AF$300:$AF$313,AA$29),"")</f>
        <v/>
      </c>
      <c r="AB154" s="131" t="str">
        <f>IFERROR(LARGE('M 70-79'!$AF$300:$AF$313,AB$29),"")</f>
        <v/>
      </c>
      <c r="AC154" s="131" t="str">
        <f>IFERROR(LARGE('M 70-79'!$AF$300:$AF$313,AC$29),"")</f>
        <v/>
      </c>
      <c r="AD154" s="131" t="str">
        <f>IFERROR(LARGE('M 70-79'!$AF$300:$AF$313,AD$29),"")</f>
        <v/>
      </c>
      <c r="AE154" s="131" t="str">
        <f>IFERROR(LARGE('M 70-79'!$AF$300:$AF$313,AE$29),"")</f>
        <v/>
      </c>
      <c r="AF154" s="131" t="str">
        <f>IFERROR(LARGE('M 70-79'!$AF$300:$AF$313,AF$29),"")</f>
        <v/>
      </c>
      <c r="AG154" s="131" t="str">
        <f>IFERROR(LARGE('M 70-79'!$AF$300:$AF$313,AG$29),"")</f>
        <v/>
      </c>
      <c r="AH154" s="131" t="str">
        <f>IFERROR(LARGE('M 70-79'!$AF$300:$AF$313,AH$29),"")</f>
        <v/>
      </c>
      <c r="AI154" s="131" t="str">
        <f>IFERROR(LARGE('M 70-79'!$AF$300:$AF$313,AI$29),"")</f>
        <v/>
      </c>
      <c r="AJ154" s="131" t="str">
        <f>IFERROR(LARGE('M 70-79'!$AF$300:$AF$313,AJ$29),"")</f>
        <v/>
      </c>
      <c r="AK154" s="131" t="str">
        <f>IFERROR(LARGE('M 70-79'!$AF$300:$AF$313,AK$29),"")</f>
        <v/>
      </c>
      <c r="AL154" s="131" t="str">
        <f>IFERROR(LARGE('M 70-79'!$AF$300:$AF$313,AL$29),"")</f>
        <v/>
      </c>
      <c r="AM154" s="131" t="str">
        <f>IFERROR(LARGE('M 70-79'!$AF$300:$AF$313,AM$29),"")</f>
        <v/>
      </c>
      <c r="AN154" s="131" t="str">
        <f>IFERROR(LARGE('M 70-79'!$AF$300:$AF$313,AN$29),"")</f>
        <v/>
      </c>
      <c r="AO154" s="131" t="str">
        <f>IFERROR(LARGE('M 70-79'!$AF$300:$AF$313,AO$29),"")</f>
        <v/>
      </c>
      <c r="AP154" s="131" t="str">
        <f>IFERROR(LARGE('M 70-79'!$AF$300:$AF$313,AP$29),"")</f>
        <v/>
      </c>
      <c r="AQ154" s="131" t="str">
        <f>IFERROR(LARGE('M 70-79'!$AF$300:$AF$313,AQ$29),"")</f>
        <v/>
      </c>
    </row>
    <row r="155" spans="1:43" s="77" customFormat="1" hidden="1" x14ac:dyDescent="0.2">
      <c r="B155" s="133" t="s">
        <v>143</v>
      </c>
      <c r="D155" s="131">
        <f>IFERROR(LARGE('M 80+'!$AF$300:$AF$302,D$29),"")</f>
        <v>10.0006</v>
      </c>
      <c r="E155" s="131" t="str">
        <f>IFERROR(LARGE('M 80+'!$AF$300:$AF$302,E$29),"")</f>
        <v/>
      </c>
      <c r="F155" s="131" t="str">
        <f>IFERROR(LARGE('M 80+'!$AF$300:$AF$302,F$29),"")</f>
        <v/>
      </c>
      <c r="G155" s="131" t="str">
        <f>IFERROR(LARGE('M 80+'!$AF$300:$AF$302,G$29),"")</f>
        <v/>
      </c>
      <c r="H155" s="131" t="str">
        <f>IFERROR(LARGE('M 80+'!$AF$300:$AF$302,H$29),"")</f>
        <v/>
      </c>
      <c r="I155" s="131" t="str">
        <f>IFERROR(LARGE('M 80+'!$AF$300:$AF$302,I$29),"")</f>
        <v/>
      </c>
      <c r="J155" s="131" t="str">
        <f>IFERROR(LARGE('M 80+'!$AF$300:$AF$302,J$29),"")</f>
        <v/>
      </c>
      <c r="K155" s="131" t="str">
        <f>IFERROR(LARGE('M 80+'!$AF$300:$AF$302,K$29),"")</f>
        <v/>
      </c>
      <c r="L155" s="131" t="str">
        <f>IFERROR(LARGE('M 80+'!$AF$300:$AF$302,L$29),"")</f>
        <v/>
      </c>
      <c r="M155" s="131" t="str">
        <f>IFERROR(LARGE('M 80+'!$AF$300:$AF$302,M$29),"")</f>
        <v/>
      </c>
      <c r="N155" s="131" t="str">
        <f>IFERROR(LARGE('M 80+'!$AF$300:$AF$302,N$29),"")</f>
        <v/>
      </c>
      <c r="O155" s="131" t="str">
        <f>IFERROR(LARGE('M 80+'!$AF$300:$AF$302,O$29),"")</f>
        <v/>
      </c>
      <c r="P155" s="131" t="str">
        <f>IFERROR(LARGE('M 80+'!$AF$300:$AF$302,P$29),"")</f>
        <v/>
      </c>
      <c r="Q155" s="131" t="str">
        <f>IFERROR(LARGE('M 80+'!$AF$300:$AF$302,Q$29),"")</f>
        <v/>
      </c>
      <c r="R155" s="131" t="str">
        <f>IFERROR(LARGE('M 80+'!$AF$300:$AF$302,R$29),"")</f>
        <v/>
      </c>
      <c r="S155" s="131" t="str">
        <f>IFERROR(LARGE('M 80+'!$AF$300:$AF$302,S$29),"")</f>
        <v/>
      </c>
      <c r="T155" s="131" t="str">
        <f>IFERROR(LARGE('M 80+'!$AF$300:$AF$302,T$29),"")</f>
        <v/>
      </c>
      <c r="U155" s="131" t="str">
        <f>IFERROR(LARGE('M 80+'!$AF$300:$AF$302,U$29),"")</f>
        <v/>
      </c>
      <c r="V155" s="131" t="str">
        <f>IFERROR(LARGE('M 80+'!$AF$300:$AF$302,V$29),"")</f>
        <v/>
      </c>
      <c r="W155" s="131" t="str">
        <f>IFERROR(LARGE('M 80+'!$AF$300:$AF$302,W$29),"")</f>
        <v/>
      </c>
      <c r="X155" s="131" t="str">
        <f>IFERROR(LARGE('M 80+'!$AF$300:$AF$302,X$29),"")</f>
        <v/>
      </c>
      <c r="Y155" s="131" t="str">
        <f>IFERROR(LARGE('M 80+'!$AF$300:$AF$302,Y$29),"")</f>
        <v/>
      </c>
      <c r="Z155" s="131" t="str">
        <f>IFERROR(LARGE('M 80+'!$AF$300:$AF$302,Z$29),"")</f>
        <v/>
      </c>
      <c r="AA155" s="131" t="str">
        <f>IFERROR(LARGE('M 80+'!$AF$300:$AF$302,AA$29),"")</f>
        <v/>
      </c>
      <c r="AB155" s="131" t="str">
        <f>IFERROR(LARGE('M 80+'!$AF$300:$AF$302,AB$29),"")</f>
        <v/>
      </c>
      <c r="AC155" s="131" t="str">
        <f>IFERROR(LARGE('M 80+'!$AF$300:$AF$302,AC$29),"")</f>
        <v/>
      </c>
      <c r="AD155" s="131" t="str">
        <f>IFERROR(LARGE('M 80+'!$AF$300:$AF$302,AD$29),"")</f>
        <v/>
      </c>
      <c r="AE155" s="131" t="str">
        <f>IFERROR(LARGE('M 80+'!$AF$300:$AF$302,AE$29),"")</f>
        <v/>
      </c>
      <c r="AF155" s="131" t="str">
        <f>IFERROR(LARGE('M 80+'!$AF$300:$AF$302,AF$29),"")</f>
        <v/>
      </c>
      <c r="AG155" s="131" t="str">
        <f>IFERROR(LARGE('M 80+'!$AF$300:$AF$302,AG$29),"")</f>
        <v/>
      </c>
      <c r="AH155" s="131" t="str">
        <f>IFERROR(LARGE('M 80+'!$AF$300:$AF$302,AH$29),"")</f>
        <v/>
      </c>
      <c r="AI155" s="131" t="str">
        <f>IFERROR(LARGE('M 80+'!$AF$300:$AF$302,AI$29),"")</f>
        <v/>
      </c>
      <c r="AJ155" s="131" t="str">
        <f>IFERROR(LARGE('M 80+'!$AF$300:$AF$302,AJ$29),"")</f>
        <v/>
      </c>
      <c r="AK155" s="131" t="str">
        <f>IFERROR(LARGE('M 80+'!$AF$300:$AF$302,AK$29),"")</f>
        <v/>
      </c>
      <c r="AL155" s="131" t="str">
        <f>IFERROR(LARGE('M 80+'!$AF$300:$AF$302,AL$29),"")</f>
        <v/>
      </c>
      <c r="AM155" s="131" t="str">
        <f>IFERROR(LARGE('M 80+'!$AF$300:$AF$302,AM$29),"")</f>
        <v/>
      </c>
      <c r="AN155" s="131" t="str">
        <f>IFERROR(LARGE('M 80+'!$AF$300:$AF$302,AN$29),"")</f>
        <v/>
      </c>
      <c r="AO155" s="131" t="str">
        <f>IFERROR(LARGE('M 80+'!$AF$300:$AF$302,AO$29),"")</f>
        <v/>
      </c>
      <c r="AP155" s="131" t="str">
        <f>IFERROR(LARGE('M 80+'!$AF$300:$AF$302,AP$29),"")</f>
        <v/>
      </c>
      <c r="AQ155" s="131" t="str">
        <f>IFERROR(LARGE('M 80+'!$AF$300:$AF$302,AQ$29),"")</f>
        <v/>
      </c>
    </row>
    <row r="156" spans="1:43" hidden="1" x14ac:dyDescent="0.2">
      <c r="B156" s="132" t="s">
        <v>146</v>
      </c>
      <c r="D156" s="131">
        <f>IFERROR(LARGE('N 35-49'!$AF$300:$AF$308,D$29),"")</f>
        <v>7.0000499999999999</v>
      </c>
      <c r="E156" s="131" t="str">
        <f>IFERROR(LARGE('N 35-49'!$AF$300:$AF$308,E$29),"")</f>
        <v/>
      </c>
      <c r="F156" s="131" t="str">
        <f>IFERROR(LARGE('N 35-49'!$AF$300:$AF$308,F$29),"")</f>
        <v/>
      </c>
      <c r="G156" s="131" t="str">
        <f>IFERROR(LARGE('N 35-49'!$AF$300:$AF$308,G$29),"")</f>
        <v/>
      </c>
      <c r="H156" s="131" t="str">
        <f>IFERROR(LARGE('N 35-49'!$AF$300:$AF$308,H$29),"")</f>
        <v/>
      </c>
      <c r="I156" s="131" t="str">
        <f>IFERROR(LARGE('N 35-49'!$AF$300:$AF$308,I$29),"")</f>
        <v/>
      </c>
      <c r="J156" s="131" t="str">
        <f>IFERROR(LARGE('N 35-49'!$AF$300:$AF$308,J$29),"")</f>
        <v/>
      </c>
      <c r="K156" s="131" t="str">
        <f>IFERROR(LARGE('N 35-49'!$AF$300:$AF$308,K$29),"")</f>
        <v/>
      </c>
      <c r="L156" s="131" t="str">
        <f>IFERROR(LARGE('N 35-49'!$AF$300:$AF$308,L$29),"")</f>
        <v/>
      </c>
      <c r="M156" s="131" t="str">
        <f>IFERROR(LARGE('N 35-49'!$AF$300:$AF$308,M$29),"")</f>
        <v/>
      </c>
      <c r="N156" s="131" t="str">
        <f>IFERROR(LARGE('N 35-49'!$AF$300:$AF$308,N$29),"")</f>
        <v/>
      </c>
      <c r="O156" s="131" t="str">
        <f>IFERROR(LARGE('N 35-49'!$AF$300:$AF$308,O$29),"")</f>
        <v/>
      </c>
      <c r="P156" s="131" t="str">
        <f>IFERROR(LARGE('N 35-49'!$AF$300:$AF$308,P$29),"")</f>
        <v/>
      </c>
      <c r="Q156" s="131" t="str">
        <f>IFERROR(LARGE('N 35-49'!$AF$300:$AF$308,Q$29),"")</f>
        <v/>
      </c>
      <c r="R156" s="131" t="str">
        <f>IFERROR(LARGE('N 35-49'!$AF$300:$AF$308,R$29),"")</f>
        <v/>
      </c>
      <c r="S156" s="131" t="str">
        <f>IFERROR(LARGE('N 35-49'!$AF$300:$AF$308,S$29),"")</f>
        <v/>
      </c>
      <c r="T156" s="131" t="str">
        <f>IFERROR(LARGE('N 35-49'!$AF$300:$AF$308,T$29),"")</f>
        <v/>
      </c>
      <c r="U156" s="131" t="str">
        <f>IFERROR(LARGE('N 35-49'!$AF$300:$AF$308,U$29),"")</f>
        <v/>
      </c>
      <c r="V156" s="131" t="str">
        <f>IFERROR(LARGE('N 35-49'!$AF$300:$AF$308,V$29),"")</f>
        <v/>
      </c>
      <c r="W156" s="131" t="str">
        <f>IFERROR(LARGE('N 35-49'!$AF$300:$AF$308,W$29),"")</f>
        <v/>
      </c>
      <c r="X156" s="131" t="str">
        <f>IFERROR(LARGE('N 35-49'!$AF$300:$AF$308,X$29),"")</f>
        <v/>
      </c>
      <c r="Y156" s="131" t="str">
        <f>IFERROR(LARGE('N 35-49'!$AF$300:$AF$308,Y$29),"")</f>
        <v/>
      </c>
      <c r="Z156" s="131" t="str">
        <f>IFERROR(LARGE('N 35-49'!$AF$300:$AF$308,Z$29),"")</f>
        <v/>
      </c>
      <c r="AA156" s="131" t="str">
        <f>IFERROR(LARGE('N 35-49'!$AF$300:$AF$308,AA$29),"")</f>
        <v/>
      </c>
      <c r="AB156" s="131" t="str">
        <f>IFERROR(LARGE('N 35-49'!$AF$300:$AF$308,AB$29),"")</f>
        <v/>
      </c>
      <c r="AC156" s="131" t="str">
        <f>IFERROR(LARGE('N 35-49'!$AF$300:$AF$308,AC$29),"")</f>
        <v/>
      </c>
      <c r="AD156" s="131" t="str">
        <f>IFERROR(LARGE('N 35-49'!$AF$300:$AF$308,AD$29),"")</f>
        <v/>
      </c>
      <c r="AE156" s="131" t="str">
        <f>IFERROR(LARGE('N 35-49'!$AF$300:$AF$308,AE$29),"")</f>
        <v/>
      </c>
      <c r="AF156" s="131" t="str">
        <f>IFERROR(LARGE('N 35-49'!$AF$300:$AF$308,AF$29),"")</f>
        <v/>
      </c>
      <c r="AG156" s="131" t="str">
        <f>IFERROR(LARGE('N 35-49'!$AF$300:$AF$308,AG$29),"")</f>
        <v/>
      </c>
      <c r="AH156" s="131" t="str">
        <f>IFERROR(LARGE('N 35-49'!$AF$300:$AF$308,AH$29),"")</f>
        <v/>
      </c>
      <c r="AI156" s="131" t="str">
        <f>IFERROR(LARGE('N 35-49'!$AF$300:$AF$308,AI$29),"")</f>
        <v/>
      </c>
      <c r="AJ156" s="131" t="str">
        <f>IFERROR(LARGE('N 35-49'!$AF$300:$AF$308,AJ$29),"")</f>
        <v/>
      </c>
      <c r="AK156" s="131" t="str">
        <f>IFERROR(LARGE('N 35-49'!$AF$300:$AF$308,AK$29),"")</f>
        <v/>
      </c>
      <c r="AL156" s="131" t="str">
        <f>IFERROR(LARGE('N 35-49'!$AF$300:$AF$308,AL$29),"")</f>
        <v/>
      </c>
      <c r="AM156" s="131" t="str">
        <f>IFERROR(LARGE('N 35-49'!$AF$300:$AF$308,AM$29),"")</f>
        <v/>
      </c>
      <c r="AN156" s="131" t="str">
        <f>IFERROR(LARGE('N 35-49'!$AF$300:$AF$308,AN$29),"")</f>
        <v/>
      </c>
      <c r="AO156" s="131" t="str">
        <f>IFERROR(LARGE('N 35-49'!$AF$300:$AF$308,AO$29),"")</f>
        <v/>
      </c>
      <c r="AP156" s="131" t="str">
        <f>IFERROR(LARGE('N 35-49'!$AF$300:$AF$308,AP$29),"")</f>
        <v/>
      </c>
      <c r="AQ156" s="131" t="str">
        <f>IFERROR(LARGE('N 35-49'!$AF$300:$AF$308,AQ$29),"")</f>
        <v/>
      </c>
    </row>
    <row r="157" spans="1:43" hidden="1" x14ac:dyDescent="0.2">
      <c r="B157" s="132" t="s">
        <v>147</v>
      </c>
      <c r="D157" s="131">
        <f>IFERROR(LARGE('N 50-59'!$AF$300:$AF$307,D$29),"")</f>
        <v>8.0000400000000003</v>
      </c>
      <c r="E157" s="131" t="str">
        <f>IFERROR(LARGE('N 50-59'!$AF$300:$AF$307,E$29),"")</f>
        <v/>
      </c>
      <c r="F157" s="131" t="str">
        <f>IFERROR(LARGE('N 50-59'!$AF$300:$AF$307,F$29),"")</f>
        <v/>
      </c>
      <c r="G157" s="131" t="str">
        <f>IFERROR(LARGE('N 50-59'!$AF$300:$AF$307,G$29),"")</f>
        <v/>
      </c>
      <c r="H157" s="131" t="str">
        <f>IFERROR(LARGE('N 50-59'!$AF$300:$AF$307,H$29),"")</f>
        <v/>
      </c>
      <c r="I157" s="131" t="str">
        <f>IFERROR(LARGE('N 50-59'!$AF$300:$AF$307,I$29),"")</f>
        <v/>
      </c>
      <c r="J157" s="131" t="str">
        <f>IFERROR(LARGE('N 50-59'!$AF$300:$AF$307,J$29),"")</f>
        <v/>
      </c>
      <c r="K157" s="131" t="str">
        <f>IFERROR(LARGE('N 50-59'!$AF$300:$AF$307,K$29),"")</f>
        <v/>
      </c>
      <c r="L157" s="131" t="str">
        <f>IFERROR(LARGE('N 50-59'!$AF$300:$AF$307,L$29),"")</f>
        <v/>
      </c>
      <c r="M157" s="131" t="str">
        <f>IFERROR(LARGE('N 50-59'!$AF$300:$AF$307,M$29),"")</f>
        <v/>
      </c>
      <c r="N157" s="131" t="str">
        <f>IFERROR(LARGE('N 50-59'!$AF$300:$AF$307,N$29),"")</f>
        <v/>
      </c>
      <c r="O157" s="131" t="str">
        <f>IFERROR(LARGE('N 50-59'!$AF$300:$AF$307,O$29),"")</f>
        <v/>
      </c>
      <c r="P157" s="131" t="str">
        <f>IFERROR(LARGE('N 50-59'!$AF$300:$AF$307,P$29),"")</f>
        <v/>
      </c>
      <c r="Q157" s="131" t="str">
        <f>IFERROR(LARGE('N 50-59'!$AF$300:$AF$307,Q$29),"")</f>
        <v/>
      </c>
      <c r="R157" s="131" t="str">
        <f>IFERROR(LARGE('N 50-59'!$AF$300:$AF$307,R$29),"")</f>
        <v/>
      </c>
      <c r="S157" s="131" t="str">
        <f>IFERROR(LARGE('N 50-59'!$AF$300:$AF$307,S$29),"")</f>
        <v/>
      </c>
      <c r="T157" s="131" t="str">
        <f>IFERROR(LARGE('N 50-59'!$AF$300:$AF$307,T$29),"")</f>
        <v/>
      </c>
      <c r="U157" s="131" t="str">
        <f>IFERROR(LARGE('N 50-59'!$AF$300:$AF$307,U$29),"")</f>
        <v/>
      </c>
      <c r="V157" s="131" t="str">
        <f>IFERROR(LARGE('N 50-59'!$AF$300:$AF$307,V$29),"")</f>
        <v/>
      </c>
      <c r="W157" s="131" t="str">
        <f>IFERROR(LARGE('N 50-59'!$AF$300:$AF$307,W$29),"")</f>
        <v/>
      </c>
      <c r="X157" s="131" t="str">
        <f>IFERROR(LARGE('N 50-59'!$AF$300:$AF$307,X$29),"")</f>
        <v/>
      </c>
      <c r="Y157" s="131" t="str">
        <f>IFERROR(LARGE('N 50-59'!$AF$300:$AF$307,Y$29),"")</f>
        <v/>
      </c>
      <c r="Z157" s="131" t="str">
        <f>IFERROR(LARGE('N 50-59'!$AF$300:$AF$307,Z$29),"")</f>
        <v/>
      </c>
      <c r="AA157" s="131" t="str">
        <f>IFERROR(LARGE('N 50-59'!$AF$300:$AF$307,AA$29),"")</f>
        <v/>
      </c>
      <c r="AB157" s="131" t="str">
        <f>IFERROR(LARGE('N 50-59'!$AF$300:$AF$307,AB$29),"")</f>
        <v/>
      </c>
      <c r="AC157" s="131" t="str">
        <f>IFERROR(LARGE('N 50-59'!$AF$300:$AF$307,AC$29),"")</f>
        <v/>
      </c>
      <c r="AD157" s="131" t="str">
        <f>IFERROR(LARGE('N 50-59'!$AF$300:$AF$307,AD$29),"")</f>
        <v/>
      </c>
      <c r="AE157" s="131" t="str">
        <f>IFERROR(LARGE('N 50-59'!$AF$300:$AF$307,AE$29),"")</f>
        <v/>
      </c>
      <c r="AF157" s="131" t="str">
        <f>IFERROR(LARGE('N 50-59'!$AF$300:$AF$307,AF$29),"")</f>
        <v/>
      </c>
      <c r="AG157" s="131" t="str">
        <f>IFERROR(LARGE('N 50-59'!$AF$300:$AF$307,AG$29),"")</f>
        <v/>
      </c>
      <c r="AH157" s="131" t="str">
        <f>IFERROR(LARGE('N 50-59'!$AF$300:$AF$307,AH$29),"")</f>
        <v/>
      </c>
      <c r="AI157" s="131" t="str">
        <f>IFERROR(LARGE('N 50-59'!$AF$300:$AF$307,AI$29),"")</f>
        <v/>
      </c>
      <c r="AJ157" s="131" t="str">
        <f>IFERROR(LARGE('N 50-59'!$AF$300:$AF$307,AJ$29),"")</f>
        <v/>
      </c>
      <c r="AK157" s="131" t="str">
        <f>IFERROR(LARGE('N 50-59'!$AF$300:$AF$307,AK$29),"")</f>
        <v/>
      </c>
      <c r="AL157" s="131" t="str">
        <f>IFERROR(LARGE('N 50-59'!$AF$300:$AF$307,AL$29),"")</f>
        <v/>
      </c>
      <c r="AM157" s="131" t="str">
        <f>IFERROR(LARGE('N 50-59'!$AF$300:$AF$307,AM$29),"")</f>
        <v/>
      </c>
      <c r="AN157" s="131" t="str">
        <f>IFERROR(LARGE('N 50-59'!$AF$300:$AF$307,AN$29),"")</f>
        <v/>
      </c>
      <c r="AO157" s="131" t="str">
        <f>IFERROR(LARGE('N 50-59'!$AF$300:$AF$307,AO$29),"")</f>
        <v/>
      </c>
      <c r="AP157" s="131" t="str">
        <f>IFERROR(LARGE('N 50-59'!$AF$300:$AF$307,AP$29),"")</f>
        <v/>
      </c>
      <c r="AQ157" s="131" t="str">
        <f>IFERROR(LARGE('N 50-59'!$AF$300:$AF$307,AQ$29),"")</f>
        <v/>
      </c>
    </row>
    <row r="158" spans="1:43" hidden="1" x14ac:dyDescent="0.2">
      <c r="B158" s="132" t="s">
        <v>89</v>
      </c>
      <c r="D158" s="131">
        <f>IFERROR(LARGE('N 60-69'!$AF$300:$AF$304,D$29),"")</f>
        <v>10.000030000000001</v>
      </c>
      <c r="E158" s="131" t="str">
        <f>IFERROR(LARGE('N 60-69'!$AF$300:$AF$304,E$29),"")</f>
        <v/>
      </c>
      <c r="F158" s="131" t="str">
        <f>IFERROR(LARGE('N 60-69'!$AF$300:$AF$304,F$29),"")</f>
        <v/>
      </c>
      <c r="G158" s="131" t="str">
        <f>IFERROR(LARGE('N 60-69'!$AF$300:$AF$304,G$29),"")</f>
        <v/>
      </c>
      <c r="H158" s="131" t="str">
        <f>IFERROR(LARGE('N 60-69'!$AF$300:$AF$304,H$29),"")</f>
        <v/>
      </c>
      <c r="I158" s="131" t="str">
        <f>IFERROR(LARGE('N 60-69'!$AF$300:$AF$304,I$29),"")</f>
        <v/>
      </c>
      <c r="J158" s="131" t="str">
        <f>IFERROR(LARGE('N 60-69'!$AF$300:$AF$304,J$29),"")</f>
        <v/>
      </c>
      <c r="K158" s="131" t="str">
        <f>IFERROR(LARGE('N 60-69'!$AF$300:$AF$304,K$29),"")</f>
        <v/>
      </c>
      <c r="L158" s="131" t="str">
        <f>IFERROR(LARGE('N 60-69'!$AF$300:$AF$304,L$29),"")</f>
        <v/>
      </c>
      <c r="M158" s="131" t="str">
        <f>IFERROR(LARGE('N 60-69'!$AF$300:$AF$304,M$29),"")</f>
        <v/>
      </c>
      <c r="N158" s="131" t="str">
        <f>IFERROR(LARGE('N 60-69'!$AF$300:$AF$304,N$29),"")</f>
        <v/>
      </c>
      <c r="O158" s="131" t="str">
        <f>IFERROR(LARGE('N 60-69'!$AF$300:$AF$304,O$29),"")</f>
        <v/>
      </c>
      <c r="P158" s="131" t="str">
        <f>IFERROR(LARGE('N 60-69'!$AF$300:$AF$304,P$29),"")</f>
        <v/>
      </c>
      <c r="Q158" s="131" t="str">
        <f>IFERROR(LARGE('N 60-69'!$AF$300:$AF$304,Q$29),"")</f>
        <v/>
      </c>
      <c r="R158" s="131" t="str">
        <f>IFERROR(LARGE('N 60-69'!$AF$300:$AF$304,R$29),"")</f>
        <v/>
      </c>
      <c r="S158" s="131" t="str">
        <f>IFERROR(LARGE('N 60-69'!$AF$300:$AF$304,S$29),"")</f>
        <v/>
      </c>
      <c r="T158" s="131" t="str">
        <f>IFERROR(LARGE('N 60-69'!$AF$300:$AF$304,T$29),"")</f>
        <v/>
      </c>
      <c r="U158" s="131" t="str">
        <f>IFERROR(LARGE('N 60-69'!$AF$300:$AF$304,U$29),"")</f>
        <v/>
      </c>
      <c r="V158" s="131" t="str">
        <f>IFERROR(LARGE('N 60-69'!$AF$300:$AF$304,V$29),"")</f>
        <v/>
      </c>
      <c r="W158" s="131" t="str">
        <f>IFERROR(LARGE('N 60-69'!$AF$300:$AF$304,W$29),"")</f>
        <v/>
      </c>
      <c r="X158" s="131" t="str">
        <f>IFERROR(LARGE('N 60-69'!$AF$300:$AF$304,X$29),"")</f>
        <v/>
      </c>
      <c r="Y158" s="131" t="str">
        <f>IFERROR(LARGE('N 60-69'!$AF$300:$AF$304,Y$29),"")</f>
        <v/>
      </c>
      <c r="Z158" s="131" t="str">
        <f>IFERROR(LARGE('N 60-69'!$AF$300:$AF$304,Z$29),"")</f>
        <v/>
      </c>
      <c r="AA158" s="131" t="str">
        <f>IFERROR(LARGE('N 60-69'!$AF$300:$AF$304,AA$29),"")</f>
        <v/>
      </c>
      <c r="AB158" s="131" t="str">
        <f>IFERROR(LARGE('N 60-69'!$AF$300:$AF$304,AB$29),"")</f>
        <v/>
      </c>
      <c r="AC158" s="131" t="str">
        <f>IFERROR(LARGE('N 60-69'!$AF$300:$AF$304,AC$29),"")</f>
        <v/>
      </c>
      <c r="AD158" s="131" t="str">
        <f>IFERROR(LARGE('N 60-69'!$AF$300:$AF$304,AD$29),"")</f>
        <v/>
      </c>
      <c r="AE158" s="131" t="str">
        <f>IFERROR(LARGE('N 60-69'!$AF$300:$AF$304,AE$29),"")</f>
        <v/>
      </c>
      <c r="AF158" s="131" t="str">
        <f>IFERROR(LARGE('N 60-69'!$AF$300:$AF$304,AF$29),"")</f>
        <v/>
      </c>
      <c r="AG158" s="131" t="str">
        <f>IFERROR(LARGE('N 60-69'!$AF$300:$AF$304,AG$29),"")</f>
        <v/>
      </c>
      <c r="AH158" s="131" t="str">
        <f>IFERROR(LARGE('N 60-69'!$AF$300:$AF$304,AH$29),"")</f>
        <v/>
      </c>
      <c r="AI158" s="131" t="str">
        <f>IFERROR(LARGE('N 60-69'!$AF$300:$AF$304,AI$29),"")</f>
        <v/>
      </c>
      <c r="AJ158" s="131" t="str">
        <f>IFERROR(LARGE('N 60-69'!$AF$300:$AF$304,AJ$29),"")</f>
        <v/>
      </c>
      <c r="AK158" s="131" t="str">
        <f>IFERROR(LARGE('N 60-69'!$AF$300:$AF$304,AK$29),"")</f>
        <v/>
      </c>
      <c r="AL158" s="131" t="str">
        <f>IFERROR(LARGE('N 60-69'!$AF$300:$AF$304,AL$29),"")</f>
        <v/>
      </c>
      <c r="AM158" s="131" t="str">
        <f>IFERROR(LARGE('N 60-69'!$AF$300:$AF$304,AM$29),"")</f>
        <v/>
      </c>
      <c r="AN158" s="131" t="str">
        <f>IFERROR(LARGE('N 60-69'!$AF$300:$AF$304,AN$29),"")</f>
        <v/>
      </c>
      <c r="AO158" s="131" t="str">
        <f>IFERROR(LARGE('N 60-69'!$AF$300:$AF$304,AO$29),"")</f>
        <v/>
      </c>
      <c r="AP158" s="131" t="str">
        <f>IFERROR(LARGE('N 60-69'!$AF$300:$AF$304,AP$29),"")</f>
        <v/>
      </c>
      <c r="AQ158" s="131" t="str">
        <f>IFERROR(LARGE('N 60-69'!$AF$300:$AF$304,AQ$29),"")</f>
        <v/>
      </c>
    </row>
    <row r="159" spans="1:43" hidden="1" x14ac:dyDescent="0.2">
      <c r="B159" s="132" t="s">
        <v>144</v>
      </c>
      <c r="D159" s="131">
        <f>IFERROR(LARGE('N 70-79'!$AF$300:$AF$306,D$29),"")</f>
        <v>8.0000199999999992</v>
      </c>
      <c r="E159" s="131" t="str">
        <f>IFERROR(LARGE('N 70-79'!$AF$300:$AF$306,E$29),"")</f>
        <v/>
      </c>
      <c r="F159" s="131" t="str">
        <f>IFERROR(LARGE('N 70-79'!$AF$300:$AF$306,F$29),"")</f>
        <v/>
      </c>
      <c r="G159" s="131" t="str">
        <f>IFERROR(LARGE('N 70-79'!$AF$300:$AF$306,G$29),"")</f>
        <v/>
      </c>
      <c r="H159" s="131" t="str">
        <f>IFERROR(LARGE('N 70-79'!$AF$300:$AF$306,H$29),"")</f>
        <v/>
      </c>
      <c r="I159" s="131" t="str">
        <f>IFERROR(LARGE('N 70-79'!$AF$300:$AF$306,I$29),"")</f>
        <v/>
      </c>
      <c r="J159" s="131" t="str">
        <f>IFERROR(LARGE('N 70-79'!$AF$300:$AF$306,J$29),"")</f>
        <v/>
      </c>
      <c r="K159" s="131" t="str">
        <f>IFERROR(LARGE('N 70-79'!$AF$300:$AF$306,K$29),"")</f>
        <v/>
      </c>
      <c r="L159" s="131" t="str">
        <f>IFERROR(LARGE('N 70-79'!$AF$300:$AF$306,L$29),"")</f>
        <v/>
      </c>
      <c r="M159" s="131" t="str">
        <f>IFERROR(LARGE('N 70-79'!$AF$300:$AF$306,M$29),"")</f>
        <v/>
      </c>
      <c r="N159" s="131" t="str">
        <f>IFERROR(LARGE('N 70-79'!$AF$300:$AF$306,N$29),"")</f>
        <v/>
      </c>
      <c r="O159" s="131" t="str">
        <f>IFERROR(LARGE('N 70-79'!$AF$300:$AF$306,O$29),"")</f>
        <v/>
      </c>
      <c r="P159" s="131" t="str">
        <f>IFERROR(LARGE('N 70-79'!$AF$300:$AF$306,P$29),"")</f>
        <v/>
      </c>
      <c r="Q159" s="131" t="str">
        <f>IFERROR(LARGE('N 70-79'!$AF$300:$AF$306,Q$29),"")</f>
        <v/>
      </c>
      <c r="R159" s="131" t="str">
        <f>IFERROR(LARGE('N 70-79'!$AF$300:$AF$306,R$29),"")</f>
        <v/>
      </c>
      <c r="S159" s="131" t="str">
        <f>IFERROR(LARGE('N 70-79'!$AF$300:$AF$306,S$29),"")</f>
        <v/>
      </c>
      <c r="T159" s="131" t="str">
        <f>IFERROR(LARGE('N 70-79'!$AF$300:$AF$306,T$29),"")</f>
        <v/>
      </c>
      <c r="U159" s="131" t="str">
        <f>IFERROR(LARGE('N 70-79'!$AF$300:$AF$306,U$29),"")</f>
        <v/>
      </c>
      <c r="V159" s="131" t="str">
        <f>IFERROR(LARGE('N 70-79'!$AF$300:$AF$306,V$29),"")</f>
        <v/>
      </c>
      <c r="W159" s="131" t="str">
        <f>IFERROR(LARGE('N 70-79'!$AF$300:$AF$306,W$29),"")</f>
        <v/>
      </c>
      <c r="X159" s="131" t="str">
        <f>IFERROR(LARGE('N 70-79'!$AF$300:$AF$306,X$29),"")</f>
        <v/>
      </c>
      <c r="Y159" s="131" t="str">
        <f>IFERROR(LARGE('N 70-79'!$AF$300:$AF$306,Y$29),"")</f>
        <v/>
      </c>
      <c r="Z159" s="131" t="str">
        <f>IFERROR(LARGE('N 70-79'!$AF$300:$AF$306,Z$29),"")</f>
        <v/>
      </c>
      <c r="AA159" s="131" t="str">
        <f>IFERROR(LARGE('N 70-79'!$AF$300:$AF$306,AA$29),"")</f>
        <v/>
      </c>
      <c r="AB159" s="131" t="str">
        <f>IFERROR(LARGE('N 70-79'!$AF$300:$AF$306,AB$29),"")</f>
        <v/>
      </c>
      <c r="AC159" s="131" t="str">
        <f>IFERROR(LARGE('N 70-79'!$AF$300:$AF$306,AC$29),"")</f>
        <v/>
      </c>
      <c r="AD159" s="131" t="str">
        <f>IFERROR(LARGE('N 70-79'!$AF$300:$AF$306,AD$29),"")</f>
        <v/>
      </c>
      <c r="AE159" s="131" t="str">
        <f>IFERROR(LARGE('N 70-79'!$AF$300:$AF$306,AE$29),"")</f>
        <v/>
      </c>
      <c r="AF159" s="131" t="str">
        <f>IFERROR(LARGE('N 70-79'!$AF$300:$AF$306,AF$29),"")</f>
        <v/>
      </c>
      <c r="AG159" s="131" t="str">
        <f>IFERROR(LARGE('N 70-79'!$AF$300:$AF$306,AG$29),"")</f>
        <v/>
      </c>
      <c r="AH159" s="131" t="str">
        <f>IFERROR(LARGE('N 70-79'!$AF$300:$AF$306,AH$29),"")</f>
        <v/>
      </c>
      <c r="AI159" s="131" t="str">
        <f>IFERROR(LARGE('N 70-79'!$AF$300:$AF$306,AI$29),"")</f>
        <v/>
      </c>
      <c r="AJ159" s="131" t="str">
        <f>IFERROR(LARGE('N 70-79'!$AF$300:$AF$306,AJ$29),"")</f>
        <v/>
      </c>
      <c r="AK159" s="131" t="str">
        <f>IFERROR(LARGE('N 70-79'!$AF$300:$AF$306,AK$29),"")</f>
        <v/>
      </c>
      <c r="AL159" s="131" t="str">
        <f>IFERROR(LARGE('N 70-79'!$AF$300:$AF$306,AL$29),"")</f>
        <v/>
      </c>
      <c r="AM159" s="131" t="str">
        <f>IFERROR(LARGE('N 70-79'!$AF$300:$AF$306,AM$29),"")</f>
        <v/>
      </c>
      <c r="AN159" s="131" t="str">
        <f>IFERROR(LARGE('N 70-79'!$AF$300:$AF$306,AN$29),"")</f>
        <v/>
      </c>
      <c r="AO159" s="131" t="str">
        <f>IFERROR(LARGE('N 70-79'!$AF$300:$AF$306,AO$29),"")</f>
        <v/>
      </c>
      <c r="AP159" s="131" t="str">
        <f>IFERROR(LARGE('N 70-79'!$AF$300:$AF$306,AP$29),"")</f>
        <v/>
      </c>
      <c r="AQ159" s="131" t="str">
        <f>IFERROR(LARGE('N 70-79'!$AF$300:$AF$306,AQ$29),"")</f>
        <v/>
      </c>
    </row>
    <row r="160" spans="1:43" s="77" customFormat="1" hidden="1" x14ac:dyDescent="0.2">
      <c r="B160" s="132" t="s">
        <v>145</v>
      </c>
      <c r="D160" s="131" t="str">
        <f>IFERROR(LARGE('N 80+'!$AF$300:$AF$303,D$29),"")</f>
        <v/>
      </c>
      <c r="E160" s="131" t="str">
        <f>IFERROR(LARGE('N 80+'!$AF$300:$AF$303,E$29),"")</f>
        <v/>
      </c>
      <c r="F160" s="131" t="str">
        <f>IFERROR(LARGE('N 80+'!$AF$300:$AF$303,F$29),"")</f>
        <v/>
      </c>
      <c r="G160" s="131" t="str">
        <f>IFERROR(LARGE('N 80+'!$AF$300:$AF$303,G$29),"")</f>
        <v/>
      </c>
      <c r="H160" s="131" t="str">
        <f>IFERROR(LARGE('N 80+'!$AF$300:$AF$303,H$29),"")</f>
        <v/>
      </c>
      <c r="I160" s="131" t="str">
        <f>IFERROR(LARGE('N 80+'!$AF$300:$AF$303,I$29),"")</f>
        <v/>
      </c>
      <c r="J160" s="131" t="str">
        <f>IFERROR(LARGE('N 80+'!$AF$300:$AF$303,J$29),"")</f>
        <v/>
      </c>
      <c r="K160" s="131" t="str">
        <f>IFERROR(LARGE('N 80+'!$AF$300:$AF$303,K$29),"")</f>
        <v/>
      </c>
      <c r="L160" s="131" t="str">
        <f>IFERROR(LARGE('N 80+'!$AF$300:$AF$303,L$29),"")</f>
        <v/>
      </c>
      <c r="M160" s="131" t="str">
        <f>IFERROR(LARGE('N 80+'!$AF$300:$AF$303,M$29),"")</f>
        <v/>
      </c>
      <c r="N160" s="131" t="str">
        <f>IFERROR(LARGE('N 80+'!$AF$300:$AF$303,N$29),"")</f>
        <v/>
      </c>
      <c r="O160" s="131" t="str">
        <f>IFERROR(LARGE('N 80+'!$AF$300:$AF$303,O$29),"")</f>
        <v/>
      </c>
      <c r="P160" s="131" t="str">
        <f>IFERROR(LARGE('N 80+'!$AF$300:$AF$303,P$29),"")</f>
        <v/>
      </c>
      <c r="Q160" s="131" t="str">
        <f>IFERROR(LARGE('N 80+'!$AF$300:$AF$303,Q$29),"")</f>
        <v/>
      </c>
      <c r="R160" s="131" t="str">
        <f>IFERROR(LARGE('N 80+'!$AF$300:$AF$303,R$29),"")</f>
        <v/>
      </c>
      <c r="S160" s="131" t="str">
        <f>IFERROR(LARGE('N 80+'!$AF$300:$AF$303,S$29),"")</f>
        <v/>
      </c>
      <c r="T160" s="131" t="str">
        <f>IFERROR(LARGE('N 80+'!$AF$300:$AF$303,T$29),"")</f>
        <v/>
      </c>
      <c r="U160" s="131" t="str">
        <f>IFERROR(LARGE('N 80+'!$AF$300:$AF$303,U$29),"")</f>
        <v/>
      </c>
      <c r="V160" s="131" t="str">
        <f>IFERROR(LARGE('N 80+'!$AF$300:$AF$303,V$29),"")</f>
        <v/>
      </c>
      <c r="W160" s="131" t="str">
        <f>IFERROR(LARGE('N 80+'!$AF$300:$AF$303,W$29),"")</f>
        <v/>
      </c>
      <c r="X160" s="131" t="str">
        <f>IFERROR(LARGE('N 80+'!$AF$300:$AF$303,X$29),"")</f>
        <v/>
      </c>
      <c r="Y160" s="131" t="str">
        <f>IFERROR(LARGE('N 80+'!$AF$300:$AF$303,Y$29),"")</f>
        <v/>
      </c>
      <c r="Z160" s="131" t="str">
        <f>IFERROR(LARGE('N 80+'!$AF$300:$AF$303,Z$29),"")</f>
        <v/>
      </c>
      <c r="AA160" s="131" t="str">
        <f>IFERROR(LARGE('N 80+'!$AF$300:$AF$303,AA$29),"")</f>
        <v/>
      </c>
      <c r="AB160" s="131" t="str">
        <f>IFERROR(LARGE('N 80+'!$AF$300:$AF$303,AB$29),"")</f>
        <v/>
      </c>
      <c r="AC160" s="131" t="str">
        <f>IFERROR(LARGE('N 80+'!$AF$300:$AF$303,AC$29),"")</f>
        <v/>
      </c>
      <c r="AD160" s="131" t="str">
        <f>IFERROR(LARGE('N 80+'!$AF$300:$AF$303,AD$29),"")</f>
        <v/>
      </c>
      <c r="AE160" s="131" t="str">
        <f>IFERROR(LARGE('N 80+'!$AF$300:$AF$303,AE$29),"")</f>
        <v/>
      </c>
      <c r="AF160" s="131" t="str">
        <f>IFERROR(LARGE('N 80+'!$AF$300:$AF$303,AF$29),"")</f>
        <v/>
      </c>
      <c r="AG160" s="131" t="str">
        <f>IFERROR(LARGE('N 80+'!$AF$300:$AF$303,AG$29),"")</f>
        <v/>
      </c>
      <c r="AH160" s="131" t="str">
        <f>IFERROR(LARGE('N 80+'!$AF$300:$AF$303,AH$29),"")</f>
        <v/>
      </c>
      <c r="AI160" s="131" t="str">
        <f>IFERROR(LARGE('N 80+'!$AF$300:$AF$303,AI$29),"")</f>
        <v/>
      </c>
      <c r="AJ160" s="131" t="str">
        <f>IFERROR(LARGE('N 80+'!$AF$300:$AF$303,AJ$29),"")</f>
        <v/>
      </c>
      <c r="AK160" s="131" t="str">
        <f>IFERROR(LARGE('N 80+'!$AF$300:$AF$303,AK$29),"")</f>
        <v/>
      </c>
      <c r="AL160" s="131" t="str">
        <f>IFERROR(LARGE('N 80+'!$AF$300:$AF$303,AL$29),"")</f>
        <v/>
      </c>
      <c r="AM160" s="131" t="str">
        <f>IFERROR(LARGE('N 80+'!$AF$300:$AF$303,AM$29),"")</f>
        <v/>
      </c>
      <c r="AN160" s="131" t="str">
        <f>IFERROR(LARGE('N 80+'!$AF$300:$AF$303,AN$29),"")</f>
        <v/>
      </c>
      <c r="AO160" s="131" t="str">
        <f>IFERROR(LARGE('N 80+'!$AF$300:$AF$303,AO$29),"")</f>
        <v/>
      </c>
      <c r="AP160" s="131" t="str">
        <f>IFERROR(LARGE('N 80+'!$AF$300:$AF$303,AP$29),"")</f>
        <v/>
      </c>
      <c r="AQ160" s="131" t="str">
        <f>IFERROR(LARGE('N 80+'!$AF$300:$AF$303,AQ$29),"")</f>
        <v/>
      </c>
    </row>
    <row r="161" spans="1:43" hidden="1" x14ac:dyDescent="0.2">
      <c r="A161" s="47" t="s">
        <v>75</v>
      </c>
      <c r="B161" s="133" t="s">
        <v>86</v>
      </c>
      <c r="D161" s="131" t="str">
        <f>IFERROR(LARGE('M 35-49'!$AG$300:$AG$318,D$29),"")</f>
        <v/>
      </c>
      <c r="E161" s="131" t="str">
        <f>IFERROR(LARGE('M 35-49'!$AG$300:$AG$318,E$29),"")</f>
        <v/>
      </c>
      <c r="F161" s="131" t="str">
        <f>IFERROR(LARGE('M 35-49'!$AG$300:$AG$318,F$29),"")</f>
        <v/>
      </c>
      <c r="G161" s="131" t="str">
        <f>IFERROR(LARGE('M 35-49'!$AG$300:$AG$318,G$29),"")</f>
        <v/>
      </c>
      <c r="H161" s="131" t="str">
        <f>IFERROR(LARGE('M 35-49'!$AG$300:$AG$318,H$29),"")</f>
        <v/>
      </c>
      <c r="I161" s="131" t="str">
        <f>IFERROR(LARGE('M 35-49'!$AG$300:$AG$318,I$29),"")</f>
        <v/>
      </c>
      <c r="J161" s="131" t="str">
        <f>IFERROR(LARGE('M 35-49'!$AG$300:$AG$318,J$29),"")</f>
        <v/>
      </c>
      <c r="K161" s="131" t="str">
        <f>IFERROR(LARGE('M 35-49'!$AG$300:$AG$318,K$29),"")</f>
        <v/>
      </c>
      <c r="L161" s="131" t="str">
        <f>IFERROR(LARGE('M 35-49'!$AG$300:$AG$318,L$29),"")</f>
        <v/>
      </c>
      <c r="M161" s="131" t="str">
        <f>IFERROR(LARGE('M 35-49'!$AG$300:$AG$318,M$29),"")</f>
        <v/>
      </c>
      <c r="N161" s="131" t="str">
        <f>IFERROR(LARGE('M 35-49'!$AG$300:$AG$318,N$29),"")</f>
        <v/>
      </c>
      <c r="O161" s="131" t="str">
        <f>IFERROR(LARGE('M 35-49'!$AG$300:$AG$318,O$29),"")</f>
        <v/>
      </c>
      <c r="P161" s="131" t="str">
        <f>IFERROR(LARGE('M 35-49'!$AG$300:$AG$318,P$29),"")</f>
        <v/>
      </c>
      <c r="Q161" s="131" t="str">
        <f>IFERROR(LARGE('M 35-49'!$AG$300:$AG$318,Q$29),"")</f>
        <v/>
      </c>
      <c r="R161" s="131" t="str">
        <f>IFERROR(LARGE('M 35-49'!$AG$300:$AG$318,R$29),"")</f>
        <v/>
      </c>
      <c r="S161" s="131" t="str">
        <f>IFERROR(LARGE('M 35-49'!$AG$300:$AG$318,S$29),"")</f>
        <v/>
      </c>
      <c r="T161" s="131" t="str">
        <f>IFERROR(LARGE('M 35-49'!$AG$300:$AG$318,T$29),"")</f>
        <v/>
      </c>
      <c r="U161" s="131" t="str">
        <f>IFERROR(LARGE('M 35-49'!$AG$300:$AG$318,U$29),"")</f>
        <v/>
      </c>
      <c r="V161" s="131" t="str">
        <f>IFERROR(LARGE('M 35-49'!$AG$300:$AG$318,V$29),"")</f>
        <v/>
      </c>
      <c r="W161" s="131" t="str">
        <f>IFERROR(LARGE('M 35-49'!$AG$300:$AG$318,W$29),"")</f>
        <v/>
      </c>
      <c r="X161" s="131" t="str">
        <f>IFERROR(LARGE('M 35-49'!$AG$300:$AG$318,X$29),"")</f>
        <v/>
      </c>
      <c r="Y161" s="131" t="str">
        <f>IFERROR(LARGE('M 35-49'!$AG$300:$AG$318,Y$29),"")</f>
        <v/>
      </c>
      <c r="Z161" s="131" t="str">
        <f>IFERROR(LARGE('M 35-49'!$AG$300:$AG$318,Z$29),"")</f>
        <v/>
      </c>
      <c r="AA161" s="131" t="str">
        <f>IFERROR(LARGE('M 35-49'!$AG$300:$AG$318,AA$29),"")</f>
        <v/>
      </c>
      <c r="AB161" s="131" t="str">
        <f>IFERROR(LARGE('M 35-49'!$AG$300:$AG$318,AB$29),"")</f>
        <v/>
      </c>
      <c r="AC161" s="131" t="str">
        <f>IFERROR(LARGE('M 35-49'!$AG$300:$AG$318,AC$29),"")</f>
        <v/>
      </c>
      <c r="AD161" s="131" t="str">
        <f>IFERROR(LARGE('M 35-49'!$AG$300:$AG$318,AD$29),"")</f>
        <v/>
      </c>
      <c r="AE161" s="131" t="str">
        <f>IFERROR(LARGE('M 35-49'!$AG$300:$AG$318,AE$29),"")</f>
        <v/>
      </c>
      <c r="AF161" s="131" t="str">
        <f>IFERROR(LARGE('M 35-49'!$AG$300:$AG$318,AF$29),"")</f>
        <v/>
      </c>
      <c r="AG161" s="131" t="str">
        <f>IFERROR(LARGE('M 35-49'!$AG$300:$AG$318,AG$29),"")</f>
        <v/>
      </c>
      <c r="AH161" s="131" t="str">
        <f>IFERROR(LARGE('M 35-49'!$AG$300:$AG$318,AH$29),"")</f>
        <v/>
      </c>
      <c r="AI161" s="131" t="str">
        <f>IFERROR(LARGE('M 35-49'!$AG$300:$AG$318,AI$29),"")</f>
        <v/>
      </c>
      <c r="AJ161" s="131" t="str">
        <f>IFERROR(LARGE('M 35-49'!$AG$300:$AG$318,AJ$29),"")</f>
        <v/>
      </c>
      <c r="AK161" s="131" t="str">
        <f>IFERROR(LARGE('M 35-49'!$AG$300:$AG$318,AK$29),"")</f>
        <v/>
      </c>
      <c r="AL161" s="131" t="str">
        <f>IFERROR(LARGE('M 35-49'!$AG$300:$AG$318,AL$29),"")</f>
        <v/>
      </c>
      <c r="AM161" s="131" t="str">
        <f>IFERROR(LARGE('M 35-49'!$AG$300:$AG$318,AM$29),"")</f>
        <v/>
      </c>
      <c r="AN161" s="131" t="str">
        <f>IFERROR(LARGE('M 35-49'!$AG$300:$AG$318,AN$29),"")</f>
        <v/>
      </c>
      <c r="AO161" s="131" t="str">
        <f>IFERROR(LARGE('M 35-49'!$AG$300:$AG$318,AO$29),"")</f>
        <v/>
      </c>
      <c r="AP161" s="131" t="str">
        <f>IFERROR(LARGE('M 35-49'!$AG$300:$AG$318,AP$29),"")</f>
        <v/>
      </c>
      <c r="AQ161" s="131" t="str">
        <f>IFERROR(LARGE('M 35-49'!$AG$300:$AG$318,AQ$29),"")</f>
        <v/>
      </c>
    </row>
    <row r="162" spans="1:43" hidden="1" x14ac:dyDescent="0.2">
      <c r="B162" s="133" t="s">
        <v>87</v>
      </c>
      <c r="D162" s="131" t="str">
        <f>IFERROR(LARGE('M 50-59'!$AG$300:$AG$313,D$29),"")</f>
        <v/>
      </c>
      <c r="E162" s="131" t="str">
        <f>IFERROR(LARGE('M 50-59'!$AG$300:$AG$313,E$29),"")</f>
        <v/>
      </c>
      <c r="F162" s="131" t="str">
        <f>IFERROR(LARGE('M 50-59'!$AG$300:$AG$313,F$29),"")</f>
        <v/>
      </c>
      <c r="G162" s="131" t="str">
        <f>IFERROR(LARGE('M 50-59'!$AG$300:$AG$313,G$29),"")</f>
        <v/>
      </c>
      <c r="H162" s="131" t="str">
        <f>IFERROR(LARGE('M 50-59'!$AG$300:$AG$313,H$29),"")</f>
        <v/>
      </c>
      <c r="I162" s="131" t="str">
        <f>IFERROR(LARGE('M 50-59'!$AG$300:$AG$313,I$29),"")</f>
        <v/>
      </c>
      <c r="J162" s="131" t="str">
        <f>IFERROR(LARGE('M 50-59'!$AG$300:$AG$313,J$29),"")</f>
        <v/>
      </c>
      <c r="K162" s="131" t="str">
        <f>IFERROR(LARGE('M 50-59'!$AG$300:$AG$313,K$29),"")</f>
        <v/>
      </c>
      <c r="L162" s="131" t="str">
        <f>IFERROR(LARGE('M 50-59'!$AG$300:$AG$313,L$29),"")</f>
        <v/>
      </c>
      <c r="M162" s="131" t="str">
        <f>IFERROR(LARGE('M 50-59'!$AG$300:$AG$313,M$29),"")</f>
        <v/>
      </c>
      <c r="N162" s="131" t="str">
        <f>IFERROR(LARGE('M 50-59'!$AG$300:$AG$313,N$29),"")</f>
        <v/>
      </c>
      <c r="O162" s="131" t="str">
        <f>IFERROR(LARGE('M 50-59'!$AG$300:$AG$313,O$29),"")</f>
        <v/>
      </c>
      <c r="P162" s="131" t="str">
        <f>IFERROR(LARGE('M 50-59'!$AG$300:$AG$313,P$29),"")</f>
        <v/>
      </c>
      <c r="Q162" s="131" t="str">
        <f>IFERROR(LARGE('M 50-59'!$AG$300:$AG$313,Q$29),"")</f>
        <v/>
      </c>
      <c r="R162" s="131" t="str">
        <f>IFERROR(LARGE('M 50-59'!$AG$300:$AG$313,R$29),"")</f>
        <v/>
      </c>
      <c r="S162" s="131" t="str">
        <f>IFERROR(LARGE('M 50-59'!$AG$300:$AG$313,S$29),"")</f>
        <v/>
      </c>
      <c r="T162" s="131" t="str">
        <f>IFERROR(LARGE('M 50-59'!$AG$300:$AG$313,T$29),"")</f>
        <v/>
      </c>
      <c r="U162" s="131" t="str">
        <f>IFERROR(LARGE('M 50-59'!$AG$300:$AG$313,U$29),"")</f>
        <v/>
      </c>
      <c r="V162" s="131" t="str">
        <f>IFERROR(LARGE('M 50-59'!$AG$300:$AG$313,V$29),"")</f>
        <v/>
      </c>
      <c r="W162" s="131" t="str">
        <f>IFERROR(LARGE('M 50-59'!$AG$300:$AG$313,W$29),"")</f>
        <v/>
      </c>
      <c r="X162" s="131" t="str">
        <f>IFERROR(LARGE('M 50-59'!$AG$300:$AG$313,X$29),"")</f>
        <v/>
      </c>
      <c r="Y162" s="131" t="str">
        <f>IFERROR(LARGE('M 50-59'!$AG$300:$AG$313,Y$29),"")</f>
        <v/>
      </c>
      <c r="Z162" s="131" t="str">
        <f>IFERROR(LARGE('M 50-59'!$AG$300:$AG$313,Z$29),"")</f>
        <v/>
      </c>
      <c r="AA162" s="131" t="str">
        <f>IFERROR(LARGE('M 50-59'!$AG$300:$AG$313,AA$29),"")</f>
        <v/>
      </c>
      <c r="AB162" s="131" t="str">
        <f>IFERROR(LARGE('M 50-59'!$AG$300:$AG$313,AB$29),"")</f>
        <v/>
      </c>
      <c r="AC162" s="131" t="str">
        <f>IFERROR(LARGE('M 50-59'!$AG$300:$AG$313,AC$29),"")</f>
        <v/>
      </c>
      <c r="AD162" s="131" t="str">
        <f>IFERROR(LARGE('M 50-59'!$AG$300:$AG$313,AD$29),"")</f>
        <v/>
      </c>
      <c r="AE162" s="131" t="str">
        <f>IFERROR(LARGE('M 50-59'!$AG$300:$AG$313,AE$29),"")</f>
        <v/>
      </c>
      <c r="AF162" s="131" t="str">
        <f>IFERROR(LARGE('M 50-59'!$AG$300:$AG$313,AF$29),"")</f>
        <v/>
      </c>
      <c r="AG162" s="131" t="str">
        <f>IFERROR(LARGE('M 50-59'!$AG$300:$AG$313,AG$29),"")</f>
        <v/>
      </c>
      <c r="AH162" s="131" t="str">
        <f>IFERROR(LARGE('M 50-59'!$AG$300:$AG$313,AH$29),"")</f>
        <v/>
      </c>
      <c r="AI162" s="131" t="str">
        <f>IFERROR(LARGE('M 50-59'!$AG$300:$AG$313,AI$29),"")</f>
        <v/>
      </c>
      <c r="AJ162" s="131" t="str">
        <f>IFERROR(LARGE('M 50-59'!$AG$300:$AG$313,AJ$29),"")</f>
        <v/>
      </c>
      <c r="AK162" s="131" t="str">
        <f>IFERROR(LARGE('M 50-59'!$AG$300:$AG$313,AK$29),"")</f>
        <v/>
      </c>
      <c r="AL162" s="131" t="str">
        <f>IFERROR(LARGE('M 50-59'!$AG$300:$AG$313,AL$29),"")</f>
        <v/>
      </c>
      <c r="AM162" s="131" t="str">
        <f>IFERROR(LARGE('M 50-59'!$AG$300:$AG$313,AM$29),"")</f>
        <v/>
      </c>
      <c r="AN162" s="131" t="str">
        <f>IFERROR(LARGE('M 50-59'!$AG$300:$AG$313,AN$29),"")</f>
        <v/>
      </c>
      <c r="AO162" s="131" t="str">
        <f>IFERROR(LARGE('M 50-59'!$AG$300:$AG$313,AO$29),"")</f>
        <v/>
      </c>
      <c r="AP162" s="131" t="str">
        <f>IFERROR(LARGE('M 50-59'!$AG$300:$AG$313,AP$29),"")</f>
        <v/>
      </c>
      <c r="AQ162" s="131" t="str">
        <f>IFERROR(LARGE('M 50-59'!$AG$300:$AG$313,AQ$29),"")</f>
        <v/>
      </c>
    </row>
    <row r="163" spans="1:43" hidden="1" x14ac:dyDescent="0.2">
      <c r="B163" s="133" t="s">
        <v>88</v>
      </c>
      <c r="D163" s="131" t="str">
        <f>IFERROR(LARGE('M 60-69'!$AG$300:$AG$308,D$29),"")</f>
        <v/>
      </c>
      <c r="E163" s="131" t="str">
        <f>IFERROR(LARGE('M 60-69'!$AG$300:$AG$308,E$29),"")</f>
        <v/>
      </c>
      <c r="F163" s="131" t="str">
        <f>IFERROR(LARGE('M 60-69'!$AG$300:$AG$308,F$29),"")</f>
        <v/>
      </c>
      <c r="G163" s="131" t="str">
        <f>IFERROR(LARGE('M 60-69'!$AG$300:$AG$308,G$29),"")</f>
        <v/>
      </c>
      <c r="H163" s="131" t="str">
        <f>IFERROR(LARGE('M 60-69'!$AG$300:$AG$308,H$29),"")</f>
        <v/>
      </c>
      <c r="I163" s="131" t="str">
        <f>IFERROR(LARGE('M 60-69'!$AG$300:$AG$308,I$29),"")</f>
        <v/>
      </c>
      <c r="J163" s="131" t="str">
        <f>IFERROR(LARGE('M 60-69'!$AG$300:$AG$308,J$29),"")</f>
        <v/>
      </c>
      <c r="K163" s="131" t="str">
        <f>IFERROR(LARGE('M 60-69'!$AG$300:$AG$308,K$29),"")</f>
        <v/>
      </c>
      <c r="L163" s="131" t="str">
        <f>IFERROR(LARGE('M 60-69'!$AG$300:$AG$308,L$29),"")</f>
        <v/>
      </c>
      <c r="M163" s="131" t="str">
        <f>IFERROR(LARGE('M 60-69'!$AG$300:$AG$308,M$29),"")</f>
        <v/>
      </c>
      <c r="N163" s="131" t="str">
        <f>IFERROR(LARGE('M 60-69'!$AG$300:$AG$308,N$29),"")</f>
        <v/>
      </c>
      <c r="O163" s="131" t="str">
        <f>IFERROR(LARGE('M 60-69'!$AG$300:$AG$308,O$29),"")</f>
        <v/>
      </c>
      <c r="P163" s="131" t="str">
        <f>IFERROR(LARGE('M 60-69'!$AG$300:$AG$308,P$29),"")</f>
        <v/>
      </c>
      <c r="Q163" s="131" t="str">
        <f>IFERROR(LARGE('M 60-69'!$AG$300:$AG$308,Q$29),"")</f>
        <v/>
      </c>
      <c r="R163" s="131" t="str">
        <f>IFERROR(LARGE('M 60-69'!$AG$300:$AG$308,R$29),"")</f>
        <v/>
      </c>
      <c r="S163" s="131" t="str">
        <f>IFERROR(LARGE('M 60-69'!$AG$300:$AG$308,S$29),"")</f>
        <v/>
      </c>
      <c r="T163" s="131" t="str">
        <f>IFERROR(LARGE('M 60-69'!$AG$300:$AG$308,T$29),"")</f>
        <v/>
      </c>
      <c r="U163" s="131" t="str">
        <f>IFERROR(LARGE('M 60-69'!$AG$300:$AG$308,U$29),"")</f>
        <v/>
      </c>
      <c r="V163" s="131" t="str">
        <f>IFERROR(LARGE('M 60-69'!$AG$300:$AG$308,V$29),"")</f>
        <v/>
      </c>
      <c r="W163" s="131" t="str">
        <f>IFERROR(LARGE('M 60-69'!$AG$300:$AG$308,W$29),"")</f>
        <v/>
      </c>
      <c r="X163" s="131" t="str">
        <f>IFERROR(LARGE('M 60-69'!$AG$300:$AG$308,X$29),"")</f>
        <v/>
      </c>
      <c r="Y163" s="131" t="str">
        <f>IFERROR(LARGE('M 60-69'!$AG$300:$AG$308,Y$29),"")</f>
        <v/>
      </c>
      <c r="Z163" s="131" t="str">
        <f>IFERROR(LARGE('M 60-69'!$AG$300:$AG$308,Z$29),"")</f>
        <v/>
      </c>
      <c r="AA163" s="131" t="str">
        <f>IFERROR(LARGE('M 60-69'!$AG$300:$AG$308,AA$29),"")</f>
        <v/>
      </c>
      <c r="AB163" s="131" t="str">
        <f>IFERROR(LARGE('M 60-69'!$AG$300:$AG$308,AB$29),"")</f>
        <v/>
      </c>
      <c r="AC163" s="131" t="str">
        <f>IFERROR(LARGE('M 60-69'!$AG$300:$AG$308,AC$29),"")</f>
        <v/>
      </c>
      <c r="AD163" s="131" t="str">
        <f>IFERROR(LARGE('M 60-69'!$AG$300:$AG$308,AD$29),"")</f>
        <v/>
      </c>
      <c r="AE163" s="131" t="str">
        <f>IFERROR(LARGE('M 60-69'!$AG$300:$AG$308,AE$29),"")</f>
        <v/>
      </c>
      <c r="AF163" s="131" t="str">
        <f>IFERROR(LARGE('M 60-69'!$AG$300:$AG$308,AF$29),"")</f>
        <v/>
      </c>
      <c r="AG163" s="131" t="str">
        <f>IFERROR(LARGE('M 60-69'!$AG$300:$AG$308,AG$29),"")</f>
        <v/>
      </c>
      <c r="AH163" s="131" t="str">
        <f>IFERROR(LARGE('M 60-69'!$AG$300:$AG$308,AH$29),"")</f>
        <v/>
      </c>
      <c r="AI163" s="131" t="str">
        <f>IFERROR(LARGE('M 60-69'!$AG$300:$AG$308,AI$29),"")</f>
        <v/>
      </c>
      <c r="AJ163" s="131" t="str">
        <f>IFERROR(LARGE('M 60-69'!$AG$300:$AG$308,AJ$29),"")</f>
        <v/>
      </c>
      <c r="AK163" s="131" t="str">
        <f>IFERROR(LARGE('M 60-69'!$AG$300:$AG$308,AK$29),"")</f>
        <v/>
      </c>
      <c r="AL163" s="131" t="str">
        <f>IFERROR(LARGE('M 60-69'!$AG$300:$AG$308,AL$29),"")</f>
        <v/>
      </c>
      <c r="AM163" s="131" t="str">
        <f>IFERROR(LARGE('M 60-69'!$AG$300:$AG$308,AM$29),"")</f>
        <v/>
      </c>
      <c r="AN163" s="131" t="str">
        <f>IFERROR(LARGE('M 60-69'!$AG$300:$AG$308,AN$29),"")</f>
        <v/>
      </c>
      <c r="AO163" s="131" t="str">
        <f>IFERROR(LARGE('M 60-69'!$AG$300:$AG$308,AO$29),"")</f>
        <v/>
      </c>
      <c r="AP163" s="131" t="str">
        <f>IFERROR(LARGE('M 60-69'!$AG$300:$AG$308,AP$29),"")</f>
        <v/>
      </c>
      <c r="AQ163" s="131" t="str">
        <f>IFERROR(LARGE('M 60-69'!$AG$300:$AG$308,AQ$29),"")</f>
        <v/>
      </c>
    </row>
    <row r="164" spans="1:43" hidden="1" x14ac:dyDescent="0.2">
      <c r="B164" s="133" t="s">
        <v>142</v>
      </c>
      <c r="D164" s="131" t="str">
        <f>IFERROR(LARGE('M 70-79'!$AG$300:$AG$313,D$29),"")</f>
        <v/>
      </c>
      <c r="E164" s="131" t="str">
        <f>IFERROR(LARGE('M 70-79'!$AG$300:$AG$313,E$29),"")</f>
        <v/>
      </c>
      <c r="F164" s="131" t="str">
        <f>IFERROR(LARGE('M 70-79'!$AG$300:$AG$313,F$29),"")</f>
        <v/>
      </c>
      <c r="G164" s="131" t="str">
        <f>IFERROR(LARGE('M 70-79'!$AG$300:$AG$313,G$29),"")</f>
        <v/>
      </c>
      <c r="H164" s="131" t="str">
        <f>IFERROR(LARGE('M 70-79'!$AG$300:$AG$313,H$29),"")</f>
        <v/>
      </c>
      <c r="I164" s="131" t="str">
        <f>IFERROR(LARGE('M 70-79'!$AG$300:$AG$313,I$29),"")</f>
        <v/>
      </c>
      <c r="J164" s="131" t="str">
        <f>IFERROR(LARGE('M 70-79'!$AG$300:$AG$313,J$29),"")</f>
        <v/>
      </c>
      <c r="K164" s="131" t="str">
        <f>IFERROR(LARGE('M 70-79'!$AG$300:$AG$313,K$29),"")</f>
        <v/>
      </c>
      <c r="L164" s="131" t="str">
        <f>IFERROR(LARGE('M 70-79'!$AG$300:$AG$313,L$29),"")</f>
        <v/>
      </c>
      <c r="M164" s="131" t="str">
        <f>IFERROR(LARGE('M 70-79'!$AG$300:$AG$313,M$29),"")</f>
        <v/>
      </c>
      <c r="N164" s="131" t="str">
        <f>IFERROR(LARGE('M 70-79'!$AG$300:$AG$313,N$29),"")</f>
        <v/>
      </c>
      <c r="O164" s="131" t="str">
        <f>IFERROR(LARGE('M 70-79'!$AG$300:$AG$313,O$29),"")</f>
        <v/>
      </c>
      <c r="P164" s="131" t="str">
        <f>IFERROR(LARGE('M 70-79'!$AG$300:$AG$313,P$29),"")</f>
        <v/>
      </c>
      <c r="Q164" s="131" t="str">
        <f>IFERROR(LARGE('M 70-79'!$AG$300:$AG$313,Q$29),"")</f>
        <v/>
      </c>
      <c r="R164" s="131" t="str">
        <f>IFERROR(LARGE('M 70-79'!$AG$300:$AG$313,R$29),"")</f>
        <v/>
      </c>
      <c r="S164" s="131" t="str">
        <f>IFERROR(LARGE('M 70-79'!$AG$300:$AG$313,S$29),"")</f>
        <v/>
      </c>
      <c r="T164" s="131" t="str">
        <f>IFERROR(LARGE('M 70-79'!$AG$300:$AG$313,T$29),"")</f>
        <v/>
      </c>
      <c r="U164" s="131" t="str">
        <f>IFERROR(LARGE('M 70-79'!$AG$300:$AG$313,U$29),"")</f>
        <v/>
      </c>
      <c r="V164" s="131" t="str">
        <f>IFERROR(LARGE('M 70-79'!$AG$300:$AG$313,V$29),"")</f>
        <v/>
      </c>
      <c r="W164" s="131" t="str">
        <f>IFERROR(LARGE('M 70-79'!$AG$300:$AG$313,W$29),"")</f>
        <v/>
      </c>
      <c r="X164" s="131" t="str">
        <f>IFERROR(LARGE('M 70-79'!$AG$300:$AG$313,X$29),"")</f>
        <v/>
      </c>
      <c r="Y164" s="131" t="str">
        <f>IFERROR(LARGE('M 70-79'!$AG$300:$AG$313,Y$29),"")</f>
        <v/>
      </c>
      <c r="Z164" s="131" t="str">
        <f>IFERROR(LARGE('M 70-79'!$AG$300:$AG$313,Z$29),"")</f>
        <v/>
      </c>
      <c r="AA164" s="131" t="str">
        <f>IFERROR(LARGE('M 70-79'!$AG$300:$AG$313,AA$29),"")</f>
        <v/>
      </c>
      <c r="AB164" s="131" t="str">
        <f>IFERROR(LARGE('M 70-79'!$AG$300:$AG$313,AB$29),"")</f>
        <v/>
      </c>
      <c r="AC164" s="131" t="str">
        <f>IFERROR(LARGE('M 70-79'!$AG$300:$AG$313,AC$29),"")</f>
        <v/>
      </c>
      <c r="AD164" s="131" t="str">
        <f>IFERROR(LARGE('M 70-79'!$AG$300:$AG$313,AD$29),"")</f>
        <v/>
      </c>
      <c r="AE164" s="131" t="str">
        <f>IFERROR(LARGE('M 70-79'!$AG$300:$AG$313,AE$29),"")</f>
        <v/>
      </c>
      <c r="AF164" s="131" t="str">
        <f>IFERROR(LARGE('M 70-79'!$AG$300:$AG$313,AF$29),"")</f>
        <v/>
      </c>
      <c r="AG164" s="131" t="str">
        <f>IFERROR(LARGE('M 70-79'!$AG$300:$AG$313,AG$29),"")</f>
        <v/>
      </c>
      <c r="AH164" s="131" t="str">
        <f>IFERROR(LARGE('M 70-79'!$AG$300:$AG$313,AH$29),"")</f>
        <v/>
      </c>
      <c r="AI164" s="131" t="str">
        <f>IFERROR(LARGE('M 70-79'!$AG$300:$AG$313,AI$29),"")</f>
        <v/>
      </c>
      <c r="AJ164" s="131" t="str">
        <f>IFERROR(LARGE('M 70-79'!$AG$300:$AG$313,AJ$29),"")</f>
        <v/>
      </c>
      <c r="AK164" s="131" t="str">
        <f>IFERROR(LARGE('M 70-79'!$AG$300:$AG$313,AK$29),"")</f>
        <v/>
      </c>
      <c r="AL164" s="131" t="str">
        <f>IFERROR(LARGE('M 70-79'!$AG$300:$AG$313,AL$29),"")</f>
        <v/>
      </c>
      <c r="AM164" s="131" t="str">
        <f>IFERROR(LARGE('M 70-79'!$AG$300:$AG$313,AM$29),"")</f>
        <v/>
      </c>
      <c r="AN164" s="131" t="str">
        <f>IFERROR(LARGE('M 70-79'!$AG$300:$AG$313,AN$29),"")</f>
        <v/>
      </c>
      <c r="AO164" s="131" t="str">
        <f>IFERROR(LARGE('M 70-79'!$AG$300:$AG$313,AO$29),"")</f>
        <v/>
      </c>
      <c r="AP164" s="131" t="str">
        <f>IFERROR(LARGE('M 70-79'!$AG$300:$AG$313,AP$29),"")</f>
        <v/>
      </c>
      <c r="AQ164" s="131" t="str">
        <f>IFERROR(LARGE('M 70-79'!$AG$300:$AG$313,AQ$29),"")</f>
        <v/>
      </c>
    </row>
    <row r="165" spans="1:43" s="77" customFormat="1" hidden="1" x14ac:dyDescent="0.2">
      <c r="B165" s="133" t="s">
        <v>143</v>
      </c>
      <c r="D165" s="131" t="str">
        <f>IFERROR(LARGE('M 80+'!$AG$300:$AG$302,D$29),"")</f>
        <v/>
      </c>
      <c r="E165" s="131" t="str">
        <f>IFERROR(LARGE('M 80+'!$AG$300:$AG$302,E$29),"")</f>
        <v/>
      </c>
      <c r="F165" s="131" t="str">
        <f>IFERROR(LARGE('M 80+'!$AG$300:$AG$302,F$29),"")</f>
        <v/>
      </c>
      <c r="G165" s="131" t="str">
        <f>IFERROR(LARGE('M 80+'!$AG$300:$AG$302,G$29),"")</f>
        <v/>
      </c>
      <c r="H165" s="131" t="str">
        <f>IFERROR(LARGE('M 80+'!$AG$300:$AG$302,H$29),"")</f>
        <v/>
      </c>
      <c r="I165" s="131" t="str">
        <f>IFERROR(LARGE('M 80+'!$AG$300:$AG$302,I$29),"")</f>
        <v/>
      </c>
      <c r="J165" s="131" t="str">
        <f>IFERROR(LARGE('M 80+'!$AG$300:$AG$302,J$29),"")</f>
        <v/>
      </c>
      <c r="K165" s="131" t="str">
        <f>IFERROR(LARGE('M 80+'!$AG$300:$AG$302,K$29),"")</f>
        <v/>
      </c>
      <c r="L165" s="131" t="str">
        <f>IFERROR(LARGE('M 80+'!$AG$300:$AG$302,L$29),"")</f>
        <v/>
      </c>
      <c r="M165" s="131" t="str">
        <f>IFERROR(LARGE('M 80+'!$AG$300:$AG$302,M$29),"")</f>
        <v/>
      </c>
      <c r="N165" s="131" t="str">
        <f>IFERROR(LARGE('M 80+'!$AG$300:$AG$302,N$29),"")</f>
        <v/>
      </c>
      <c r="O165" s="131" t="str">
        <f>IFERROR(LARGE('M 80+'!$AG$300:$AG$302,O$29),"")</f>
        <v/>
      </c>
      <c r="P165" s="131" t="str">
        <f>IFERROR(LARGE('M 80+'!$AG$300:$AG$302,P$29),"")</f>
        <v/>
      </c>
      <c r="Q165" s="131" t="str">
        <f>IFERROR(LARGE('M 80+'!$AG$300:$AG$302,Q$29),"")</f>
        <v/>
      </c>
      <c r="R165" s="131" t="str">
        <f>IFERROR(LARGE('M 80+'!$AG$300:$AG$302,R$29),"")</f>
        <v/>
      </c>
      <c r="S165" s="131" t="str">
        <f>IFERROR(LARGE('M 80+'!$AG$300:$AG$302,S$29),"")</f>
        <v/>
      </c>
      <c r="T165" s="131" t="str">
        <f>IFERROR(LARGE('M 80+'!$AG$300:$AG$302,T$29),"")</f>
        <v/>
      </c>
      <c r="U165" s="131" t="str">
        <f>IFERROR(LARGE('M 80+'!$AG$300:$AG$302,U$29),"")</f>
        <v/>
      </c>
      <c r="V165" s="131" t="str">
        <f>IFERROR(LARGE('M 80+'!$AG$300:$AG$302,V$29),"")</f>
        <v/>
      </c>
      <c r="W165" s="131" t="str">
        <f>IFERROR(LARGE('M 80+'!$AG$300:$AG$302,W$29),"")</f>
        <v/>
      </c>
      <c r="X165" s="131" t="str">
        <f>IFERROR(LARGE('M 80+'!$AG$300:$AG$302,X$29),"")</f>
        <v/>
      </c>
      <c r="Y165" s="131" t="str">
        <f>IFERROR(LARGE('M 80+'!$AG$300:$AG$302,Y$29),"")</f>
        <v/>
      </c>
      <c r="Z165" s="131" t="str">
        <f>IFERROR(LARGE('M 80+'!$AG$300:$AG$302,Z$29),"")</f>
        <v/>
      </c>
      <c r="AA165" s="131" t="str">
        <f>IFERROR(LARGE('M 80+'!$AG$300:$AG$302,AA$29),"")</f>
        <v/>
      </c>
      <c r="AB165" s="131" t="str">
        <f>IFERROR(LARGE('M 80+'!$AG$300:$AG$302,AB$29),"")</f>
        <v/>
      </c>
      <c r="AC165" s="131" t="str">
        <f>IFERROR(LARGE('M 80+'!$AG$300:$AG$302,AC$29),"")</f>
        <v/>
      </c>
      <c r="AD165" s="131" t="str">
        <f>IFERROR(LARGE('M 80+'!$AG$300:$AG$302,AD$29),"")</f>
        <v/>
      </c>
      <c r="AE165" s="131" t="str">
        <f>IFERROR(LARGE('M 80+'!$AG$300:$AG$302,AE$29),"")</f>
        <v/>
      </c>
      <c r="AF165" s="131" t="str">
        <f>IFERROR(LARGE('M 80+'!$AG$300:$AG$302,AF$29),"")</f>
        <v/>
      </c>
      <c r="AG165" s="131" t="str">
        <f>IFERROR(LARGE('M 80+'!$AG$300:$AG$302,AG$29),"")</f>
        <v/>
      </c>
      <c r="AH165" s="131" t="str">
        <f>IFERROR(LARGE('M 80+'!$AG$300:$AG$302,AH$29),"")</f>
        <v/>
      </c>
      <c r="AI165" s="131" t="str">
        <f>IFERROR(LARGE('M 80+'!$AG$300:$AG$302,AI$29),"")</f>
        <v/>
      </c>
      <c r="AJ165" s="131" t="str">
        <f>IFERROR(LARGE('M 80+'!$AG$300:$AG$302,AJ$29),"")</f>
        <v/>
      </c>
      <c r="AK165" s="131" t="str">
        <f>IFERROR(LARGE('M 80+'!$AG$300:$AG$302,AK$29),"")</f>
        <v/>
      </c>
      <c r="AL165" s="131" t="str">
        <f>IFERROR(LARGE('M 80+'!$AG$300:$AG$302,AL$29),"")</f>
        <v/>
      </c>
      <c r="AM165" s="131" t="str">
        <f>IFERROR(LARGE('M 80+'!$AG$300:$AG$302,AM$29),"")</f>
        <v/>
      </c>
      <c r="AN165" s="131" t="str">
        <f>IFERROR(LARGE('M 80+'!$AG$300:$AG$302,AN$29),"")</f>
        <v/>
      </c>
      <c r="AO165" s="131" t="str">
        <f>IFERROR(LARGE('M 80+'!$AG$300:$AG$302,AO$29),"")</f>
        <v/>
      </c>
      <c r="AP165" s="131" t="str">
        <f>IFERROR(LARGE('M 80+'!$AG$300:$AG$302,AP$29),"")</f>
        <v/>
      </c>
      <c r="AQ165" s="131" t="str">
        <f>IFERROR(LARGE('M 80+'!$AG$300:$AG$302,AQ$29),"")</f>
        <v/>
      </c>
    </row>
    <row r="166" spans="1:43" hidden="1" x14ac:dyDescent="0.2">
      <c r="B166" s="132" t="s">
        <v>146</v>
      </c>
      <c r="D166" s="131" t="str">
        <f>IFERROR(LARGE('N 35-49'!$AG$300:$AG$308,D$29),"")</f>
        <v/>
      </c>
      <c r="E166" s="131" t="str">
        <f>IFERROR(LARGE('N 35-49'!$AG$300:$AG$308,E$29),"")</f>
        <v/>
      </c>
      <c r="F166" s="131" t="str">
        <f>IFERROR(LARGE('N 35-49'!$AG$300:$AG$308,F$29),"")</f>
        <v/>
      </c>
      <c r="G166" s="131" t="str">
        <f>IFERROR(LARGE('N 35-49'!$AG$300:$AG$308,G$29),"")</f>
        <v/>
      </c>
      <c r="H166" s="131" t="str">
        <f>IFERROR(LARGE('N 35-49'!$AG$300:$AG$308,H$29),"")</f>
        <v/>
      </c>
      <c r="I166" s="131" t="str">
        <f>IFERROR(LARGE('N 35-49'!$AG$300:$AG$308,I$29),"")</f>
        <v/>
      </c>
      <c r="J166" s="131" t="str">
        <f>IFERROR(LARGE('N 35-49'!$AG$300:$AG$308,J$29),"")</f>
        <v/>
      </c>
      <c r="K166" s="131" t="str">
        <f>IFERROR(LARGE('N 35-49'!$AG$300:$AG$308,K$29),"")</f>
        <v/>
      </c>
      <c r="L166" s="131" t="str">
        <f>IFERROR(LARGE('N 35-49'!$AG$300:$AG$308,L$29),"")</f>
        <v/>
      </c>
      <c r="M166" s="131" t="str">
        <f>IFERROR(LARGE('N 35-49'!$AG$300:$AG$308,M$29),"")</f>
        <v/>
      </c>
      <c r="N166" s="131" t="str">
        <f>IFERROR(LARGE('N 35-49'!$AG$300:$AG$308,N$29),"")</f>
        <v/>
      </c>
      <c r="O166" s="131" t="str">
        <f>IFERROR(LARGE('N 35-49'!$AG$300:$AG$308,O$29),"")</f>
        <v/>
      </c>
      <c r="P166" s="131" t="str">
        <f>IFERROR(LARGE('N 35-49'!$AG$300:$AG$308,P$29),"")</f>
        <v/>
      </c>
      <c r="Q166" s="131" t="str">
        <f>IFERROR(LARGE('N 35-49'!$AG$300:$AG$308,Q$29),"")</f>
        <v/>
      </c>
      <c r="R166" s="131" t="str">
        <f>IFERROR(LARGE('N 35-49'!$AG$300:$AG$308,R$29),"")</f>
        <v/>
      </c>
      <c r="S166" s="131" t="str">
        <f>IFERROR(LARGE('N 35-49'!$AG$300:$AG$308,S$29),"")</f>
        <v/>
      </c>
      <c r="T166" s="131" t="str">
        <f>IFERROR(LARGE('N 35-49'!$AG$300:$AG$308,T$29),"")</f>
        <v/>
      </c>
      <c r="U166" s="131" t="str">
        <f>IFERROR(LARGE('N 35-49'!$AG$300:$AG$308,U$29),"")</f>
        <v/>
      </c>
      <c r="V166" s="131" t="str">
        <f>IFERROR(LARGE('N 35-49'!$AG$300:$AG$308,V$29),"")</f>
        <v/>
      </c>
      <c r="W166" s="131" t="str">
        <f>IFERROR(LARGE('N 35-49'!$AG$300:$AG$308,W$29),"")</f>
        <v/>
      </c>
      <c r="X166" s="131" t="str">
        <f>IFERROR(LARGE('N 35-49'!$AG$300:$AG$308,X$29),"")</f>
        <v/>
      </c>
      <c r="Y166" s="131" t="str">
        <f>IFERROR(LARGE('N 35-49'!$AG$300:$AG$308,Y$29),"")</f>
        <v/>
      </c>
      <c r="Z166" s="131" t="str">
        <f>IFERROR(LARGE('N 35-49'!$AG$300:$AG$308,Z$29),"")</f>
        <v/>
      </c>
      <c r="AA166" s="131" t="str">
        <f>IFERROR(LARGE('N 35-49'!$AG$300:$AG$308,AA$29),"")</f>
        <v/>
      </c>
      <c r="AB166" s="131" t="str">
        <f>IFERROR(LARGE('N 35-49'!$AG$300:$AG$308,AB$29),"")</f>
        <v/>
      </c>
      <c r="AC166" s="131" t="str">
        <f>IFERROR(LARGE('N 35-49'!$AG$300:$AG$308,AC$29),"")</f>
        <v/>
      </c>
      <c r="AD166" s="131" t="str">
        <f>IFERROR(LARGE('N 35-49'!$AG$300:$AG$308,AD$29),"")</f>
        <v/>
      </c>
      <c r="AE166" s="131" t="str">
        <f>IFERROR(LARGE('N 35-49'!$AG$300:$AG$308,AE$29),"")</f>
        <v/>
      </c>
      <c r="AF166" s="131" t="str">
        <f>IFERROR(LARGE('N 35-49'!$AG$300:$AG$308,AF$29),"")</f>
        <v/>
      </c>
      <c r="AG166" s="131" t="str">
        <f>IFERROR(LARGE('N 35-49'!$AG$300:$AG$308,AG$29),"")</f>
        <v/>
      </c>
      <c r="AH166" s="131" t="str">
        <f>IFERROR(LARGE('N 35-49'!$AG$300:$AG$308,AH$29),"")</f>
        <v/>
      </c>
      <c r="AI166" s="131" t="str">
        <f>IFERROR(LARGE('N 35-49'!$AG$300:$AG$308,AI$29),"")</f>
        <v/>
      </c>
      <c r="AJ166" s="131" t="str">
        <f>IFERROR(LARGE('N 35-49'!$AG$300:$AG$308,AJ$29),"")</f>
        <v/>
      </c>
      <c r="AK166" s="131" t="str">
        <f>IFERROR(LARGE('N 35-49'!$AG$300:$AG$308,AK$29),"")</f>
        <v/>
      </c>
      <c r="AL166" s="131" t="str">
        <f>IFERROR(LARGE('N 35-49'!$AG$300:$AG$308,AL$29),"")</f>
        <v/>
      </c>
      <c r="AM166" s="131" t="str">
        <f>IFERROR(LARGE('N 35-49'!$AG$300:$AG$308,AM$29),"")</f>
        <v/>
      </c>
      <c r="AN166" s="131" t="str">
        <f>IFERROR(LARGE('N 35-49'!$AG$300:$AG$308,AN$29),"")</f>
        <v/>
      </c>
      <c r="AO166" s="131" t="str">
        <f>IFERROR(LARGE('N 35-49'!$AG$300:$AG$308,AO$29),"")</f>
        <v/>
      </c>
      <c r="AP166" s="131" t="str">
        <f>IFERROR(LARGE('N 35-49'!$AG$300:$AG$308,AP$29),"")</f>
        <v/>
      </c>
      <c r="AQ166" s="131" t="str">
        <f>IFERROR(LARGE('N 35-49'!$AG$300:$AG$308,AQ$29),"")</f>
        <v/>
      </c>
    </row>
    <row r="167" spans="1:43" hidden="1" x14ac:dyDescent="0.2">
      <c r="B167" s="132" t="s">
        <v>147</v>
      </c>
      <c r="D167" s="131" t="str">
        <f>IFERROR(LARGE('N 50-59'!$AG$300:$AG$307,D$29),"")</f>
        <v/>
      </c>
      <c r="E167" s="131" t="str">
        <f>IFERROR(LARGE('N 50-59'!$AG$300:$AG$307,E$29),"")</f>
        <v/>
      </c>
      <c r="F167" s="131" t="str">
        <f>IFERROR(LARGE('N 50-59'!$AG$300:$AG$307,F$29),"")</f>
        <v/>
      </c>
      <c r="G167" s="131" t="str">
        <f>IFERROR(LARGE('N 50-59'!$AG$300:$AG$307,G$29),"")</f>
        <v/>
      </c>
      <c r="H167" s="131" t="str">
        <f>IFERROR(LARGE('N 50-59'!$AG$300:$AG$307,H$29),"")</f>
        <v/>
      </c>
      <c r="I167" s="131" t="str">
        <f>IFERROR(LARGE('N 50-59'!$AG$300:$AG$307,I$29),"")</f>
        <v/>
      </c>
      <c r="J167" s="131" t="str">
        <f>IFERROR(LARGE('N 50-59'!$AG$300:$AG$307,J$29),"")</f>
        <v/>
      </c>
      <c r="K167" s="131" t="str">
        <f>IFERROR(LARGE('N 50-59'!$AG$300:$AG$307,K$29),"")</f>
        <v/>
      </c>
      <c r="L167" s="131" t="str">
        <f>IFERROR(LARGE('N 50-59'!$AG$300:$AG$307,L$29),"")</f>
        <v/>
      </c>
      <c r="M167" s="131" t="str">
        <f>IFERROR(LARGE('N 50-59'!$AG$300:$AG$307,M$29),"")</f>
        <v/>
      </c>
      <c r="N167" s="131" t="str">
        <f>IFERROR(LARGE('N 50-59'!$AG$300:$AG$307,N$29),"")</f>
        <v/>
      </c>
      <c r="O167" s="131" t="str">
        <f>IFERROR(LARGE('N 50-59'!$AG$300:$AG$307,O$29),"")</f>
        <v/>
      </c>
      <c r="P167" s="131" t="str">
        <f>IFERROR(LARGE('N 50-59'!$AG$300:$AG$307,P$29),"")</f>
        <v/>
      </c>
      <c r="Q167" s="131" t="str">
        <f>IFERROR(LARGE('N 50-59'!$AG$300:$AG$307,Q$29),"")</f>
        <v/>
      </c>
      <c r="R167" s="131" t="str">
        <f>IFERROR(LARGE('N 50-59'!$AG$300:$AG$307,R$29),"")</f>
        <v/>
      </c>
      <c r="S167" s="131" t="str">
        <f>IFERROR(LARGE('N 50-59'!$AG$300:$AG$307,S$29),"")</f>
        <v/>
      </c>
      <c r="T167" s="131" t="str">
        <f>IFERROR(LARGE('N 50-59'!$AG$300:$AG$307,T$29),"")</f>
        <v/>
      </c>
      <c r="U167" s="131" t="str">
        <f>IFERROR(LARGE('N 50-59'!$AG$300:$AG$307,U$29),"")</f>
        <v/>
      </c>
      <c r="V167" s="131" t="str">
        <f>IFERROR(LARGE('N 50-59'!$AG$300:$AG$307,V$29),"")</f>
        <v/>
      </c>
      <c r="W167" s="131" t="str">
        <f>IFERROR(LARGE('N 50-59'!$AG$300:$AG$307,W$29),"")</f>
        <v/>
      </c>
      <c r="X167" s="131" t="str">
        <f>IFERROR(LARGE('N 50-59'!$AG$300:$AG$307,X$29),"")</f>
        <v/>
      </c>
      <c r="Y167" s="131" t="str">
        <f>IFERROR(LARGE('N 50-59'!$AG$300:$AG$307,Y$29),"")</f>
        <v/>
      </c>
      <c r="Z167" s="131" t="str">
        <f>IFERROR(LARGE('N 50-59'!$AG$300:$AG$307,Z$29),"")</f>
        <v/>
      </c>
      <c r="AA167" s="131" t="str">
        <f>IFERROR(LARGE('N 50-59'!$AG$300:$AG$307,AA$29),"")</f>
        <v/>
      </c>
      <c r="AB167" s="131" t="str">
        <f>IFERROR(LARGE('N 50-59'!$AG$300:$AG$307,AB$29),"")</f>
        <v/>
      </c>
      <c r="AC167" s="131" t="str">
        <f>IFERROR(LARGE('N 50-59'!$AG$300:$AG$307,AC$29),"")</f>
        <v/>
      </c>
      <c r="AD167" s="131" t="str">
        <f>IFERROR(LARGE('N 50-59'!$AG$300:$AG$307,AD$29),"")</f>
        <v/>
      </c>
      <c r="AE167" s="131" t="str">
        <f>IFERROR(LARGE('N 50-59'!$AG$300:$AG$307,AE$29),"")</f>
        <v/>
      </c>
      <c r="AF167" s="131" t="str">
        <f>IFERROR(LARGE('N 50-59'!$AG$300:$AG$307,AF$29),"")</f>
        <v/>
      </c>
      <c r="AG167" s="131" t="str">
        <f>IFERROR(LARGE('N 50-59'!$AG$300:$AG$307,AG$29),"")</f>
        <v/>
      </c>
      <c r="AH167" s="131" t="str">
        <f>IFERROR(LARGE('N 50-59'!$AG$300:$AG$307,AH$29),"")</f>
        <v/>
      </c>
      <c r="AI167" s="131" t="str">
        <f>IFERROR(LARGE('N 50-59'!$AG$300:$AG$307,AI$29),"")</f>
        <v/>
      </c>
      <c r="AJ167" s="131" t="str">
        <f>IFERROR(LARGE('N 50-59'!$AG$300:$AG$307,AJ$29),"")</f>
        <v/>
      </c>
      <c r="AK167" s="131" t="str">
        <f>IFERROR(LARGE('N 50-59'!$AG$300:$AG$307,AK$29),"")</f>
        <v/>
      </c>
      <c r="AL167" s="131" t="str">
        <f>IFERROR(LARGE('N 50-59'!$AG$300:$AG$307,AL$29),"")</f>
        <v/>
      </c>
      <c r="AM167" s="131" t="str">
        <f>IFERROR(LARGE('N 50-59'!$AG$300:$AG$307,AM$29),"")</f>
        <v/>
      </c>
      <c r="AN167" s="131" t="str">
        <f>IFERROR(LARGE('N 50-59'!$AG$300:$AG$307,AN$29),"")</f>
        <v/>
      </c>
      <c r="AO167" s="131" t="str">
        <f>IFERROR(LARGE('N 50-59'!$AG$300:$AG$307,AO$29),"")</f>
        <v/>
      </c>
      <c r="AP167" s="131" t="str">
        <f>IFERROR(LARGE('N 50-59'!$AG$300:$AG$307,AP$29),"")</f>
        <v/>
      </c>
      <c r="AQ167" s="131" t="str">
        <f>IFERROR(LARGE('N 50-59'!$AG$300:$AG$307,AQ$29),"")</f>
        <v/>
      </c>
    </row>
    <row r="168" spans="1:43" hidden="1" x14ac:dyDescent="0.2">
      <c r="B168" s="132" t="s">
        <v>89</v>
      </c>
      <c r="D168" s="131" t="str">
        <f>IFERROR(LARGE('N 60-69'!$AG$300:$AG$304,D$29),"")</f>
        <v/>
      </c>
      <c r="E168" s="131" t="str">
        <f>IFERROR(LARGE('N 60-69'!$AG$300:$AG$304,E$29),"")</f>
        <v/>
      </c>
      <c r="F168" s="131" t="str">
        <f>IFERROR(LARGE('N 60-69'!$AG$300:$AG$304,F$29),"")</f>
        <v/>
      </c>
      <c r="G168" s="131" t="str">
        <f>IFERROR(LARGE('N 60-69'!$AG$300:$AG$304,G$29),"")</f>
        <v/>
      </c>
      <c r="H168" s="131" t="str">
        <f>IFERROR(LARGE('N 60-69'!$AG$300:$AG$304,H$29),"")</f>
        <v/>
      </c>
      <c r="I168" s="131" t="str">
        <f>IFERROR(LARGE('N 60-69'!$AG$300:$AG$304,I$29),"")</f>
        <v/>
      </c>
      <c r="J168" s="131" t="str">
        <f>IFERROR(LARGE('N 60-69'!$AG$300:$AG$304,J$29),"")</f>
        <v/>
      </c>
      <c r="K168" s="131" t="str">
        <f>IFERROR(LARGE('N 60-69'!$AG$300:$AG$304,K$29),"")</f>
        <v/>
      </c>
      <c r="L168" s="131" t="str">
        <f>IFERROR(LARGE('N 60-69'!$AG$300:$AG$304,L$29),"")</f>
        <v/>
      </c>
      <c r="M168" s="131" t="str">
        <f>IFERROR(LARGE('N 60-69'!$AG$300:$AG$304,M$29),"")</f>
        <v/>
      </c>
      <c r="N168" s="131" t="str">
        <f>IFERROR(LARGE('N 60-69'!$AG$300:$AG$304,N$29),"")</f>
        <v/>
      </c>
      <c r="O168" s="131" t="str">
        <f>IFERROR(LARGE('N 60-69'!$AG$300:$AG$304,O$29),"")</f>
        <v/>
      </c>
      <c r="P168" s="131" t="str">
        <f>IFERROR(LARGE('N 60-69'!$AG$300:$AG$304,P$29),"")</f>
        <v/>
      </c>
      <c r="Q168" s="131" t="str">
        <f>IFERROR(LARGE('N 60-69'!$AG$300:$AG$304,Q$29),"")</f>
        <v/>
      </c>
      <c r="R168" s="131" t="str">
        <f>IFERROR(LARGE('N 60-69'!$AG$300:$AG$304,R$29),"")</f>
        <v/>
      </c>
      <c r="S168" s="131" t="str">
        <f>IFERROR(LARGE('N 60-69'!$AG$300:$AG$304,S$29),"")</f>
        <v/>
      </c>
      <c r="T168" s="131" t="str">
        <f>IFERROR(LARGE('N 60-69'!$AG$300:$AG$304,T$29),"")</f>
        <v/>
      </c>
      <c r="U168" s="131" t="str">
        <f>IFERROR(LARGE('N 60-69'!$AG$300:$AG$304,U$29),"")</f>
        <v/>
      </c>
      <c r="V168" s="131" t="str">
        <f>IFERROR(LARGE('N 60-69'!$AG$300:$AG$304,V$29),"")</f>
        <v/>
      </c>
      <c r="W168" s="131" t="str">
        <f>IFERROR(LARGE('N 60-69'!$AG$300:$AG$304,W$29),"")</f>
        <v/>
      </c>
      <c r="X168" s="131" t="str">
        <f>IFERROR(LARGE('N 60-69'!$AG$300:$AG$304,X$29),"")</f>
        <v/>
      </c>
      <c r="Y168" s="131" t="str">
        <f>IFERROR(LARGE('N 60-69'!$AG$300:$AG$304,Y$29),"")</f>
        <v/>
      </c>
      <c r="Z168" s="131" t="str">
        <f>IFERROR(LARGE('N 60-69'!$AG$300:$AG$304,Z$29),"")</f>
        <v/>
      </c>
      <c r="AA168" s="131" t="str">
        <f>IFERROR(LARGE('N 60-69'!$AG$300:$AG$304,AA$29),"")</f>
        <v/>
      </c>
      <c r="AB168" s="131" t="str">
        <f>IFERROR(LARGE('N 60-69'!$AG$300:$AG$304,AB$29),"")</f>
        <v/>
      </c>
      <c r="AC168" s="131" t="str">
        <f>IFERROR(LARGE('N 60-69'!$AG$300:$AG$304,AC$29),"")</f>
        <v/>
      </c>
      <c r="AD168" s="131" t="str">
        <f>IFERROR(LARGE('N 60-69'!$AG$300:$AG$304,AD$29),"")</f>
        <v/>
      </c>
      <c r="AE168" s="131" t="str">
        <f>IFERROR(LARGE('N 60-69'!$AG$300:$AG$304,AE$29),"")</f>
        <v/>
      </c>
      <c r="AF168" s="131" t="str">
        <f>IFERROR(LARGE('N 60-69'!$AG$300:$AG$304,AF$29),"")</f>
        <v/>
      </c>
      <c r="AG168" s="131" t="str">
        <f>IFERROR(LARGE('N 60-69'!$AG$300:$AG$304,AG$29),"")</f>
        <v/>
      </c>
      <c r="AH168" s="131" t="str">
        <f>IFERROR(LARGE('N 60-69'!$AG$300:$AG$304,AH$29),"")</f>
        <v/>
      </c>
      <c r="AI168" s="131" t="str">
        <f>IFERROR(LARGE('N 60-69'!$AG$300:$AG$304,AI$29),"")</f>
        <v/>
      </c>
      <c r="AJ168" s="131" t="str">
        <f>IFERROR(LARGE('N 60-69'!$AG$300:$AG$304,AJ$29),"")</f>
        <v/>
      </c>
      <c r="AK168" s="131" t="str">
        <f>IFERROR(LARGE('N 60-69'!$AG$300:$AG$304,AK$29),"")</f>
        <v/>
      </c>
      <c r="AL168" s="131" t="str">
        <f>IFERROR(LARGE('N 60-69'!$AG$300:$AG$304,AL$29),"")</f>
        <v/>
      </c>
      <c r="AM168" s="131" t="str">
        <f>IFERROR(LARGE('N 60-69'!$AG$300:$AG$304,AM$29),"")</f>
        <v/>
      </c>
      <c r="AN168" s="131" t="str">
        <f>IFERROR(LARGE('N 60-69'!$AG$300:$AG$304,AN$29),"")</f>
        <v/>
      </c>
      <c r="AO168" s="131" t="str">
        <f>IFERROR(LARGE('N 60-69'!$AG$300:$AG$304,AO$29),"")</f>
        <v/>
      </c>
      <c r="AP168" s="131" t="str">
        <f>IFERROR(LARGE('N 60-69'!$AG$300:$AG$304,AP$29),"")</f>
        <v/>
      </c>
      <c r="AQ168" s="131" t="str">
        <f>IFERROR(LARGE('N 60-69'!$AG$300:$AG$304,AQ$29),"")</f>
        <v/>
      </c>
    </row>
    <row r="169" spans="1:43" hidden="1" x14ac:dyDescent="0.2">
      <c r="B169" s="132" t="s">
        <v>144</v>
      </c>
      <c r="D169" s="131" t="str">
        <f>IFERROR(LARGE('N 70-79'!$AG$300:$AG$306,D$29),"")</f>
        <v/>
      </c>
      <c r="E169" s="131" t="str">
        <f>IFERROR(LARGE('N 70-79'!$AG$300:$AG$306,E$29),"")</f>
        <v/>
      </c>
      <c r="F169" s="131" t="str">
        <f>IFERROR(LARGE('N 70-79'!$AG$300:$AG$306,F$29),"")</f>
        <v/>
      </c>
      <c r="G169" s="131" t="str">
        <f>IFERROR(LARGE('N 70-79'!$AG$300:$AG$306,G$29),"")</f>
        <v/>
      </c>
      <c r="H169" s="131" t="str">
        <f>IFERROR(LARGE('N 70-79'!$AG$300:$AG$306,H$29),"")</f>
        <v/>
      </c>
      <c r="I169" s="131" t="str">
        <f>IFERROR(LARGE('N 70-79'!$AG$300:$AG$306,I$29),"")</f>
        <v/>
      </c>
      <c r="J169" s="131" t="str">
        <f>IFERROR(LARGE('N 70-79'!$AG$300:$AG$306,J$29),"")</f>
        <v/>
      </c>
      <c r="K169" s="131" t="str">
        <f>IFERROR(LARGE('N 70-79'!$AG$300:$AG$306,K$29),"")</f>
        <v/>
      </c>
      <c r="L169" s="131" t="str">
        <f>IFERROR(LARGE('N 70-79'!$AG$300:$AG$306,L$29),"")</f>
        <v/>
      </c>
      <c r="M169" s="131" t="str">
        <f>IFERROR(LARGE('N 70-79'!$AG$300:$AG$306,M$29),"")</f>
        <v/>
      </c>
      <c r="N169" s="131" t="str">
        <f>IFERROR(LARGE('N 70-79'!$AG$300:$AG$306,N$29),"")</f>
        <v/>
      </c>
      <c r="O169" s="131" t="str">
        <f>IFERROR(LARGE('N 70-79'!$AG$300:$AG$306,O$29),"")</f>
        <v/>
      </c>
      <c r="P169" s="131" t="str">
        <f>IFERROR(LARGE('N 70-79'!$AG$300:$AG$306,P$29),"")</f>
        <v/>
      </c>
      <c r="Q169" s="131" t="str">
        <f>IFERROR(LARGE('N 70-79'!$AG$300:$AG$306,Q$29),"")</f>
        <v/>
      </c>
      <c r="R169" s="131" t="str">
        <f>IFERROR(LARGE('N 70-79'!$AG$300:$AG$306,R$29),"")</f>
        <v/>
      </c>
      <c r="S169" s="131" t="str">
        <f>IFERROR(LARGE('N 70-79'!$AG$300:$AG$306,S$29),"")</f>
        <v/>
      </c>
      <c r="T169" s="131" t="str">
        <f>IFERROR(LARGE('N 70-79'!$AG$300:$AG$306,T$29),"")</f>
        <v/>
      </c>
      <c r="U169" s="131" t="str">
        <f>IFERROR(LARGE('N 70-79'!$AG$300:$AG$306,U$29),"")</f>
        <v/>
      </c>
      <c r="V169" s="131" t="str">
        <f>IFERROR(LARGE('N 70-79'!$AG$300:$AG$306,V$29),"")</f>
        <v/>
      </c>
      <c r="W169" s="131" t="str">
        <f>IFERROR(LARGE('N 70-79'!$AG$300:$AG$306,W$29),"")</f>
        <v/>
      </c>
      <c r="X169" s="131" t="str">
        <f>IFERROR(LARGE('N 70-79'!$AG$300:$AG$306,X$29),"")</f>
        <v/>
      </c>
      <c r="Y169" s="131" t="str">
        <f>IFERROR(LARGE('N 70-79'!$AG$300:$AG$306,Y$29),"")</f>
        <v/>
      </c>
      <c r="Z169" s="131" t="str">
        <f>IFERROR(LARGE('N 70-79'!$AG$300:$AG$306,Z$29),"")</f>
        <v/>
      </c>
      <c r="AA169" s="131" t="str">
        <f>IFERROR(LARGE('N 70-79'!$AG$300:$AG$306,AA$29),"")</f>
        <v/>
      </c>
      <c r="AB169" s="131" t="str">
        <f>IFERROR(LARGE('N 70-79'!$AG$300:$AG$306,AB$29),"")</f>
        <v/>
      </c>
      <c r="AC169" s="131" t="str">
        <f>IFERROR(LARGE('N 70-79'!$AG$300:$AG$306,AC$29),"")</f>
        <v/>
      </c>
      <c r="AD169" s="131" t="str">
        <f>IFERROR(LARGE('N 70-79'!$AG$300:$AG$306,AD$29),"")</f>
        <v/>
      </c>
      <c r="AE169" s="131" t="str">
        <f>IFERROR(LARGE('N 70-79'!$AG$300:$AG$306,AE$29),"")</f>
        <v/>
      </c>
      <c r="AF169" s="131" t="str">
        <f>IFERROR(LARGE('N 70-79'!$AG$300:$AG$306,AF$29),"")</f>
        <v/>
      </c>
      <c r="AG169" s="131" t="str">
        <f>IFERROR(LARGE('N 70-79'!$AG$300:$AG$306,AG$29),"")</f>
        <v/>
      </c>
      <c r="AH169" s="131" t="str">
        <f>IFERROR(LARGE('N 70-79'!$AG$300:$AG$306,AH$29),"")</f>
        <v/>
      </c>
      <c r="AI169" s="131" t="str">
        <f>IFERROR(LARGE('N 70-79'!$AG$300:$AG$306,AI$29),"")</f>
        <v/>
      </c>
      <c r="AJ169" s="131" t="str">
        <f>IFERROR(LARGE('N 70-79'!$AG$300:$AG$306,AJ$29),"")</f>
        <v/>
      </c>
      <c r="AK169" s="131" t="str">
        <f>IFERROR(LARGE('N 70-79'!$AG$300:$AG$306,AK$29),"")</f>
        <v/>
      </c>
      <c r="AL169" s="131" t="str">
        <f>IFERROR(LARGE('N 70-79'!$AG$300:$AG$306,AL$29),"")</f>
        <v/>
      </c>
      <c r="AM169" s="131" t="str">
        <f>IFERROR(LARGE('N 70-79'!$AG$300:$AG$306,AM$29),"")</f>
        <v/>
      </c>
      <c r="AN169" s="131" t="str">
        <f>IFERROR(LARGE('N 70-79'!$AG$300:$AG$306,AN$29),"")</f>
        <v/>
      </c>
      <c r="AO169" s="131" t="str">
        <f>IFERROR(LARGE('N 70-79'!$AG$300:$AG$306,AO$29),"")</f>
        <v/>
      </c>
      <c r="AP169" s="131" t="str">
        <f>IFERROR(LARGE('N 70-79'!$AG$300:$AG$306,AP$29),"")</f>
        <v/>
      </c>
      <c r="AQ169" s="131" t="str">
        <f>IFERROR(LARGE('N 70-79'!$AG$300:$AG$306,AQ$29),"")</f>
        <v/>
      </c>
    </row>
    <row r="170" spans="1:43" s="77" customFormat="1" hidden="1" x14ac:dyDescent="0.2">
      <c r="B170" s="132" t="s">
        <v>145</v>
      </c>
      <c r="D170" s="131" t="str">
        <f>IFERROR(LARGE('N 80+'!$AG$300:$AG$303,D$29),"")</f>
        <v/>
      </c>
      <c r="E170" s="131" t="str">
        <f>IFERROR(LARGE('N 80+'!$AG$300:$AG$303,E$29),"")</f>
        <v/>
      </c>
      <c r="F170" s="131" t="str">
        <f>IFERROR(LARGE('N 80+'!$AG$300:$AG$303,F$29),"")</f>
        <v/>
      </c>
      <c r="G170" s="131" t="str">
        <f>IFERROR(LARGE('N 80+'!$AG$300:$AG$303,G$29),"")</f>
        <v/>
      </c>
      <c r="H170" s="131" t="str">
        <f>IFERROR(LARGE('N 80+'!$AG$300:$AG$303,H$29),"")</f>
        <v/>
      </c>
      <c r="I170" s="131" t="str">
        <f>IFERROR(LARGE('N 80+'!$AG$300:$AG$303,I$29),"")</f>
        <v/>
      </c>
      <c r="J170" s="131" t="str">
        <f>IFERROR(LARGE('N 80+'!$AG$300:$AG$303,J$29),"")</f>
        <v/>
      </c>
      <c r="K170" s="131" t="str">
        <f>IFERROR(LARGE('N 80+'!$AG$300:$AG$303,K$29),"")</f>
        <v/>
      </c>
      <c r="L170" s="131" t="str">
        <f>IFERROR(LARGE('N 80+'!$AG$300:$AG$303,L$29),"")</f>
        <v/>
      </c>
      <c r="M170" s="131" t="str">
        <f>IFERROR(LARGE('N 80+'!$AG$300:$AG$303,M$29),"")</f>
        <v/>
      </c>
      <c r="N170" s="131" t="str">
        <f>IFERROR(LARGE('N 80+'!$AG$300:$AG$303,N$29),"")</f>
        <v/>
      </c>
      <c r="O170" s="131" t="str">
        <f>IFERROR(LARGE('N 80+'!$AG$300:$AG$303,O$29),"")</f>
        <v/>
      </c>
      <c r="P170" s="131" t="str">
        <f>IFERROR(LARGE('N 80+'!$AG$300:$AG$303,P$29),"")</f>
        <v/>
      </c>
      <c r="Q170" s="131" t="str">
        <f>IFERROR(LARGE('N 80+'!$AG$300:$AG$303,Q$29),"")</f>
        <v/>
      </c>
      <c r="R170" s="131" t="str">
        <f>IFERROR(LARGE('N 80+'!$AG$300:$AG$303,R$29),"")</f>
        <v/>
      </c>
      <c r="S170" s="131" t="str">
        <f>IFERROR(LARGE('N 80+'!$AG$300:$AG$303,S$29),"")</f>
        <v/>
      </c>
      <c r="T170" s="131" t="str">
        <f>IFERROR(LARGE('N 80+'!$AG$300:$AG$303,T$29),"")</f>
        <v/>
      </c>
      <c r="U170" s="131" t="str">
        <f>IFERROR(LARGE('N 80+'!$AG$300:$AG$303,U$29),"")</f>
        <v/>
      </c>
      <c r="V170" s="131" t="str">
        <f>IFERROR(LARGE('N 80+'!$AG$300:$AG$303,V$29),"")</f>
        <v/>
      </c>
      <c r="W170" s="131" t="str">
        <f>IFERROR(LARGE('N 80+'!$AG$300:$AG$303,W$29),"")</f>
        <v/>
      </c>
      <c r="X170" s="131" t="str">
        <f>IFERROR(LARGE('N 80+'!$AG$300:$AG$303,X$29),"")</f>
        <v/>
      </c>
      <c r="Y170" s="131" t="str">
        <f>IFERROR(LARGE('N 80+'!$AG$300:$AG$303,Y$29),"")</f>
        <v/>
      </c>
      <c r="Z170" s="131" t="str">
        <f>IFERROR(LARGE('N 80+'!$AG$300:$AG$303,Z$29),"")</f>
        <v/>
      </c>
      <c r="AA170" s="131" t="str">
        <f>IFERROR(LARGE('N 80+'!$AG$300:$AG$303,AA$29),"")</f>
        <v/>
      </c>
      <c r="AB170" s="131" t="str">
        <f>IFERROR(LARGE('N 80+'!$AG$300:$AG$303,AB$29),"")</f>
        <v/>
      </c>
      <c r="AC170" s="131" t="str">
        <f>IFERROR(LARGE('N 80+'!$AG$300:$AG$303,AC$29),"")</f>
        <v/>
      </c>
      <c r="AD170" s="131" t="str">
        <f>IFERROR(LARGE('N 80+'!$AG$300:$AG$303,AD$29),"")</f>
        <v/>
      </c>
      <c r="AE170" s="131" t="str">
        <f>IFERROR(LARGE('N 80+'!$AG$300:$AG$303,AE$29),"")</f>
        <v/>
      </c>
      <c r="AF170" s="131" t="str">
        <f>IFERROR(LARGE('N 80+'!$AG$300:$AG$303,AF$29),"")</f>
        <v/>
      </c>
      <c r="AG170" s="131" t="str">
        <f>IFERROR(LARGE('N 80+'!$AG$300:$AG$303,AG$29),"")</f>
        <v/>
      </c>
      <c r="AH170" s="131" t="str">
        <f>IFERROR(LARGE('N 80+'!$AG$300:$AG$303,AH$29),"")</f>
        <v/>
      </c>
      <c r="AI170" s="131" t="str">
        <f>IFERROR(LARGE('N 80+'!$AG$300:$AG$303,AI$29),"")</f>
        <v/>
      </c>
      <c r="AJ170" s="131" t="str">
        <f>IFERROR(LARGE('N 80+'!$AG$300:$AG$303,AJ$29),"")</f>
        <v/>
      </c>
      <c r="AK170" s="131" t="str">
        <f>IFERROR(LARGE('N 80+'!$AG$300:$AG$303,AK$29),"")</f>
        <v/>
      </c>
      <c r="AL170" s="131" t="str">
        <f>IFERROR(LARGE('N 80+'!$AG$300:$AG$303,AL$29),"")</f>
        <v/>
      </c>
      <c r="AM170" s="131" t="str">
        <f>IFERROR(LARGE('N 80+'!$AG$300:$AG$303,AM$29),"")</f>
        <v/>
      </c>
      <c r="AN170" s="131" t="str">
        <f>IFERROR(LARGE('N 80+'!$AG$300:$AG$303,AN$29),"")</f>
        <v/>
      </c>
      <c r="AO170" s="131" t="str">
        <f>IFERROR(LARGE('N 80+'!$AG$300:$AG$303,AO$29),"")</f>
        <v/>
      </c>
      <c r="AP170" s="131" t="str">
        <f>IFERROR(LARGE('N 80+'!$AG$300:$AG$303,AP$29),"")</f>
        <v/>
      </c>
      <c r="AQ170" s="131" t="str">
        <f>IFERROR(LARGE('N 80+'!$AG$300:$AG$303,AQ$29),"")</f>
        <v/>
      </c>
    </row>
    <row r="171" spans="1:43" hidden="1" x14ac:dyDescent="0.2">
      <c r="A171" s="47" t="s">
        <v>72</v>
      </c>
      <c r="B171" s="133" t="s">
        <v>86</v>
      </c>
      <c r="D171" s="131">
        <f>IFERROR(LARGE('M 35-49'!$AH$300:$AH$318,D$29),"")</f>
        <v>7.0049999999999999</v>
      </c>
      <c r="E171" s="131">
        <f>IFERROR(LARGE('M 35-49'!$AH$300:$AH$318,E$29),"")</f>
        <v>5.0000000000000001E-3</v>
      </c>
      <c r="F171" s="131">
        <f>IFERROR(LARGE('M 35-49'!$AH$300:$AH$318,F$29),"")</f>
        <v>5.0000000000000001E-3</v>
      </c>
      <c r="G171" s="131" t="str">
        <f>IFERROR(LARGE('M 35-49'!$AH$300:$AH$318,G$29),"")</f>
        <v/>
      </c>
      <c r="H171" s="131" t="str">
        <f>IFERROR(LARGE('M 35-49'!$AH$300:$AH$318,H$29),"")</f>
        <v/>
      </c>
      <c r="I171" s="131" t="str">
        <f>IFERROR(LARGE('M 35-49'!$AH$300:$AH$318,I$29),"")</f>
        <v/>
      </c>
      <c r="J171" s="131" t="str">
        <f>IFERROR(LARGE('M 35-49'!$AH$300:$AH$318,J$29),"")</f>
        <v/>
      </c>
      <c r="K171" s="131" t="str">
        <f>IFERROR(LARGE('M 35-49'!$AH$300:$AH$318,K$29),"")</f>
        <v/>
      </c>
      <c r="L171" s="131" t="str">
        <f>IFERROR(LARGE('M 35-49'!$AH$300:$AH$318,L$29),"")</f>
        <v/>
      </c>
      <c r="M171" s="131" t="str">
        <f>IFERROR(LARGE('M 35-49'!$AH$300:$AH$318,M$29),"")</f>
        <v/>
      </c>
      <c r="N171" s="131" t="str">
        <f>IFERROR(LARGE('M 35-49'!$AH$300:$AH$318,N$29),"")</f>
        <v/>
      </c>
      <c r="O171" s="131" t="str">
        <f>IFERROR(LARGE('M 35-49'!$AH$300:$AH$318,O$29),"")</f>
        <v/>
      </c>
      <c r="P171" s="131" t="str">
        <f>IFERROR(LARGE('M 35-49'!$AH$300:$AH$318,P$29),"")</f>
        <v/>
      </c>
      <c r="Q171" s="131" t="str">
        <f>IFERROR(LARGE('M 35-49'!$AH$300:$AH$318,Q$29),"")</f>
        <v/>
      </c>
      <c r="R171" s="131" t="str">
        <f>IFERROR(LARGE('M 35-49'!$AH$300:$AH$318,R$29),"")</f>
        <v/>
      </c>
      <c r="S171" s="131" t="str">
        <f>IFERROR(LARGE('M 35-49'!$AH$300:$AH$318,S$29),"")</f>
        <v/>
      </c>
      <c r="T171" s="131" t="str">
        <f>IFERROR(LARGE('M 35-49'!$AH$300:$AH$318,T$29),"")</f>
        <v/>
      </c>
      <c r="U171" s="131" t="str">
        <f>IFERROR(LARGE('M 35-49'!$AH$300:$AH$318,U$29),"")</f>
        <v/>
      </c>
      <c r="V171" s="131" t="str">
        <f>IFERROR(LARGE('M 35-49'!$AH$300:$AH$318,V$29),"")</f>
        <v/>
      </c>
      <c r="W171" s="131" t="str">
        <f>IFERROR(LARGE('M 35-49'!$AH$300:$AH$318,W$29),"")</f>
        <v/>
      </c>
      <c r="X171" s="131" t="str">
        <f>IFERROR(LARGE('M 35-49'!$AH$300:$AH$318,X$29),"")</f>
        <v/>
      </c>
      <c r="Y171" s="131" t="str">
        <f>IFERROR(LARGE('M 35-49'!$AH$300:$AH$318,Y$29),"")</f>
        <v/>
      </c>
      <c r="Z171" s="131" t="str">
        <f>IFERROR(LARGE('M 35-49'!$AH$300:$AH$318,Z$29),"")</f>
        <v/>
      </c>
      <c r="AA171" s="131" t="str">
        <f>IFERROR(LARGE('M 35-49'!$AH$300:$AH$318,AA$29),"")</f>
        <v/>
      </c>
      <c r="AB171" s="131" t="str">
        <f>IFERROR(LARGE('M 35-49'!$AH$300:$AH$318,AB$29),"")</f>
        <v/>
      </c>
      <c r="AC171" s="131" t="str">
        <f>IFERROR(LARGE('M 35-49'!$AH$300:$AH$318,AC$29),"")</f>
        <v/>
      </c>
      <c r="AD171" s="131" t="str">
        <f>IFERROR(LARGE('M 35-49'!$AH$300:$AH$318,AD$29),"")</f>
        <v/>
      </c>
      <c r="AE171" s="131" t="str">
        <f>IFERROR(LARGE('M 35-49'!$AH$300:$AH$318,AE$29),"")</f>
        <v/>
      </c>
      <c r="AF171" s="131" t="str">
        <f>IFERROR(LARGE('M 35-49'!$AH$300:$AH$318,AF$29),"")</f>
        <v/>
      </c>
      <c r="AG171" s="131" t="str">
        <f>IFERROR(LARGE('M 35-49'!$AH$300:$AH$318,AG$29),"")</f>
        <v/>
      </c>
      <c r="AH171" s="131" t="str">
        <f>IFERROR(LARGE('M 35-49'!$AH$300:$AH$318,AH$29),"")</f>
        <v/>
      </c>
      <c r="AI171" s="131" t="str">
        <f>IFERROR(LARGE('M 35-49'!$AH$300:$AH$318,AI$29),"")</f>
        <v/>
      </c>
      <c r="AJ171" s="131" t="str">
        <f>IFERROR(LARGE('M 35-49'!$AH$300:$AH$318,AJ$29),"")</f>
        <v/>
      </c>
      <c r="AK171" s="131" t="str">
        <f>IFERROR(LARGE('M 35-49'!$AH$300:$AH$318,AK$29),"")</f>
        <v/>
      </c>
      <c r="AL171" s="131" t="str">
        <f>IFERROR(LARGE('M 35-49'!$AH$300:$AH$318,AL$29),"")</f>
        <v/>
      </c>
      <c r="AM171" s="131" t="str">
        <f>IFERROR(LARGE('M 35-49'!$AH$300:$AH$318,AM$29),"")</f>
        <v/>
      </c>
      <c r="AN171" s="131" t="str">
        <f>IFERROR(LARGE('M 35-49'!$AH$300:$AH$318,AN$29),"")</f>
        <v/>
      </c>
      <c r="AO171" s="131" t="str">
        <f>IFERROR(LARGE('M 35-49'!$AH$300:$AH$318,AO$29),"")</f>
        <v/>
      </c>
      <c r="AP171" s="131" t="str">
        <f>IFERROR(LARGE('M 35-49'!$AH$300:$AH$318,AP$29),"")</f>
        <v/>
      </c>
      <c r="AQ171" s="131" t="str">
        <f>IFERROR(LARGE('M 35-49'!$AH$300:$AH$318,AQ$29),"")</f>
        <v/>
      </c>
    </row>
    <row r="172" spans="1:43" hidden="1" x14ac:dyDescent="0.2">
      <c r="B172" s="133" t="s">
        <v>87</v>
      </c>
      <c r="D172" s="131" t="str">
        <f>IFERROR(LARGE('M 50-59'!$AH$300:$AH$313,D$29),"")</f>
        <v/>
      </c>
      <c r="E172" s="131" t="str">
        <f>IFERROR(LARGE('M 50-59'!$AH$300:$AH$313,E$29),"")</f>
        <v/>
      </c>
      <c r="F172" s="131" t="str">
        <f>IFERROR(LARGE('M 50-59'!$AH$300:$AH$313,F$29),"")</f>
        <v/>
      </c>
      <c r="G172" s="131" t="str">
        <f>IFERROR(LARGE('M 50-59'!$AH$300:$AH$313,G$29),"")</f>
        <v/>
      </c>
      <c r="H172" s="131" t="str">
        <f>IFERROR(LARGE('M 50-59'!$AH$300:$AH$313,H$29),"")</f>
        <v/>
      </c>
      <c r="I172" s="131" t="str">
        <f>IFERROR(LARGE('M 50-59'!$AH$300:$AH$313,I$29),"")</f>
        <v/>
      </c>
      <c r="J172" s="131" t="str">
        <f>IFERROR(LARGE('M 50-59'!$AH$300:$AH$313,J$29),"")</f>
        <v/>
      </c>
      <c r="K172" s="131" t="str">
        <f>IFERROR(LARGE('M 50-59'!$AH$300:$AH$313,K$29),"")</f>
        <v/>
      </c>
      <c r="L172" s="131" t="str">
        <f>IFERROR(LARGE('M 50-59'!$AH$300:$AH$313,L$29),"")</f>
        <v/>
      </c>
      <c r="M172" s="131" t="str">
        <f>IFERROR(LARGE('M 50-59'!$AH$300:$AH$313,M$29),"")</f>
        <v/>
      </c>
      <c r="N172" s="131" t="str">
        <f>IFERROR(LARGE('M 50-59'!$AH$300:$AH$313,N$29),"")</f>
        <v/>
      </c>
      <c r="O172" s="131" t="str">
        <f>IFERROR(LARGE('M 50-59'!$AH$300:$AH$313,O$29),"")</f>
        <v/>
      </c>
      <c r="P172" s="131" t="str">
        <f>IFERROR(LARGE('M 50-59'!$AH$300:$AH$313,P$29),"")</f>
        <v/>
      </c>
      <c r="Q172" s="131" t="str">
        <f>IFERROR(LARGE('M 50-59'!$AH$300:$AH$313,Q$29),"")</f>
        <v/>
      </c>
      <c r="R172" s="131" t="str">
        <f>IFERROR(LARGE('M 50-59'!$AH$300:$AH$313,R$29),"")</f>
        <v/>
      </c>
      <c r="S172" s="131" t="str">
        <f>IFERROR(LARGE('M 50-59'!$AH$300:$AH$313,S$29),"")</f>
        <v/>
      </c>
      <c r="T172" s="131" t="str">
        <f>IFERROR(LARGE('M 50-59'!$AH$300:$AH$313,T$29),"")</f>
        <v/>
      </c>
      <c r="U172" s="131" t="str">
        <f>IFERROR(LARGE('M 50-59'!$AH$300:$AH$313,U$29),"")</f>
        <v/>
      </c>
      <c r="V172" s="131" t="str">
        <f>IFERROR(LARGE('M 50-59'!$AH$300:$AH$313,V$29),"")</f>
        <v/>
      </c>
      <c r="W172" s="131" t="str">
        <f>IFERROR(LARGE('M 50-59'!$AH$300:$AH$313,W$29),"")</f>
        <v/>
      </c>
      <c r="X172" s="131" t="str">
        <f>IFERROR(LARGE('M 50-59'!$AH$300:$AH$313,X$29),"")</f>
        <v/>
      </c>
      <c r="Y172" s="131" t="str">
        <f>IFERROR(LARGE('M 50-59'!$AH$300:$AH$313,Y$29),"")</f>
        <v/>
      </c>
      <c r="Z172" s="131" t="str">
        <f>IFERROR(LARGE('M 50-59'!$AH$300:$AH$313,Z$29),"")</f>
        <v/>
      </c>
      <c r="AA172" s="131" t="str">
        <f>IFERROR(LARGE('M 50-59'!$AH$300:$AH$313,AA$29),"")</f>
        <v/>
      </c>
      <c r="AB172" s="131" t="str">
        <f>IFERROR(LARGE('M 50-59'!$AH$300:$AH$313,AB$29),"")</f>
        <v/>
      </c>
      <c r="AC172" s="131" t="str">
        <f>IFERROR(LARGE('M 50-59'!$AH$300:$AH$313,AC$29),"")</f>
        <v/>
      </c>
      <c r="AD172" s="131" t="str">
        <f>IFERROR(LARGE('M 50-59'!$AH$300:$AH$313,AD$29),"")</f>
        <v/>
      </c>
      <c r="AE172" s="131" t="str">
        <f>IFERROR(LARGE('M 50-59'!$AH$300:$AH$313,AE$29),"")</f>
        <v/>
      </c>
      <c r="AF172" s="131" t="str">
        <f>IFERROR(LARGE('M 50-59'!$AH$300:$AH$313,AF$29),"")</f>
        <v/>
      </c>
      <c r="AG172" s="131" t="str">
        <f>IFERROR(LARGE('M 50-59'!$AH$300:$AH$313,AG$29),"")</f>
        <v/>
      </c>
      <c r="AH172" s="131" t="str">
        <f>IFERROR(LARGE('M 50-59'!$AH$300:$AH$313,AH$29),"")</f>
        <v/>
      </c>
      <c r="AI172" s="131" t="str">
        <f>IFERROR(LARGE('M 50-59'!$AH$300:$AH$313,AI$29),"")</f>
        <v/>
      </c>
      <c r="AJ172" s="131" t="str">
        <f>IFERROR(LARGE('M 50-59'!$AH$300:$AH$313,AJ$29),"")</f>
        <v/>
      </c>
      <c r="AK172" s="131" t="str">
        <f>IFERROR(LARGE('M 50-59'!$AH$300:$AH$313,AK$29),"")</f>
        <v/>
      </c>
      <c r="AL172" s="131" t="str">
        <f>IFERROR(LARGE('M 50-59'!$AH$300:$AH$313,AL$29),"")</f>
        <v/>
      </c>
      <c r="AM172" s="131" t="str">
        <f>IFERROR(LARGE('M 50-59'!$AH$300:$AH$313,AM$29),"")</f>
        <v/>
      </c>
      <c r="AN172" s="131" t="str">
        <f>IFERROR(LARGE('M 50-59'!$AH$300:$AH$313,AN$29),"")</f>
        <v/>
      </c>
      <c r="AO172" s="131" t="str">
        <f>IFERROR(LARGE('M 50-59'!$AH$300:$AH$313,AO$29),"")</f>
        <v/>
      </c>
      <c r="AP172" s="131" t="str">
        <f>IFERROR(LARGE('M 50-59'!$AH$300:$AH$313,AP$29),"")</f>
        <v/>
      </c>
      <c r="AQ172" s="131" t="str">
        <f>IFERROR(LARGE('M 50-59'!$AH$300:$AH$313,AQ$29),"")</f>
        <v/>
      </c>
    </row>
    <row r="173" spans="1:43" hidden="1" x14ac:dyDescent="0.2">
      <c r="B173" s="133" t="s">
        <v>88</v>
      </c>
      <c r="D173" s="131">
        <f>IFERROR(LARGE('M 60-69'!$AH$300:$AH$308,D$29),"")</f>
        <v>2.0030000000000001</v>
      </c>
      <c r="E173" s="131" t="str">
        <f>IFERROR(LARGE('M 60-69'!$AH$300:$AH$308,E$29),"")</f>
        <v/>
      </c>
      <c r="F173" s="131" t="str">
        <f>IFERROR(LARGE('M 60-69'!$AH$300:$AH$308,F$29),"")</f>
        <v/>
      </c>
      <c r="G173" s="131" t="str">
        <f>IFERROR(LARGE('M 60-69'!$AH$300:$AH$308,G$29),"")</f>
        <v/>
      </c>
      <c r="H173" s="131" t="str">
        <f>IFERROR(LARGE('M 60-69'!$AH$300:$AH$308,H$29),"")</f>
        <v/>
      </c>
      <c r="I173" s="131" t="str">
        <f>IFERROR(LARGE('M 60-69'!$AH$300:$AH$308,I$29),"")</f>
        <v/>
      </c>
      <c r="J173" s="131" t="str">
        <f>IFERROR(LARGE('M 60-69'!$AH$300:$AH$308,J$29),"")</f>
        <v/>
      </c>
      <c r="K173" s="131" t="str">
        <f>IFERROR(LARGE('M 60-69'!$AH$300:$AH$308,K$29),"")</f>
        <v/>
      </c>
      <c r="L173" s="131" t="str">
        <f>IFERROR(LARGE('M 60-69'!$AH$300:$AH$308,L$29),"")</f>
        <v/>
      </c>
      <c r="M173" s="131" t="str">
        <f>IFERROR(LARGE('M 60-69'!$AH$300:$AH$308,M$29),"")</f>
        <v/>
      </c>
      <c r="N173" s="131" t="str">
        <f>IFERROR(LARGE('M 60-69'!$AH$300:$AH$308,N$29),"")</f>
        <v/>
      </c>
      <c r="O173" s="131" t="str">
        <f>IFERROR(LARGE('M 60-69'!$AH$300:$AH$308,O$29),"")</f>
        <v/>
      </c>
      <c r="P173" s="131" t="str">
        <f>IFERROR(LARGE('M 60-69'!$AH$300:$AH$308,P$29),"")</f>
        <v/>
      </c>
      <c r="Q173" s="131" t="str">
        <f>IFERROR(LARGE('M 60-69'!$AH$300:$AH$308,Q$29),"")</f>
        <v/>
      </c>
      <c r="R173" s="131" t="str">
        <f>IFERROR(LARGE('M 60-69'!$AH$300:$AH$308,R$29),"")</f>
        <v/>
      </c>
      <c r="S173" s="131" t="str">
        <f>IFERROR(LARGE('M 60-69'!$AH$300:$AH$308,S$29),"")</f>
        <v/>
      </c>
      <c r="T173" s="131" t="str">
        <f>IFERROR(LARGE('M 60-69'!$AH$300:$AH$308,T$29),"")</f>
        <v/>
      </c>
      <c r="U173" s="131" t="str">
        <f>IFERROR(LARGE('M 60-69'!$AH$300:$AH$308,U$29),"")</f>
        <v/>
      </c>
      <c r="V173" s="131" t="str">
        <f>IFERROR(LARGE('M 60-69'!$AH$300:$AH$308,V$29),"")</f>
        <v/>
      </c>
      <c r="W173" s="131" t="str">
        <f>IFERROR(LARGE('M 60-69'!$AH$300:$AH$308,W$29),"")</f>
        <v/>
      </c>
      <c r="X173" s="131" t="str">
        <f>IFERROR(LARGE('M 60-69'!$AH$300:$AH$308,X$29),"")</f>
        <v/>
      </c>
      <c r="Y173" s="131" t="str">
        <f>IFERROR(LARGE('M 60-69'!$AH$300:$AH$308,Y$29),"")</f>
        <v/>
      </c>
      <c r="Z173" s="131" t="str">
        <f>IFERROR(LARGE('M 60-69'!$AH$300:$AH$308,Z$29),"")</f>
        <v/>
      </c>
      <c r="AA173" s="131" t="str">
        <f>IFERROR(LARGE('M 60-69'!$AH$300:$AH$308,AA$29),"")</f>
        <v/>
      </c>
      <c r="AB173" s="131" t="str">
        <f>IFERROR(LARGE('M 60-69'!$AH$300:$AH$308,AB$29),"")</f>
        <v/>
      </c>
      <c r="AC173" s="131" t="str">
        <f>IFERROR(LARGE('M 60-69'!$AH$300:$AH$308,AC$29),"")</f>
        <v/>
      </c>
      <c r="AD173" s="131" t="str">
        <f>IFERROR(LARGE('M 60-69'!$AH$300:$AH$308,AD$29),"")</f>
        <v/>
      </c>
      <c r="AE173" s="131" t="str">
        <f>IFERROR(LARGE('M 60-69'!$AH$300:$AH$308,AE$29),"")</f>
        <v/>
      </c>
      <c r="AF173" s="131" t="str">
        <f>IFERROR(LARGE('M 60-69'!$AH$300:$AH$308,AF$29),"")</f>
        <v/>
      </c>
      <c r="AG173" s="131" t="str">
        <f>IFERROR(LARGE('M 60-69'!$AH$300:$AH$308,AG$29),"")</f>
        <v/>
      </c>
      <c r="AH173" s="131" t="str">
        <f>IFERROR(LARGE('M 60-69'!$AH$300:$AH$308,AH$29),"")</f>
        <v/>
      </c>
      <c r="AI173" s="131" t="str">
        <f>IFERROR(LARGE('M 60-69'!$AH$300:$AH$308,AI$29),"")</f>
        <v/>
      </c>
      <c r="AJ173" s="131" t="str">
        <f>IFERROR(LARGE('M 60-69'!$AH$300:$AH$308,AJ$29),"")</f>
        <v/>
      </c>
      <c r="AK173" s="131" t="str">
        <f>IFERROR(LARGE('M 60-69'!$AH$300:$AH$308,AK$29),"")</f>
        <v/>
      </c>
      <c r="AL173" s="131" t="str">
        <f>IFERROR(LARGE('M 60-69'!$AH$300:$AH$308,AL$29),"")</f>
        <v/>
      </c>
      <c r="AM173" s="131" t="str">
        <f>IFERROR(LARGE('M 60-69'!$AH$300:$AH$308,AM$29),"")</f>
        <v/>
      </c>
      <c r="AN173" s="131" t="str">
        <f>IFERROR(LARGE('M 60-69'!$AH$300:$AH$308,AN$29),"")</f>
        <v/>
      </c>
      <c r="AO173" s="131" t="str">
        <f>IFERROR(LARGE('M 60-69'!$AH$300:$AH$308,AO$29),"")</f>
        <v/>
      </c>
      <c r="AP173" s="131" t="str">
        <f>IFERROR(LARGE('M 60-69'!$AH$300:$AH$308,AP$29),"")</f>
        <v/>
      </c>
      <c r="AQ173" s="131" t="str">
        <f>IFERROR(LARGE('M 60-69'!$AH$300:$AH$308,AQ$29),"")</f>
        <v/>
      </c>
    </row>
    <row r="174" spans="1:43" hidden="1" x14ac:dyDescent="0.2">
      <c r="B174" s="133" t="s">
        <v>142</v>
      </c>
      <c r="D174" s="131">
        <f>IFERROR(LARGE('M 70-79'!$AH$300:$AH$313,D$29),"")</f>
        <v>2.0019999999999998</v>
      </c>
      <c r="E174" s="131">
        <f>IFERROR(LARGE('M 70-79'!$AH$300:$AH$313,E$29),"")</f>
        <v>2E-3</v>
      </c>
      <c r="F174" s="131">
        <f>IFERROR(LARGE('M 70-79'!$AH$300:$AH$313,F$29),"")</f>
        <v>2E-3</v>
      </c>
      <c r="G174" s="131" t="str">
        <f>IFERROR(LARGE('M 70-79'!$AH$300:$AH$313,G$29),"")</f>
        <v/>
      </c>
      <c r="H174" s="131" t="str">
        <f>IFERROR(LARGE('M 70-79'!$AH$300:$AH$313,H$29),"")</f>
        <v/>
      </c>
      <c r="I174" s="131" t="str">
        <f>IFERROR(LARGE('M 70-79'!$AH$300:$AH$313,I$29),"")</f>
        <v/>
      </c>
      <c r="J174" s="131" t="str">
        <f>IFERROR(LARGE('M 70-79'!$AH$300:$AH$313,J$29),"")</f>
        <v/>
      </c>
      <c r="K174" s="131" t="str">
        <f>IFERROR(LARGE('M 70-79'!$AH$300:$AH$313,K$29),"")</f>
        <v/>
      </c>
      <c r="L174" s="131" t="str">
        <f>IFERROR(LARGE('M 70-79'!$AH$300:$AH$313,L$29),"")</f>
        <v/>
      </c>
      <c r="M174" s="131" t="str">
        <f>IFERROR(LARGE('M 70-79'!$AH$300:$AH$313,M$29),"")</f>
        <v/>
      </c>
      <c r="N174" s="131" t="str">
        <f>IFERROR(LARGE('M 70-79'!$AH$300:$AH$313,N$29),"")</f>
        <v/>
      </c>
      <c r="O174" s="131" t="str">
        <f>IFERROR(LARGE('M 70-79'!$AH$300:$AH$313,O$29),"")</f>
        <v/>
      </c>
      <c r="P174" s="131" t="str">
        <f>IFERROR(LARGE('M 70-79'!$AH$300:$AH$313,P$29),"")</f>
        <v/>
      </c>
      <c r="Q174" s="131" t="str">
        <f>IFERROR(LARGE('M 70-79'!$AH$300:$AH$313,Q$29),"")</f>
        <v/>
      </c>
      <c r="R174" s="131" t="str">
        <f>IFERROR(LARGE('M 70-79'!$AH$300:$AH$313,R$29),"")</f>
        <v/>
      </c>
      <c r="S174" s="131" t="str">
        <f>IFERROR(LARGE('M 70-79'!$AH$300:$AH$313,S$29),"")</f>
        <v/>
      </c>
      <c r="T174" s="131" t="str">
        <f>IFERROR(LARGE('M 70-79'!$AH$300:$AH$313,T$29),"")</f>
        <v/>
      </c>
      <c r="U174" s="131" t="str">
        <f>IFERROR(LARGE('M 70-79'!$AH$300:$AH$313,U$29),"")</f>
        <v/>
      </c>
      <c r="V174" s="131" t="str">
        <f>IFERROR(LARGE('M 70-79'!$AH$300:$AH$313,V$29),"")</f>
        <v/>
      </c>
      <c r="W174" s="131" t="str">
        <f>IFERROR(LARGE('M 70-79'!$AH$300:$AH$313,W$29),"")</f>
        <v/>
      </c>
      <c r="X174" s="131" t="str">
        <f>IFERROR(LARGE('M 70-79'!$AH$300:$AH$313,X$29),"")</f>
        <v/>
      </c>
      <c r="Y174" s="131" t="str">
        <f>IFERROR(LARGE('M 70-79'!$AH$300:$AH$313,Y$29),"")</f>
        <v/>
      </c>
      <c r="Z174" s="131" t="str">
        <f>IFERROR(LARGE('M 70-79'!$AH$300:$AH$313,Z$29),"")</f>
        <v/>
      </c>
      <c r="AA174" s="131" t="str">
        <f>IFERROR(LARGE('M 70-79'!$AH$300:$AH$313,AA$29),"")</f>
        <v/>
      </c>
      <c r="AB174" s="131" t="str">
        <f>IFERROR(LARGE('M 70-79'!$AH$300:$AH$313,AB$29),"")</f>
        <v/>
      </c>
      <c r="AC174" s="131" t="str">
        <f>IFERROR(LARGE('M 70-79'!$AH$300:$AH$313,AC$29),"")</f>
        <v/>
      </c>
      <c r="AD174" s="131" t="str">
        <f>IFERROR(LARGE('M 70-79'!$AH$300:$AH$313,AD$29),"")</f>
        <v/>
      </c>
      <c r="AE174" s="131" t="str">
        <f>IFERROR(LARGE('M 70-79'!$AH$300:$AH$313,AE$29),"")</f>
        <v/>
      </c>
      <c r="AF174" s="131" t="str">
        <f>IFERROR(LARGE('M 70-79'!$AH$300:$AH$313,AF$29),"")</f>
        <v/>
      </c>
      <c r="AG174" s="131" t="str">
        <f>IFERROR(LARGE('M 70-79'!$AH$300:$AH$313,AG$29),"")</f>
        <v/>
      </c>
      <c r="AH174" s="131" t="str">
        <f>IFERROR(LARGE('M 70-79'!$AH$300:$AH$313,AH$29),"")</f>
        <v/>
      </c>
      <c r="AI174" s="131" t="str">
        <f>IFERROR(LARGE('M 70-79'!$AH$300:$AH$313,AI$29),"")</f>
        <v/>
      </c>
      <c r="AJ174" s="131" t="str">
        <f>IFERROR(LARGE('M 70-79'!$AH$300:$AH$313,AJ$29),"")</f>
        <v/>
      </c>
      <c r="AK174" s="131" t="str">
        <f>IFERROR(LARGE('M 70-79'!$AH$300:$AH$313,AK$29),"")</f>
        <v/>
      </c>
      <c r="AL174" s="131" t="str">
        <f>IFERROR(LARGE('M 70-79'!$AH$300:$AH$313,AL$29),"")</f>
        <v/>
      </c>
      <c r="AM174" s="131" t="str">
        <f>IFERROR(LARGE('M 70-79'!$AH$300:$AH$313,AM$29),"")</f>
        <v/>
      </c>
      <c r="AN174" s="131" t="str">
        <f>IFERROR(LARGE('M 70-79'!$AH$300:$AH$313,AN$29),"")</f>
        <v/>
      </c>
      <c r="AO174" s="131" t="str">
        <f>IFERROR(LARGE('M 70-79'!$AH$300:$AH$313,AO$29),"")</f>
        <v/>
      </c>
      <c r="AP174" s="131" t="str">
        <f>IFERROR(LARGE('M 70-79'!$AH$300:$AH$313,AP$29),"")</f>
        <v/>
      </c>
      <c r="AQ174" s="131" t="str">
        <f>IFERROR(LARGE('M 70-79'!$AH$300:$AH$313,AQ$29),"")</f>
        <v/>
      </c>
    </row>
    <row r="175" spans="1:43" s="77" customFormat="1" hidden="1" x14ac:dyDescent="0.2">
      <c r="B175" s="133" t="s">
        <v>143</v>
      </c>
      <c r="D175" s="131" t="str">
        <f>IFERROR(LARGE('M 80+'!$AH$300:$AH$302,D$29),"")</f>
        <v/>
      </c>
      <c r="E175" s="131" t="str">
        <f>IFERROR(LARGE('M 80+'!$AH$300:$AH$302,E$29),"")</f>
        <v/>
      </c>
      <c r="F175" s="131" t="str">
        <f>IFERROR(LARGE('M 80+'!$AH$300:$AH$302,F$29),"")</f>
        <v/>
      </c>
      <c r="G175" s="131" t="str">
        <f>IFERROR(LARGE('M 80+'!$AH$300:$AH$302,G$29),"")</f>
        <v/>
      </c>
      <c r="H175" s="131" t="str">
        <f>IFERROR(LARGE('M 80+'!$AH$300:$AH$302,H$29),"")</f>
        <v/>
      </c>
      <c r="I175" s="131" t="str">
        <f>IFERROR(LARGE('M 80+'!$AH$300:$AH$302,I$29),"")</f>
        <v/>
      </c>
      <c r="J175" s="131" t="str">
        <f>IFERROR(LARGE('M 80+'!$AH$300:$AH$302,J$29),"")</f>
        <v/>
      </c>
      <c r="K175" s="131" t="str">
        <f>IFERROR(LARGE('M 80+'!$AH$300:$AH$302,K$29),"")</f>
        <v/>
      </c>
      <c r="L175" s="131" t="str">
        <f>IFERROR(LARGE('M 80+'!$AH$300:$AH$302,L$29),"")</f>
        <v/>
      </c>
      <c r="M175" s="131" t="str">
        <f>IFERROR(LARGE('M 80+'!$AH$300:$AH$302,M$29),"")</f>
        <v/>
      </c>
      <c r="N175" s="131" t="str">
        <f>IFERROR(LARGE('M 80+'!$AH$300:$AH$302,N$29),"")</f>
        <v/>
      </c>
      <c r="O175" s="131" t="str">
        <f>IFERROR(LARGE('M 80+'!$AH$300:$AH$302,O$29),"")</f>
        <v/>
      </c>
      <c r="P175" s="131" t="str">
        <f>IFERROR(LARGE('M 80+'!$AH$300:$AH$302,P$29),"")</f>
        <v/>
      </c>
      <c r="Q175" s="131" t="str">
        <f>IFERROR(LARGE('M 80+'!$AH$300:$AH$302,Q$29),"")</f>
        <v/>
      </c>
      <c r="R175" s="131" t="str">
        <f>IFERROR(LARGE('M 80+'!$AH$300:$AH$302,R$29),"")</f>
        <v/>
      </c>
      <c r="S175" s="131" t="str">
        <f>IFERROR(LARGE('M 80+'!$AH$300:$AH$302,S$29),"")</f>
        <v/>
      </c>
      <c r="T175" s="131" t="str">
        <f>IFERROR(LARGE('M 80+'!$AH$300:$AH$302,T$29),"")</f>
        <v/>
      </c>
      <c r="U175" s="131" t="str">
        <f>IFERROR(LARGE('M 80+'!$AH$300:$AH$302,U$29),"")</f>
        <v/>
      </c>
      <c r="V175" s="131" t="str">
        <f>IFERROR(LARGE('M 80+'!$AH$300:$AH$302,V$29),"")</f>
        <v/>
      </c>
      <c r="W175" s="131" t="str">
        <f>IFERROR(LARGE('M 80+'!$AH$300:$AH$302,W$29),"")</f>
        <v/>
      </c>
      <c r="X175" s="131" t="str">
        <f>IFERROR(LARGE('M 80+'!$AH$300:$AH$302,X$29),"")</f>
        <v/>
      </c>
      <c r="Y175" s="131" t="str">
        <f>IFERROR(LARGE('M 80+'!$AH$300:$AH$302,Y$29),"")</f>
        <v/>
      </c>
      <c r="Z175" s="131" t="str">
        <f>IFERROR(LARGE('M 80+'!$AH$300:$AH$302,Z$29),"")</f>
        <v/>
      </c>
      <c r="AA175" s="131" t="str">
        <f>IFERROR(LARGE('M 80+'!$AH$300:$AH$302,AA$29),"")</f>
        <v/>
      </c>
      <c r="AB175" s="131" t="str">
        <f>IFERROR(LARGE('M 80+'!$AH$300:$AH$302,AB$29),"")</f>
        <v/>
      </c>
      <c r="AC175" s="131" t="str">
        <f>IFERROR(LARGE('M 80+'!$AH$300:$AH$302,AC$29),"")</f>
        <v/>
      </c>
      <c r="AD175" s="131" t="str">
        <f>IFERROR(LARGE('M 80+'!$AH$300:$AH$302,AD$29),"")</f>
        <v/>
      </c>
      <c r="AE175" s="131" t="str">
        <f>IFERROR(LARGE('M 80+'!$AH$300:$AH$302,AE$29),"")</f>
        <v/>
      </c>
      <c r="AF175" s="131" t="str">
        <f>IFERROR(LARGE('M 80+'!$AH$300:$AH$302,AF$29),"")</f>
        <v/>
      </c>
      <c r="AG175" s="131" t="str">
        <f>IFERROR(LARGE('M 80+'!$AH$300:$AH$302,AG$29),"")</f>
        <v/>
      </c>
      <c r="AH175" s="131" t="str">
        <f>IFERROR(LARGE('M 80+'!$AH$300:$AH$302,AH$29),"")</f>
        <v/>
      </c>
      <c r="AI175" s="131" t="str">
        <f>IFERROR(LARGE('M 80+'!$AH$300:$AH$302,AI$29),"")</f>
        <v/>
      </c>
      <c r="AJ175" s="131" t="str">
        <f>IFERROR(LARGE('M 80+'!$AH$300:$AH$302,AJ$29),"")</f>
        <v/>
      </c>
      <c r="AK175" s="131" t="str">
        <f>IFERROR(LARGE('M 80+'!$AH$300:$AH$302,AK$29),"")</f>
        <v/>
      </c>
      <c r="AL175" s="131" t="str">
        <f>IFERROR(LARGE('M 80+'!$AH$300:$AH$302,AL$29),"")</f>
        <v/>
      </c>
      <c r="AM175" s="131" t="str">
        <f>IFERROR(LARGE('M 80+'!$AH$300:$AH$302,AM$29),"")</f>
        <v/>
      </c>
      <c r="AN175" s="131" t="str">
        <f>IFERROR(LARGE('M 80+'!$AH$300:$AH$302,AN$29),"")</f>
        <v/>
      </c>
      <c r="AO175" s="131" t="str">
        <f>IFERROR(LARGE('M 80+'!$AH$300:$AH$302,AO$29),"")</f>
        <v/>
      </c>
      <c r="AP175" s="131" t="str">
        <f>IFERROR(LARGE('M 80+'!$AH$300:$AH$302,AP$29),"")</f>
        <v/>
      </c>
      <c r="AQ175" s="131" t="str">
        <f>IFERROR(LARGE('M 80+'!$AH$300:$AH$302,AQ$29),"")</f>
        <v/>
      </c>
    </row>
    <row r="176" spans="1:43" hidden="1" x14ac:dyDescent="0.2">
      <c r="B176" s="132" t="s">
        <v>146</v>
      </c>
      <c r="D176" s="131">
        <f>IFERROR(LARGE('N 35-49'!$AH$300:$AH$308,D$29),"")</f>
        <v>8.0000499999999999</v>
      </c>
      <c r="E176" s="131" t="str">
        <f>IFERROR(LARGE('N 35-49'!$AH$300:$AH$308,E$29),"")</f>
        <v/>
      </c>
      <c r="F176" s="131" t="str">
        <f>IFERROR(LARGE('N 35-49'!$AH$300:$AH$308,F$29),"")</f>
        <v/>
      </c>
      <c r="G176" s="131" t="str">
        <f>IFERROR(LARGE('N 35-49'!$AH$300:$AH$308,G$29),"")</f>
        <v/>
      </c>
      <c r="H176" s="131" t="str">
        <f>IFERROR(LARGE('N 35-49'!$AH$300:$AH$308,H$29),"")</f>
        <v/>
      </c>
      <c r="I176" s="131" t="str">
        <f>IFERROR(LARGE('N 35-49'!$AH$300:$AH$308,I$29),"")</f>
        <v/>
      </c>
      <c r="J176" s="131" t="str">
        <f>IFERROR(LARGE('N 35-49'!$AH$300:$AH$308,J$29),"")</f>
        <v/>
      </c>
      <c r="K176" s="131" t="str">
        <f>IFERROR(LARGE('N 35-49'!$AH$300:$AH$308,K$29),"")</f>
        <v/>
      </c>
      <c r="L176" s="131" t="str">
        <f>IFERROR(LARGE('N 35-49'!$AH$300:$AH$308,L$29),"")</f>
        <v/>
      </c>
      <c r="M176" s="131" t="str">
        <f>IFERROR(LARGE('N 35-49'!$AH$300:$AH$308,M$29),"")</f>
        <v/>
      </c>
      <c r="N176" s="131" t="str">
        <f>IFERROR(LARGE('N 35-49'!$AH$300:$AH$308,N$29),"")</f>
        <v/>
      </c>
      <c r="O176" s="131" t="str">
        <f>IFERROR(LARGE('N 35-49'!$AH$300:$AH$308,O$29),"")</f>
        <v/>
      </c>
      <c r="P176" s="131" t="str">
        <f>IFERROR(LARGE('N 35-49'!$AH$300:$AH$308,P$29),"")</f>
        <v/>
      </c>
      <c r="Q176" s="131" t="str">
        <f>IFERROR(LARGE('N 35-49'!$AH$300:$AH$308,Q$29),"")</f>
        <v/>
      </c>
      <c r="R176" s="131" t="str">
        <f>IFERROR(LARGE('N 35-49'!$AH$300:$AH$308,R$29),"")</f>
        <v/>
      </c>
      <c r="S176" s="131" t="str">
        <f>IFERROR(LARGE('N 35-49'!$AH$300:$AH$308,S$29),"")</f>
        <v/>
      </c>
      <c r="T176" s="131" t="str">
        <f>IFERROR(LARGE('N 35-49'!$AH$300:$AH$308,T$29),"")</f>
        <v/>
      </c>
      <c r="U176" s="131" t="str">
        <f>IFERROR(LARGE('N 35-49'!$AH$300:$AH$308,U$29),"")</f>
        <v/>
      </c>
      <c r="V176" s="131" t="str">
        <f>IFERROR(LARGE('N 35-49'!$AH$300:$AH$308,V$29),"")</f>
        <v/>
      </c>
      <c r="W176" s="131" t="str">
        <f>IFERROR(LARGE('N 35-49'!$AH$300:$AH$308,W$29),"")</f>
        <v/>
      </c>
      <c r="X176" s="131" t="str">
        <f>IFERROR(LARGE('N 35-49'!$AH$300:$AH$308,X$29),"")</f>
        <v/>
      </c>
      <c r="Y176" s="131" t="str">
        <f>IFERROR(LARGE('N 35-49'!$AH$300:$AH$308,Y$29),"")</f>
        <v/>
      </c>
      <c r="Z176" s="131" t="str">
        <f>IFERROR(LARGE('N 35-49'!$AH$300:$AH$308,Z$29),"")</f>
        <v/>
      </c>
      <c r="AA176" s="131" t="str">
        <f>IFERROR(LARGE('N 35-49'!$AH$300:$AH$308,AA$29),"")</f>
        <v/>
      </c>
      <c r="AB176" s="131" t="str">
        <f>IFERROR(LARGE('N 35-49'!$AH$300:$AH$308,AB$29),"")</f>
        <v/>
      </c>
      <c r="AC176" s="131" t="str">
        <f>IFERROR(LARGE('N 35-49'!$AH$300:$AH$308,AC$29),"")</f>
        <v/>
      </c>
      <c r="AD176" s="131" t="str">
        <f>IFERROR(LARGE('N 35-49'!$AH$300:$AH$308,AD$29),"")</f>
        <v/>
      </c>
      <c r="AE176" s="131" t="str">
        <f>IFERROR(LARGE('N 35-49'!$AH$300:$AH$308,AE$29),"")</f>
        <v/>
      </c>
      <c r="AF176" s="131" t="str">
        <f>IFERROR(LARGE('N 35-49'!$AH$300:$AH$308,AF$29),"")</f>
        <v/>
      </c>
      <c r="AG176" s="131" t="str">
        <f>IFERROR(LARGE('N 35-49'!$AH$300:$AH$308,AG$29),"")</f>
        <v/>
      </c>
      <c r="AH176" s="131" t="str">
        <f>IFERROR(LARGE('N 35-49'!$AH$300:$AH$308,AH$29),"")</f>
        <v/>
      </c>
      <c r="AI176" s="131" t="str">
        <f>IFERROR(LARGE('N 35-49'!$AH$300:$AH$308,AI$29),"")</f>
        <v/>
      </c>
      <c r="AJ176" s="131" t="str">
        <f>IFERROR(LARGE('N 35-49'!$AH$300:$AH$308,AJ$29),"")</f>
        <v/>
      </c>
      <c r="AK176" s="131" t="str">
        <f>IFERROR(LARGE('N 35-49'!$AH$300:$AH$308,AK$29),"")</f>
        <v/>
      </c>
      <c r="AL176" s="131" t="str">
        <f>IFERROR(LARGE('N 35-49'!$AH$300:$AH$308,AL$29),"")</f>
        <v/>
      </c>
      <c r="AM176" s="131" t="str">
        <f>IFERROR(LARGE('N 35-49'!$AH$300:$AH$308,AM$29),"")</f>
        <v/>
      </c>
      <c r="AN176" s="131" t="str">
        <f>IFERROR(LARGE('N 35-49'!$AH$300:$AH$308,AN$29),"")</f>
        <v/>
      </c>
      <c r="AO176" s="131" t="str">
        <f>IFERROR(LARGE('N 35-49'!$AH$300:$AH$308,AO$29),"")</f>
        <v/>
      </c>
      <c r="AP176" s="131" t="str">
        <f>IFERROR(LARGE('N 35-49'!$AH$300:$AH$308,AP$29),"")</f>
        <v/>
      </c>
      <c r="AQ176" s="131" t="str">
        <f>IFERROR(LARGE('N 35-49'!$AH$300:$AH$308,AQ$29),"")</f>
        <v/>
      </c>
    </row>
    <row r="177" spans="2:43" hidden="1" x14ac:dyDescent="0.2">
      <c r="B177" s="132" t="s">
        <v>147</v>
      </c>
      <c r="D177" s="131">
        <f>IFERROR(LARGE('N 50-59'!$AH$300:$AH$307,D$29),"")</f>
        <v>5.0000400000000003</v>
      </c>
      <c r="E177" s="131" t="str">
        <f>IFERROR(LARGE('N 50-59'!$AH$300:$AH$307,E$29),"")</f>
        <v/>
      </c>
      <c r="F177" s="131" t="str">
        <f>IFERROR(LARGE('N 50-59'!$AH$300:$AH$307,F$29),"")</f>
        <v/>
      </c>
      <c r="G177" s="131" t="str">
        <f>IFERROR(LARGE('N 50-59'!$AH$300:$AH$307,G$29),"")</f>
        <v/>
      </c>
      <c r="H177" s="131" t="str">
        <f>IFERROR(LARGE('N 50-59'!$AH$300:$AH$307,H$29),"")</f>
        <v/>
      </c>
      <c r="I177" s="131" t="str">
        <f>IFERROR(LARGE('N 50-59'!$AH$300:$AH$307,I$29),"")</f>
        <v/>
      </c>
      <c r="J177" s="131" t="str">
        <f>IFERROR(LARGE('N 50-59'!$AH$300:$AH$307,J$29),"")</f>
        <v/>
      </c>
      <c r="K177" s="131" t="str">
        <f>IFERROR(LARGE('N 50-59'!$AH$300:$AH$307,K$29),"")</f>
        <v/>
      </c>
      <c r="L177" s="131" t="str">
        <f>IFERROR(LARGE('N 50-59'!$AH$300:$AH$307,L$29),"")</f>
        <v/>
      </c>
      <c r="M177" s="131" t="str">
        <f>IFERROR(LARGE('N 50-59'!$AH$300:$AH$307,M$29),"")</f>
        <v/>
      </c>
      <c r="N177" s="131" t="str">
        <f>IFERROR(LARGE('N 50-59'!$AH$300:$AH$307,N$29),"")</f>
        <v/>
      </c>
      <c r="O177" s="131" t="str">
        <f>IFERROR(LARGE('N 50-59'!$AH$300:$AH$307,O$29),"")</f>
        <v/>
      </c>
      <c r="P177" s="131" t="str">
        <f>IFERROR(LARGE('N 50-59'!$AH$300:$AH$307,P$29),"")</f>
        <v/>
      </c>
      <c r="Q177" s="131" t="str">
        <f>IFERROR(LARGE('N 50-59'!$AH$300:$AH$307,Q$29),"")</f>
        <v/>
      </c>
      <c r="R177" s="131" t="str">
        <f>IFERROR(LARGE('N 50-59'!$AH$300:$AH$307,R$29),"")</f>
        <v/>
      </c>
      <c r="S177" s="131" t="str">
        <f>IFERROR(LARGE('N 50-59'!$AH$300:$AH$307,S$29),"")</f>
        <v/>
      </c>
      <c r="T177" s="131" t="str">
        <f>IFERROR(LARGE('N 50-59'!$AH$300:$AH$307,T$29),"")</f>
        <v/>
      </c>
      <c r="U177" s="131" t="str">
        <f>IFERROR(LARGE('N 50-59'!$AH$300:$AH$307,U$29),"")</f>
        <v/>
      </c>
      <c r="V177" s="131" t="str">
        <f>IFERROR(LARGE('N 50-59'!$AH$300:$AH$307,V$29),"")</f>
        <v/>
      </c>
      <c r="W177" s="131" t="str">
        <f>IFERROR(LARGE('N 50-59'!$AH$300:$AH$307,W$29),"")</f>
        <v/>
      </c>
      <c r="X177" s="131" t="str">
        <f>IFERROR(LARGE('N 50-59'!$AH$300:$AH$307,X$29),"")</f>
        <v/>
      </c>
      <c r="Y177" s="131" t="str">
        <f>IFERROR(LARGE('N 50-59'!$AH$300:$AH$307,Y$29),"")</f>
        <v/>
      </c>
      <c r="Z177" s="131" t="str">
        <f>IFERROR(LARGE('N 50-59'!$AH$300:$AH$307,Z$29),"")</f>
        <v/>
      </c>
      <c r="AA177" s="131" t="str">
        <f>IFERROR(LARGE('N 50-59'!$AH$300:$AH$307,AA$29),"")</f>
        <v/>
      </c>
      <c r="AB177" s="131" t="str">
        <f>IFERROR(LARGE('N 50-59'!$AH$300:$AH$307,AB$29),"")</f>
        <v/>
      </c>
      <c r="AC177" s="131" t="str">
        <f>IFERROR(LARGE('N 50-59'!$AH$300:$AH$307,AC$29),"")</f>
        <v/>
      </c>
      <c r="AD177" s="131" t="str">
        <f>IFERROR(LARGE('N 50-59'!$AH$300:$AH$307,AD$29),"")</f>
        <v/>
      </c>
      <c r="AE177" s="131" t="str">
        <f>IFERROR(LARGE('N 50-59'!$AH$300:$AH$307,AE$29),"")</f>
        <v/>
      </c>
      <c r="AF177" s="131" t="str">
        <f>IFERROR(LARGE('N 50-59'!$AH$300:$AH$307,AF$29),"")</f>
        <v/>
      </c>
      <c r="AG177" s="131" t="str">
        <f>IFERROR(LARGE('N 50-59'!$AH$300:$AH$307,AG$29),"")</f>
        <v/>
      </c>
      <c r="AH177" s="131" t="str">
        <f>IFERROR(LARGE('N 50-59'!$AH$300:$AH$307,AH$29),"")</f>
        <v/>
      </c>
      <c r="AI177" s="131" t="str">
        <f>IFERROR(LARGE('N 50-59'!$AH$300:$AH$307,AI$29),"")</f>
        <v/>
      </c>
      <c r="AJ177" s="131" t="str">
        <f>IFERROR(LARGE('N 50-59'!$AH$300:$AH$307,AJ$29),"")</f>
        <v/>
      </c>
      <c r="AK177" s="131" t="str">
        <f>IFERROR(LARGE('N 50-59'!$AH$300:$AH$307,AK$29),"")</f>
        <v/>
      </c>
      <c r="AL177" s="131" t="str">
        <f>IFERROR(LARGE('N 50-59'!$AH$300:$AH$307,AL$29),"")</f>
        <v/>
      </c>
      <c r="AM177" s="131" t="str">
        <f>IFERROR(LARGE('N 50-59'!$AH$300:$AH$307,AM$29),"")</f>
        <v/>
      </c>
      <c r="AN177" s="131" t="str">
        <f>IFERROR(LARGE('N 50-59'!$AH$300:$AH$307,AN$29),"")</f>
        <v/>
      </c>
      <c r="AO177" s="131" t="str">
        <f>IFERROR(LARGE('N 50-59'!$AH$300:$AH$307,AO$29),"")</f>
        <v/>
      </c>
      <c r="AP177" s="131" t="str">
        <f>IFERROR(LARGE('N 50-59'!$AH$300:$AH$307,AP$29),"")</f>
        <v/>
      </c>
      <c r="AQ177" s="131" t="str">
        <f>IFERROR(LARGE('N 50-59'!$AH$300:$AH$307,AQ$29),"")</f>
        <v/>
      </c>
    </row>
    <row r="178" spans="2:43" hidden="1" x14ac:dyDescent="0.2">
      <c r="B178" s="132" t="s">
        <v>89</v>
      </c>
      <c r="D178" s="131" t="str">
        <f>IFERROR(LARGE('N 60-69'!$AH$300:$AH$304,D$29),"")</f>
        <v/>
      </c>
      <c r="E178" s="131" t="str">
        <f>IFERROR(LARGE('N 60-69'!$AH$300:$AH$304,E$29),"")</f>
        <v/>
      </c>
      <c r="F178" s="131" t="str">
        <f>IFERROR(LARGE('N 60-69'!$AH$300:$AH$304,F$29),"")</f>
        <v/>
      </c>
      <c r="G178" s="131" t="str">
        <f>IFERROR(LARGE('N 60-69'!$AH$300:$AH$304,G$29),"")</f>
        <v/>
      </c>
      <c r="H178" s="131" t="str">
        <f>IFERROR(LARGE('N 60-69'!$AH$300:$AH$304,H$29),"")</f>
        <v/>
      </c>
      <c r="I178" s="131" t="str">
        <f>IFERROR(LARGE('N 60-69'!$AH$300:$AH$304,I$29),"")</f>
        <v/>
      </c>
      <c r="J178" s="131" t="str">
        <f>IFERROR(LARGE('N 60-69'!$AH$300:$AH$304,J$29),"")</f>
        <v/>
      </c>
      <c r="K178" s="131" t="str">
        <f>IFERROR(LARGE('N 60-69'!$AH$300:$AH$304,K$29),"")</f>
        <v/>
      </c>
      <c r="L178" s="131" t="str">
        <f>IFERROR(LARGE('N 60-69'!$AH$300:$AH$304,L$29),"")</f>
        <v/>
      </c>
      <c r="M178" s="131" t="str">
        <f>IFERROR(LARGE('N 60-69'!$AH$300:$AH$304,M$29),"")</f>
        <v/>
      </c>
      <c r="N178" s="131" t="str">
        <f>IFERROR(LARGE('N 60-69'!$AH$300:$AH$304,N$29),"")</f>
        <v/>
      </c>
      <c r="O178" s="131" t="str">
        <f>IFERROR(LARGE('N 60-69'!$AH$300:$AH$304,O$29),"")</f>
        <v/>
      </c>
      <c r="P178" s="131" t="str">
        <f>IFERROR(LARGE('N 60-69'!$AH$300:$AH$304,P$29),"")</f>
        <v/>
      </c>
      <c r="Q178" s="131" t="str">
        <f>IFERROR(LARGE('N 60-69'!$AH$300:$AH$304,Q$29),"")</f>
        <v/>
      </c>
      <c r="R178" s="131" t="str">
        <f>IFERROR(LARGE('N 60-69'!$AH$300:$AH$304,R$29),"")</f>
        <v/>
      </c>
      <c r="S178" s="131" t="str">
        <f>IFERROR(LARGE('N 60-69'!$AH$300:$AH$304,S$29),"")</f>
        <v/>
      </c>
      <c r="T178" s="131" t="str">
        <f>IFERROR(LARGE('N 60-69'!$AH$300:$AH$304,T$29),"")</f>
        <v/>
      </c>
      <c r="U178" s="131" t="str">
        <f>IFERROR(LARGE('N 60-69'!$AH$300:$AH$304,U$29),"")</f>
        <v/>
      </c>
      <c r="V178" s="131" t="str">
        <f>IFERROR(LARGE('N 60-69'!$AH$300:$AH$304,V$29),"")</f>
        <v/>
      </c>
      <c r="W178" s="131" t="str">
        <f>IFERROR(LARGE('N 60-69'!$AH$300:$AH$304,W$29),"")</f>
        <v/>
      </c>
      <c r="X178" s="131" t="str">
        <f>IFERROR(LARGE('N 60-69'!$AH$300:$AH$304,X$29),"")</f>
        <v/>
      </c>
      <c r="Y178" s="131" t="str">
        <f>IFERROR(LARGE('N 60-69'!$AH$300:$AH$304,Y$29),"")</f>
        <v/>
      </c>
      <c r="Z178" s="131" t="str">
        <f>IFERROR(LARGE('N 60-69'!$AH$300:$AH$304,Z$29),"")</f>
        <v/>
      </c>
      <c r="AA178" s="131" t="str">
        <f>IFERROR(LARGE('N 60-69'!$AH$300:$AH$304,AA$29),"")</f>
        <v/>
      </c>
      <c r="AB178" s="131" t="str">
        <f>IFERROR(LARGE('N 60-69'!$AH$300:$AH$304,AB$29),"")</f>
        <v/>
      </c>
      <c r="AC178" s="131" t="str">
        <f>IFERROR(LARGE('N 60-69'!$AH$300:$AH$304,AC$29),"")</f>
        <v/>
      </c>
      <c r="AD178" s="131" t="str">
        <f>IFERROR(LARGE('N 60-69'!$AH$300:$AH$304,AD$29),"")</f>
        <v/>
      </c>
      <c r="AE178" s="131" t="str">
        <f>IFERROR(LARGE('N 60-69'!$AH$300:$AH$304,AE$29),"")</f>
        <v/>
      </c>
      <c r="AF178" s="131" t="str">
        <f>IFERROR(LARGE('N 60-69'!$AH$300:$AH$304,AF$29),"")</f>
        <v/>
      </c>
      <c r="AG178" s="131" t="str">
        <f>IFERROR(LARGE('N 60-69'!$AH$300:$AH$304,AG$29),"")</f>
        <v/>
      </c>
      <c r="AH178" s="131" t="str">
        <f>IFERROR(LARGE('N 60-69'!$AH$300:$AH$304,AH$29),"")</f>
        <v/>
      </c>
      <c r="AI178" s="131" t="str">
        <f>IFERROR(LARGE('N 60-69'!$AH$300:$AH$304,AI$29),"")</f>
        <v/>
      </c>
      <c r="AJ178" s="131" t="str">
        <f>IFERROR(LARGE('N 60-69'!$AH$300:$AH$304,AJ$29),"")</f>
        <v/>
      </c>
      <c r="AK178" s="131" t="str">
        <f>IFERROR(LARGE('N 60-69'!$AH$300:$AH$304,AK$29),"")</f>
        <v/>
      </c>
      <c r="AL178" s="131" t="str">
        <f>IFERROR(LARGE('N 60-69'!$AH$300:$AH$304,AL$29),"")</f>
        <v/>
      </c>
      <c r="AM178" s="131" t="str">
        <f>IFERROR(LARGE('N 60-69'!$AH$300:$AH$304,AM$29),"")</f>
        <v/>
      </c>
      <c r="AN178" s="131" t="str">
        <f>IFERROR(LARGE('N 60-69'!$AH$300:$AH$304,AN$29),"")</f>
        <v/>
      </c>
      <c r="AO178" s="131" t="str">
        <f>IFERROR(LARGE('N 60-69'!$AH$300:$AH$304,AO$29),"")</f>
        <v/>
      </c>
      <c r="AP178" s="131" t="str">
        <f>IFERROR(LARGE('N 60-69'!$AH$300:$AH$304,AP$29),"")</f>
        <v/>
      </c>
      <c r="AQ178" s="131" t="str">
        <f>IFERROR(LARGE('N 60-69'!$AH$300:$AH$304,AQ$29),"")</f>
        <v/>
      </c>
    </row>
    <row r="179" spans="2:43" hidden="1" x14ac:dyDescent="0.2">
      <c r="B179" s="132" t="s">
        <v>144</v>
      </c>
      <c r="D179" s="131">
        <f>IFERROR(LARGE('N 70-79'!$AH$300:$AH$306,D$29),"")</f>
        <v>10.000019999999999</v>
      </c>
      <c r="E179" s="131">
        <f>IFERROR(LARGE('N 70-79'!$AH$300:$AH$306,E$29),"")</f>
        <v>6.0000200000000001</v>
      </c>
      <c r="F179" s="131" t="str">
        <f>IFERROR(LARGE('N 70-79'!$AH$300:$AH$306,F$29),"")</f>
        <v/>
      </c>
      <c r="G179" s="131" t="str">
        <f>IFERROR(LARGE('N 70-79'!$AH$300:$AH$306,G$29),"")</f>
        <v/>
      </c>
      <c r="H179" s="131" t="str">
        <f>IFERROR(LARGE('N 70-79'!$AH$300:$AH$306,H$29),"")</f>
        <v/>
      </c>
      <c r="I179" s="131" t="str">
        <f>IFERROR(LARGE('N 70-79'!$AH$300:$AH$306,I$29),"")</f>
        <v/>
      </c>
      <c r="J179" s="131" t="str">
        <f>IFERROR(LARGE('N 70-79'!$AH$300:$AH$306,J$29),"")</f>
        <v/>
      </c>
      <c r="K179" s="131" t="str">
        <f>IFERROR(LARGE('N 70-79'!$AH$300:$AH$306,K$29),"")</f>
        <v/>
      </c>
      <c r="L179" s="131" t="str">
        <f>IFERROR(LARGE('N 70-79'!$AH$300:$AH$306,L$29),"")</f>
        <v/>
      </c>
      <c r="M179" s="131" t="str">
        <f>IFERROR(LARGE('N 70-79'!$AH$300:$AH$306,M$29),"")</f>
        <v/>
      </c>
      <c r="N179" s="131" t="str">
        <f>IFERROR(LARGE('N 70-79'!$AH$300:$AH$306,N$29),"")</f>
        <v/>
      </c>
      <c r="O179" s="131" t="str">
        <f>IFERROR(LARGE('N 70-79'!$AH$300:$AH$306,O$29),"")</f>
        <v/>
      </c>
      <c r="P179" s="131" t="str">
        <f>IFERROR(LARGE('N 70-79'!$AH$300:$AH$306,P$29),"")</f>
        <v/>
      </c>
      <c r="Q179" s="131" t="str">
        <f>IFERROR(LARGE('N 70-79'!$AH$300:$AH$306,Q$29),"")</f>
        <v/>
      </c>
      <c r="R179" s="131" t="str">
        <f>IFERROR(LARGE('N 70-79'!$AH$300:$AH$306,R$29),"")</f>
        <v/>
      </c>
      <c r="S179" s="131" t="str">
        <f>IFERROR(LARGE('N 70-79'!$AH$300:$AH$306,S$29),"")</f>
        <v/>
      </c>
      <c r="T179" s="131" t="str">
        <f>IFERROR(LARGE('N 70-79'!$AH$300:$AH$306,T$29),"")</f>
        <v/>
      </c>
      <c r="U179" s="131" t="str">
        <f>IFERROR(LARGE('N 70-79'!$AH$300:$AH$306,U$29),"")</f>
        <v/>
      </c>
      <c r="V179" s="131" t="str">
        <f>IFERROR(LARGE('N 70-79'!$AH$300:$AH$306,V$29),"")</f>
        <v/>
      </c>
      <c r="W179" s="131" t="str">
        <f>IFERROR(LARGE('N 70-79'!$AH$300:$AH$306,W$29),"")</f>
        <v/>
      </c>
      <c r="X179" s="131" t="str">
        <f>IFERROR(LARGE('N 70-79'!$AH$300:$AH$306,X$29),"")</f>
        <v/>
      </c>
      <c r="Y179" s="131" t="str">
        <f>IFERROR(LARGE('N 70-79'!$AH$300:$AH$306,Y$29),"")</f>
        <v/>
      </c>
      <c r="Z179" s="131" t="str">
        <f>IFERROR(LARGE('N 70-79'!$AH$300:$AH$306,Z$29),"")</f>
        <v/>
      </c>
      <c r="AA179" s="131" t="str">
        <f>IFERROR(LARGE('N 70-79'!$AH$300:$AH$306,AA$29),"")</f>
        <v/>
      </c>
      <c r="AB179" s="131" t="str">
        <f>IFERROR(LARGE('N 70-79'!$AH$300:$AH$306,AB$29),"")</f>
        <v/>
      </c>
      <c r="AC179" s="131" t="str">
        <f>IFERROR(LARGE('N 70-79'!$AH$300:$AH$306,AC$29),"")</f>
        <v/>
      </c>
      <c r="AD179" s="131" t="str">
        <f>IFERROR(LARGE('N 70-79'!$AH$300:$AH$306,AD$29),"")</f>
        <v/>
      </c>
      <c r="AE179" s="131" t="str">
        <f>IFERROR(LARGE('N 70-79'!$AH$300:$AH$306,AE$29),"")</f>
        <v/>
      </c>
      <c r="AF179" s="131" t="str">
        <f>IFERROR(LARGE('N 70-79'!$AH$300:$AH$306,AF$29),"")</f>
        <v/>
      </c>
      <c r="AG179" s="131" t="str">
        <f>IFERROR(LARGE('N 70-79'!$AH$300:$AH$306,AG$29),"")</f>
        <v/>
      </c>
      <c r="AH179" s="131" t="str">
        <f>IFERROR(LARGE('N 70-79'!$AH$300:$AH$306,AH$29),"")</f>
        <v/>
      </c>
      <c r="AI179" s="131" t="str">
        <f>IFERROR(LARGE('N 70-79'!$AH$300:$AH$306,AI$29),"")</f>
        <v/>
      </c>
      <c r="AJ179" s="131" t="str">
        <f>IFERROR(LARGE('N 70-79'!$AH$300:$AH$306,AJ$29),"")</f>
        <v/>
      </c>
      <c r="AK179" s="131" t="str">
        <f>IFERROR(LARGE('N 70-79'!$AH$300:$AH$306,AK$29),"")</f>
        <v/>
      </c>
      <c r="AL179" s="131" t="str">
        <f>IFERROR(LARGE('N 70-79'!$AH$300:$AH$306,AL$29),"")</f>
        <v/>
      </c>
      <c r="AM179" s="131" t="str">
        <f>IFERROR(LARGE('N 70-79'!$AH$300:$AH$306,AM$29),"")</f>
        <v/>
      </c>
      <c r="AN179" s="131" t="str">
        <f>IFERROR(LARGE('N 70-79'!$AH$300:$AH$306,AN$29),"")</f>
        <v/>
      </c>
      <c r="AO179" s="131" t="str">
        <f>IFERROR(LARGE('N 70-79'!$AH$300:$AH$306,AO$29),"")</f>
        <v/>
      </c>
      <c r="AP179" s="131" t="str">
        <f>IFERROR(LARGE('N 70-79'!$AH$300:$AH$306,AP$29),"")</f>
        <v/>
      </c>
      <c r="AQ179" s="131" t="str">
        <f>IFERROR(LARGE('N 70-79'!$AH$300:$AH$306,AQ$29),"")</f>
        <v/>
      </c>
    </row>
    <row r="180" spans="2:43" hidden="1" x14ac:dyDescent="0.2">
      <c r="B180" s="132" t="s">
        <v>145</v>
      </c>
      <c r="D180" s="131" t="str">
        <f>IFERROR(LARGE('N 80+'!$AH$300:$AH$303,D$29),"")</f>
        <v/>
      </c>
      <c r="E180" s="131" t="str">
        <f>IFERROR(LARGE('N 80+'!$AH$300:$AH$303,E$29),"")</f>
        <v/>
      </c>
      <c r="F180" s="131" t="str">
        <f>IFERROR(LARGE('N 80+'!$AH$300:$AH$303,F$29),"")</f>
        <v/>
      </c>
      <c r="G180" s="131" t="str">
        <f>IFERROR(LARGE('N 80+'!$AH$300:$AH$303,G$29),"")</f>
        <v/>
      </c>
      <c r="H180" s="131" t="str">
        <f>IFERROR(LARGE('N 80+'!$AH$300:$AH$303,H$29),"")</f>
        <v/>
      </c>
      <c r="I180" s="131" t="str">
        <f>IFERROR(LARGE('N 80+'!$AH$300:$AH$303,I$29),"")</f>
        <v/>
      </c>
      <c r="J180" s="131" t="str">
        <f>IFERROR(LARGE('N 80+'!$AH$300:$AH$303,J$29),"")</f>
        <v/>
      </c>
      <c r="K180" s="131" t="str">
        <f>IFERROR(LARGE('N 80+'!$AH$300:$AH$303,K$29),"")</f>
        <v/>
      </c>
      <c r="L180" s="131" t="str">
        <f>IFERROR(LARGE('N 80+'!$AH$300:$AH$303,L$29),"")</f>
        <v/>
      </c>
      <c r="M180" s="131" t="str">
        <f>IFERROR(LARGE('N 80+'!$AH$300:$AH$303,M$29),"")</f>
        <v/>
      </c>
      <c r="N180" s="131" t="str">
        <f>IFERROR(LARGE('N 80+'!$AH$300:$AH$303,N$29),"")</f>
        <v/>
      </c>
      <c r="O180" s="131" t="str">
        <f>IFERROR(LARGE('N 80+'!$AH$300:$AH$303,O$29),"")</f>
        <v/>
      </c>
      <c r="P180" s="131" t="str">
        <f>IFERROR(LARGE('N 80+'!$AH$300:$AH$303,P$29),"")</f>
        <v/>
      </c>
      <c r="Q180" s="131" t="str">
        <f>IFERROR(LARGE('N 80+'!$AH$300:$AH$303,Q$29),"")</f>
        <v/>
      </c>
      <c r="R180" s="131" t="str">
        <f>IFERROR(LARGE('N 80+'!$AH$300:$AH$303,R$29),"")</f>
        <v/>
      </c>
      <c r="S180" s="131" t="str">
        <f>IFERROR(LARGE('N 80+'!$AH$300:$AH$303,S$29),"")</f>
        <v/>
      </c>
      <c r="T180" s="131" t="str">
        <f>IFERROR(LARGE('N 80+'!$AH$300:$AH$303,T$29),"")</f>
        <v/>
      </c>
      <c r="U180" s="131" t="str">
        <f>IFERROR(LARGE('N 80+'!$AH$300:$AH$303,U$29),"")</f>
        <v/>
      </c>
      <c r="V180" s="131" t="str">
        <f>IFERROR(LARGE('N 80+'!$AH$300:$AH$303,V$29),"")</f>
        <v/>
      </c>
      <c r="W180" s="131" t="str">
        <f>IFERROR(LARGE('N 80+'!$AH$300:$AH$303,W$29),"")</f>
        <v/>
      </c>
      <c r="X180" s="131" t="str">
        <f>IFERROR(LARGE('N 80+'!$AH$300:$AH$303,X$29),"")</f>
        <v/>
      </c>
      <c r="Y180" s="131" t="str">
        <f>IFERROR(LARGE('N 80+'!$AH$300:$AH$303,Y$29),"")</f>
        <v/>
      </c>
      <c r="Z180" s="131" t="str">
        <f>IFERROR(LARGE('N 80+'!$AH$300:$AH$303,Z$29),"")</f>
        <v/>
      </c>
      <c r="AA180" s="131" t="str">
        <f>IFERROR(LARGE('N 80+'!$AH$300:$AH$303,AA$29),"")</f>
        <v/>
      </c>
      <c r="AB180" s="131" t="str">
        <f>IFERROR(LARGE('N 80+'!$AH$300:$AH$303,AB$29),"")</f>
        <v/>
      </c>
      <c r="AC180" s="131" t="str">
        <f>IFERROR(LARGE('N 80+'!$AH$300:$AH$303,AC$29),"")</f>
        <v/>
      </c>
      <c r="AD180" s="131" t="str">
        <f>IFERROR(LARGE('N 80+'!$AH$300:$AH$303,AD$29),"")</f>
        <v/>
      </c>
      <c r="AE180" s="131" t="str">
        <f>IFERROR(LARGE('N 80+'!$AH$300:$AH$303,AE$29),"")</f>
        <v/>
      </c>
      <c r="AF180" s="131" t="str">
        <f>IFERROR(LARGE('N 80+'!$AH$300:$AH$303,AF$29),"")</f>
        <v/>
      </c>
      <c r="AG180" s="131" t="str">
        <f>IFERROR(LARGE('N 80+'!$AH$300:$AH$303,AG$29),"")</f>
        <v/>
      </c>
      <c r="AH180" s="131" t="str">
        <f>IFERROR(LARGE('N 80+'!$AH$300:$AH$303,AH$29),"")</f>
        <v/>
      </c>
      <c r="AI180" s="131" t="str">
        <f>IFERROR(LARGE('N 80+'!$AH$300:$AH$303,AI$29),"")</f>
        <v/>
      </c>
      <c r="AJ180" s="131" t="str">
        <f>IFERROR(LARGE('N 80+'!$AH$300:$AH$303,AJ$29),"")</f>
        <v/>
      </c>
      <c r="AK180" s="131" t="str">
        <f>IFERROR(LARGE('N 80+'!$AH$300:$AH$303,AK$29),"")</f>
        <v/>
      </c>
      <c r="AL180" s="131" t="str">
        <f>IFERROR(LARGE('N 80+'!$AH$300:$AH$303,AL$29),"")</f>
        <v/>
      </c>
      <c r="AM180" s="131" t="str">
        <f>IFERROR(LARGE('N 80+'!$AH$300:$AH$303,AM$29),"")</f>
        <v/>
      </c>
      <c r="AN180" s="131" t="str">
        <f>IFERROR(LARGE('N 80+'!$AH$300:$AH$303,AN$29),"")</f>
        <v/>
      </c>
      <c r="AO180" s="131" t="str">
        <f>IFERROR(LARGE('N 80+'!$AH$300:$AH$303,AO$29),"")</f>
        <v/>
      </c>
      <c r="AP180" s="131" t="str">
        <f>IFERROR(LARGE('N 80+'!$AH$300:$AH$303,AP$29),"")</f>
        <v/>
      </c>
      <c r="AQ180" s="131" t="str">
        <f>IFERROR(LARGE('N 80+'!$AH$300:$AH$303,AQ$29),"")</f>
        <v/>
      </c>
    </row>
  </sheetData>
  <sortState ref="A9:AZ23">
    <sortCondition descending="1" ref="C9:C23"/>
  </sortState>
  <conditionalFormatting sqref="D9:AQ23">
    <cfRule type="cellIs" dxfId="1579" priority="12" operator="between">
      <formula>9.9</formula>
      <formula>10.9</formula>
    </cfRule>
    <cfRule type="cellIs" dxfId="1578" priority="15" operator="between">
      <formula>9</formula>
      <formula>9.9</formula>
    </cfRule>
    <cfRule type="cellIs" dxfId="1577" priority="16" operator="between">
      <formula>8</formula>
      <formula>8.9</formula>
    </cfRule>
    <cfRule type="expression" dxfId="1576" priority="20">
      <formula>IF((D9-INT(D9))&gt;=0.0005,TRUE)</formula>
    </cfRule>
    <cfRule type="expression" dxfId="1575" priority="21">
      <formula>IF(AND((D9-INT(D9))&lt;0.001,(D9-INT(D9))&gt;0),TRUE)</formula>
    </cfRule>
  </conditionalFormatting>
  <conditionalFormatting sqref="AX9:AX23">
    <cfRule type="expression" dxfId="1574" priority="10">
      <formula>AND(AR9&gt;0,AR9=AX9)</formula>
    </cfRule>
  </conditionalFormatting>
  <conditionalFormatting sqref="AY9:AY23">
    <cfRule type="expression" dxfId="1573" priority="9">
      <formula>AND(AS9&gt;0,AS9=AY9)</formula>
    </cfRule>
  </conditionalFormatting>
  <conditionalFormatting sqref="AZ9:AZ23">
    <cfRule type="expression" dxfId="1572" priority="8">
      <formula>AND(AT9&gt;0,AT9=AZ9)</formula>
    </cfRule>
  </conditionalFormatting>
  <conditionalFormatting sqref="A9:A23">
    <cfRule type="duplicateValues" dxfId="1571" priority="7"/>
  </conditionalFormatting>
  <conditionalFormatting sqref="C9:C23">
    <cfRule type="duplicateValues" dxfId="1570" priority="6"/>
  </conditionalFormatting>
  <conditionalFormatting sqref="AU9:AU23">
    <cfRule type="top10" dxfId="1569" priority="5" rank="1"/>
  </conditionalFormatting>
  <conditionalFormatting sqref="AV9:AV23">
    <cfRule type="top10" dxfId="1568" priority="4" rank="1"/>
  </conditionalFormatting>
  <conditionalFormatting sqref="B9:B23">
    <cfRule type="expression" dxfId="1567" priority="1">
      <formula>AND(IF(A9=3,TRUE),IF(BD$25=BJ$25,TRUE))</formula>
    </cfRule>
    <cfRule type="expression" dxfId="1566" priority="2">
      <formula>AND(IF(A9=2,TRUE),IF(BD$25=BJ$25,TRUE))</formula>
    </cfRule>
    <cfRule type="expression" dxfId="1565" priority="3">
      <formula>AND(IF(A9=1,TRUE),IF(BD$25=BJ$25,TRUE))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landscape" useFirstPageNumber="1" r:id="rId1"/>
  <headerFooter>
    <oddHeader>&amp;R&amp;9Page &amp;P of &amp;N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H305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34" customWidth="1"/>
    <col min="2" max="2" width="27.28515625" style="134" customWidth="1"/>
    <col min="3" max="9" width="6.28515625" style="134" customWidth="1"/>
    <col min="10" max="10" width="6" style="134" hidden="1" customWidth="1"/>
    <col min="11" max="12" width="4.7109375" style="134" customWidth="1"/>
    <col min="13" max="13" width="6" style="134" hidden="1" customWidth="1"/>
    <col min="14" max="14" width="9.140625" style="134"/>
    <col min="15" max="15" width="9.140625" style="134" customWidth="1"/>
    <col min="16" max="17" width="9.140625" style="134"/>
    <col min="18" max="34" width="9.7109375" style="134" hidden="1" customWidth="1"/>
    <col min="35" max="16384" width="9.140625" style="134"/>
  </cols>
  <sheetData>
    <row r="1" spans="1:34" x14ac:dyDescent="0.2">
      <c r="A1" s="141" t="str">
        <f>Võistkondlik!B1</f>
        <v>ESL INDIVIDUAAL-VÕISTKONDLIKUD MEISTRIVÕISTLUSED PETANGIS 2018</v>
      </c>
      <c r="B1" s="142"/>
      <c r="C1" s="142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4" x14ac:dyDescent="0.2">
      <c r="A2" s="138" t="str">
        <f>Võistkondlik!B2</f>
        <v>Toimumisaeg: L, 02.06.2018 kell 11:00</v>
      </c>
      <c r="B2" s="142"/>
      <c r="C2" s="142"/>
    </row>
    <row r="3" spans="1:34" x14ac:dyDescent="0.2">
      <c r="A3" s="138" t="str">
        <f>Võistkondlik!B3</f>
        <v>Toimumiskoht: Ida-Virumaa, Voka, Metsa tn 2</v>
      </c>
      <c r="B3" s="142"/>
      <c r="C3" s="142"/>
    </row>
    <row r="4" spans="1:34" x14ac:dyDescent="0.2">
      <c r="A4" s="138"/>
      <c r="B4" s="142"/>
      <c r="C4" s="142"/>
      <c r="I4" s="214" t="s">
        <v>269</v>
      </c>
    </row>
    <row r="5" spans="1:34" x14ac:dyDescent="0.2">
      <c r="A5" s="143" t="s">
        <v>124</v>
      </c>
    </row>
    <row r="6" spans="1:34" x14ac:dyDescent="0.2">
      <c r="Q6" s="142"/>
    </row>
    <row r="7" spans="1:34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>
        <v>4</v>
      </c>
      <c r="G7" s="78">
        <v>5</v>
      </c>
      <c r="H7" s="119">
        <v>6</v>
      </c>
      <c r="I7" s="78" t="s">
        <v>1</v>
      </c>
      <c r="J7" s="163"/>
      <c r="K7" s="119" t="s">
        <v>52</v>
      </c>
      <c r="Q7" s="142"/>
    </row>
    <row r="8" spans="1:34" x14ac:dyDescent="0.2">
      <c r="A8" s="96">
        <v>1</v>
      </c>
      <c r="B8" s="100" t="s">
        <v>173</v>
      </c>
      <c r="C8" s="97"/>
      <c r="D8" s="80">
        <v>13</v>
      </c>
      <c r="E8" s="80">
        <v>11</v>
      </c>
      <c r="F8" s="80">
        <v>11</v>
      </c>
      <c r="G8" s="240">
        <v>13</v>
      </c>
      <c r="H8" s="241">
        <v>10</v>
      </c>
      <c r="I8" s="239" t="s">
        <v>15</v>
      </c>
      <c r="J8" s="164"/>
      <c r="K8" s="119" t="s">
        <v>29</v>
      </c>
      <c r="L8" s="235" t="s">
        <v>263</v>
      </c>
      <c r="Q8" s="142"/>
    </row>
    <row r="9" spans="1:34" x14ac:dyDescent="0.2">
      <c r="A9" s="96">
        <v>2</v>
      </c>
      <c r="B9" s="163" t="s">
        <v>149</v>
      </c>
      <c r="C9" s="80">
        <v>7</v>
      </c>
      <c r="D9" s="97"/>
      <c r="E9" s="80">
        <v>10</v>
      </c>
      <c r="F9" s="80">
        <v>3</v>
      </c>
      <c r="G9" s="80">
        <v>12</v>
      </c>
      <c r="H9" s="241">
        <v>3</v>
      </c>
      <c r="I9" s="237" t="s">
        <v>268</v>
      </c>
      <c r="J9" s="164"/>
      <c r="K9" s="119" t="s">
        <v>252</v>
      </c>
      <c r="L9" s="142"/>
      <c r="Q9" s="142"/>
    </row>
    <row r="10" spans="1:34" x14ac:dyDescent="0.2">
      <c r="A10" s="96">
        <v>3</v>
      </c>
      <c r="B10" s="163" t="s">
        <v>84</v>
      </c>
      <c r="C10" s="80">
        <v>13</v>
      </c>
      <c r="D10" s="177">
        <v>13</v>
      </c>
      <c r="E10" s="97"/>
      <c r="F10" s="80">
        <v>13</v>
      </c>
      <c r="G10" s="80">
        <v>6</v>
      </c>
      <c r="H10" s="243">
        <v>13</v>
      </c>
      <c r="I10" s="238" t="s">
        <v>262</v>
      </c>
      <c r="J10" s="164"/>
      <c r="K10" s="119" t="s">
        <v>20</v>
      </c>
      <c r="L10" s="236" t="s">
        <v>263</v>
      </c>
      <c r="Q10" s="142"/>
    </row>
    <row r="11" spans="1:34" x14ac:dyDescent="0.2">
      <c r="A11" s="96">
        <v>4</v>
      </c>
      <c r="B11" s="164" t="s">
        <v>254</v>
      </c>
      <c r="C11" s="80">
        <v>13</v>
      </c>
      <c r="D11" s="177">
        <v>13</v>
      </c>
      <c r="E11" s="80">
        <v>12</v>
      </c>
      <c r="F11" s="97"/>
      <c r="G11" s="80">
        <v>13</v>
      </c>
      <c r="H11" s="241">
        <v>12</v>
      </c>
      <c r="I11" s="237" t="s">
        <v>261</v>
      </c>
      <c r="J11" s="164"/>
      <c r="K11" s="119" t="s">
        <v>25</v>
      </c>
      <c r="L11" s="142"/>
      <c r="Q11" s="142"/>
    </row>
    <row r="12" spans="1:34" x14ac:dyDescent="0.2">
      <c r="A12" s="96">
        <v>5</v>
      </c>
      <c r="B12" s="164" t="s">
        <v>161</v>
      </c>
      <c r="C12" s="240">
        <v>7</v>
      </c>
      <c r="D12" s="80">
        <v>13</v>
      </c>
      <c r="E12" s="80">
        <v>13</v>
      </c>
      <c r="F12" s="80">
        <v>7</v>
      </c>
      <c r="G12" s="97"/>
      <c r="H12" s="135">
        <v>3</v>
      </c>
      <c r="I12" s="239" t="s">
        <v>15</v>
      </c>
      <c r="J12" s="164"/>
      <c r="K12" s="119" t="s">
        <v>217</v>
      </c>
      <c r="L12" s="235" t="s">
        <v>264</v>
      </c>
    </row>
    <row r="13" spans="1:34" x14ac:dyDescent="0.2">
      <c r="A13" s="230">
        <v>6</v>
      </c>
      <c r="B13" s="163" t="s">
        <v>85</v>
      </c>
      <c r="C13" s="137">
        <v>13</v>
      </c>
      <c r="D13" s="137">
        <v>13</v>
      </c>
      <c r="E13" s="244">
        <v>9</v>
      </c>
      <c r="F13" s="137">
        <v>13</v>
      </c>
      <c r="G13" s="137">
        <v>13</v>
      </c>
      <c r="H13" s="234"/>
      <c r="I13" s="242" t="s">
        <v>262</v>
      </c>
      <c r="J13" s="163"/>
      <c r="K13" s="137" t="s">
        <v>23</v>
      </c>
      <c r="L13" s="236" t="s">
        <v>264</v>
      </c>
    </row>
    <row r="14" spans="1:34" x14ac:dyDescent="0.2">
      <c r="A14" s="217"/>
      <c r="B14" s="233"/>
      <c r="I14" s="136"/>
    </row>
    <row r="15" spans="1:34" x14ac:dyDescent="0.2">
      <c r="B15" s="102" t="s">
        <v>2</v>
      </c>
      <c r="C15" s="84" t="s">
        <v>45</v>
      </c>
      <c r="D15" s="84" t="s">
        <v>9</v>
      </c>
      <c r="E15" s="84" t="s">
        <v>10</v>
      </c>
      <c r="I15" s="136"/>
    </row>
    <row r="16" spans="1:34" x14ac:dyDescent="0.2">
      <c r="B16" s="102" t="s">
        <v>5</v>
      </c>
      <c r="C16" s="84" t="s">
        <v>3</v>
      </c>
      <c r="D16" s="84" t="s">
        <v>4</v>
      </c>
      <c r="E16" s="84" t="s">
        <v>47</v>
      </c>
      <c r="I16" s="136"/>
    </row>
    <row r="17" spans="2:9" x14ac:dyDescent="0.2">
      <c r="B17" s="102" t="s">
        <v>8</v>
      </c>
      <c r="C17" s="84" t="s">
        <v>16</v>
      </c>
      <c r="D17" s="84" t="s">
        <v>15</v>
      </c>
      <c r="E17" s="84" t="s">
        <v>49</v>
      </c>
      <c r="I17" s="136"/>
    </row>
    <row r="18" spans="2:9" x14ac:dyDescent="0.2">
      <c r="B18" s="102" t="s">
        <v>11</v>
      </c>
      <c r="C18" s="84" t="s">
        <v>6</v>
      </c>
      <c r="D18" s="84" t="s">
        <v>46</v>
      </c>
      <c r="E18" s="84" t="s">
        <v>7</v>
      </c>
      <c r="I18" s="136"/>
    </row>
    <row r="19" spans="2:9" x14ac:dyDescent="0.2">
      <c r="B19" s="102" t="s">
        <v>14</v>
      </c>
      <c r="C19" s="84" t="s">
        <v>18</v>
      </c>
      <c r="D19" s="84" t="s">
        <v>13</v>
      </c>
      <c r="E19" s="84" t="s">
        <v>48</v>
      </c>
      <c r="I19" s="136"/>
    </row>
    <row r="20" spans="2:9" hidden="1" x14ac:dyDescent="0.2">
      <c r="I20" s="136"/>
    </row>
    <row r="21" spans="2:9" hidden="1" x14ac:dyDescent="0.2"/>
    <row r="22" spans="2:9" hidden="1" x14ac:dyDescent="0.2"/>
    <row r="23" spans="2:9" hidden="1" x14ac:dyDescent="0.2"/>
    <row r="24" spans="2:9" hidden="1" x14ac:dyDescent="0.2"/>
    <row r="25" spans="2:9" hidden="1" x14ac:dyDescent="0.2"/>
    <row r="26" spans="2:9" hidden="1" x14ac:dyDescent="0.2"/>
    <row r="27" spans="2:9" hidden="1" x14ac:dyDescent="0.2"/>
    <row r="28" spans="2:9" hidden="1" x14ac:dyDescent="0.2"/>
    <row r="29" spans="2:9" hidden="1" x14ac:dyDescent="0.2"/>
    <row r="30" spans="2:9" hidden="1" x14ac:dyDescent="0.2"/>
    <row r="31" spans="2:9" hidden="1" x14ac:dyDescent="0.2"/>
    <row r="32" spans="2:9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spans="9:9" hidden="1" x14ac:dyDescent="0.2"/>
    <row r="82" spans="9:9" hidden="1" x14ac:dyDescent="0.2"/>
    <row r="83" spans="9:9" hidden="1" x14ac:dyDescent="0.2"/>
    <row r="84" spans="9:9" hidden="1" x14ac:dyDescent="0.2"/>
    <row r="85" spans="9:9" hidden="1" x14ac:dyDescent="0.2"/>
    <row r="86" spans="9:9" hidden="1" x14ac:dyDescent="0.2"/>
    <row r="87" spans="9:9" hidden="1" x14ac:dyDescent="0.2"/>
    <row r="88" spans="9:9" hidden="1" x14ac:dyDescent="0.2"/>
    <row r="89" spans="9:9" hidden="1" x14ac:dyDescent="0.2"/>
    <row r="90" spans="9:9" hidden="1" x14ac:dyDescent="0.2"/>
    <row r="91" spans="9:9" hidden="1" x14ac:dyDescent="0.2">
      <c r="I91" s="136"/>
    </row>
    <row r="92" spans="9:9" hidden="1" x14ac:dyDescent="0.2">
      <c r="I92" s="136"/>
    </row>
    <row r="93" spans="9:9" hidden="1" x14ac:dyDescent="0.2">
      <c r="I93" s="136"/>
    </row>
    <row r="94" spans="9:9" hidden="1" x14ac:dyDescent="0.2">
      <c r="I94" s="136"/>
    </row>
    <row r="95" spans="9:9" hidden="1" x14ac:dyDescent="0.2">
      <c r="I95" s="136"/>
    </row>
    <row r="96" spans="9:9" hidden="1" x14ac:dyDescent="0.2">
      <c r="I96" s="136"/>
    </row>
    <row r="97" spans="1:9" hidden="1" x14ac:dyDescent="0.2">
      <c r="I97" s="136"/>
    </row>
    <row r="98" spans="1:9" hidden="1" x14ac:dyDescent="0.2">
      <c r="I98" s="136"/>
    </row>
    <row r="99" spans="1:9" x14ac:dyDescent="0.2">
      <c r="I99" s="136"/>
    </row>
    <row r="100" spans="1:9" x14ac:dyDescent="0.2">
      <c r="A100" s="99" t="s">
        <v>281</v>
      </c>
    </row>
    <row r="102" spans="1:9" ht="13.5" thickBot="1" x14ac:dyDescent="0.25">
      <c r="G102" s="5" t="s">
        <v>20</v>
      </c>
      <c r="H102" s="101" t="str">
        <f>IFERROR(INDEX(B$1:B$100,MATCH(G102,K$1:K$100,0)),"")</f>
        <v>Arija Rimbeniece (Võru)</v>
      </c>
      <c r="I102" s="77"/>
    </row>
    <row r="103" spans="1:9" x14ac:dyDescent="0.2">
      <c r="G103" s="5"/>
      <c r="H103" s="109" t="s">
        <v>105</v>
      </c>
      <c r="I103" s="108"/>
    </row>
    <row r="104" spans="1:9" x14ac:dyDescent="0.2">
      <c r="G104" s="5"/>
      <c r="H104" s="77"/>
      <c r="I104" s="77"/>
    </row>
    <row r="105" spans="1:9" ht="13.5" thickBot="1" x14ac:dyDescent="0.25">
      <c r="G105" s="5" t="s">
        <v>23</v>
      </c>
      <c r="H105" s="101" t="str">
        <f>IFERROR(INDEX(B$1:B$100,MATCH(G105,K$1:K$100,0)),"")</f>
        <v>Helle Siidla (Lääne)</v>
      </c>
      <c r="I105" s="93"/>
    </row>
    <row r="106" spans="1:9" x14ac:dyDescent="0.2">
      <c r="G106" s="5"/>
      <c r="H106" s="109" t="s">
        <v>106</v>
      </c>
      <c r="I106" s="85"/>
    </row>
    <row r="107" spans="1:9" x14ac:dyDescent="0.2">
      <c r="G107" s="5"/>
      <c r="H107" s="77"/>
      <c r="I107" s="77"/>
    </row>
    <row r="108" spans="1:9" ht="13.5" thickBot="1" x14ac:dyDescent="0.25">
      <c r="G108" s="5" t="s">
        <v>25</v>
      </c>
      <c r="H108" s="101" t="str">
        <f>IFERROR(INDEX(B$1:B$100,MATCH(G108,K$1:K$100,0)),"")</f>
        <v>Elli Piller (Valga)</v>
      </c>
      <c r="I108" s="93"/>
    </row>
    <row r="109" spans="1:9" x14ac:dyDescent="0.2">
      <c r="G109" s="5"/>
      <c r="H109" s="95" t="s">
        <v>107</v>
      </c>
      <c r="I109" s="85"/>
    </row>
    <row r="110" spans="1:9" x14ac:dyDescent="0.2">
      <c r="G110" s="5"/>
      <c r="H110" s="85"/>
      <c r="I110" s="85"/>
    </row>
    <row r="111" spans="1:9" ht="13.5" thickBot="1" x14ac:dyDescent="0.25">
      <c r="G111" s="5" t="s">
        <v>29</v>
      </c>
      <c r="H111" s="101" t="str">
        <f>IFERROR(INDEX(B$1:B$100,MATCH(G111,K$1:K$100,0)),"")</f>
        <v>Marta Ruus (Tartu)</v>
      </c>
      <c r="I111" s="93"/>
    </row>
    <row r="112" spans="1:9" x14ac:dyDescent="0.2">
      <c r="G112" s="231"/>
      <c r="H112" s="76" t="s">
        <v>24</v>
      </c>
      <c r="I112" s="77"/>
    </row>
    <row r="113" spans="7:9" x14ac:dyDescent="0.2">
      <c r="G113" s="231"/>
    </row>
    <row r="114" spans="7:9" ht="13.5" thickBot="1" x14ac:dyDescent="0.25">
      <c r="G114" s="5" t="s">
        <v>217</v>
      </c>
      <c r="H114" s="101" t="str">
        <f>IFERROR(INDEX(B$1:B$100,MATCH(G114,K$1:K$100,0)),"")</f>
        <v>Tiiu Haga (Võru)</v>
      </c>
      <c r="I114" s="93"/>
    </row>
    <row r="115" spans="7:9" x14ac:dyDescent="0.2">
      <c r="H115" s="76" t="s">
        <v>27</v>
      </c>
      <c r="I115" s="77"/>
    </row>
    <row r="117" spans="7:9" ht="13.5" thickBot="1" x14ac:dyDescent="0.25">
      <c r="G117" s="5" t="s">
        <v>252</v>
      </c>
      <c r="H117" s="101" t="str">
        <f>IFERROR(INDEX(B$1:B$100,MATCH(G117,K$1:K$100,0)),"")</f>
        <v>Luule Laidro (L-Viru)</v>
      </c>
      <c r="I117" s="93"/>
    </row>
    <row r="118" spans="7:9" x14ac:dyDescent="0.2">
      <c r="G118" s="231"/>
      <c r="H118" s="76" t="s">
        <v>28</v>
      </c>
      <c r="I118" s="77"/>
    </row>
    <row r="119" spans="7:9" hidden="1" x14ac:dyDescent="0.2">
      <c r="G119" s="231"/>
    </row>
    <row r="120" spans="7:9" hidden="1" x14ac:dyDescent="0.2"/>
    <row r="121" spans="7:9" hidden="1" x14ac:dyDescent="0.2"/>
    <row r="122" spans="7:9" hidden="1" x14ac:dyDescent="0.2"/>
    <row r="123" spans="7:9" hidden="1" x14ac:dyDescent="0.2"/>
    <row r="124" spans="7:9" hidden="1" x14ac:dyDescent="0.2"/>
    <row r="125" spans="7:9" hidden="1" x14ac:dyDescent="0.2"/>
    <row r="126" spans="7:9" hidden="1" x14ac:dyDescent="0.2"/>
    <row r="127" spans="7:9" hidden="1" x14ac:dyDescent="0.2"/>
    <row r="128" spans="7:9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R299" s="17" t="s">
        <v>64</v>
      </c>
      <c r="S299" s="57">
        <v>2.0000000000000002E-5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Arija Rimbeniece (Võru)</v>
      </c>
      <c r="C300" s="67">
        <f>IFERROR(INDEX(Maak.!F:F,MATCH(B:B,Maak.!B:B,0)),"")</f>
        <v>1942</v>
      </c>
      <c r="D300" s="67">
        <v>10</v>
      </c>
      <c r="R300" s="156" t="str">
        <f t="shared" ref="R300:R302" si="0">IFERROR(MID(B300,FIND("(",B300)+1,FIND(")",B300)-FIND("(",B300)-1),"")</f>
        <v>Võru</v>
      </c>
      <c r="S300" s="157">
        <f t="shared" ref="S300:S305" si="1">D300+S$299</f>
        <v>10.000019999999999</v>
      </c>
      <c r="T300" s="157" t="str">
        <f t="shared" ref="T300:AH305" si="2">IF($R300=T$299,$S300,"")</f>
        <v/>
      </c>
      <c r="U300" s="157" t="str">
        <f t="shared" si="2"/>
        <v/>
      </c>
      <c r="V300" s="157" t="str">
        <f>IF($R300=V$299,$S300,"")</f>
        <v/>
      </c>
      <c r="W300" s="157" t="str">
        <f t="shared" ref="W300:AH305" si="3">IF($R300=W$299,$S300,"")</f>
        <v/>
      </c>
      <c r="X300" s="157" t="str">
        <f t="shared" si="3"/>
        <v/>
      </c>
      <c r="Y300" s="157" t="str">
        <f t="shared" ref="Y300:Y305" si="4">IF($R300=Y$299,$S300,"")</f>
        <v/>
      </c>
      <c r="Z300" s="157" t="str">
        <f t="shared" si="3"/>
        <v/>
      </c>
      <c r="AA300" s="157" t="str">
        <f t="shared" si="3"/>
        <v/>
      </c>
      <c r="AB300" s="157" t="str">
        <f t="shared" si="3"/>
        <v/>
      </c>
      <c r="AC300" s="157" t="str">
        <f t="shared" si="3"/>
        <v/>
      </c>
      <c r="AD300" s="157" t="str">
        <f t="shared" si="3"/>
        <v/>
      </c>
      <c r="AE300" s="157" t="str">
        <f t="shared" si="3"/>
        <v/>
      </c>
      <c r="AF300" s="157" t="str">
        <f t="shared" si="3"/>
        <v/>
      </c>
      <c r="AG300" s="157" t="str">
        <f t="shared" si="3"/>
        <v/>
      </c>
      <c r="AH300" s="157">
        <f t="shared" si="3"/>
        <v>10.000019999999999</v>
      </c>
    </row>
    <row r="301" spans="1:34" x14ac:dyDescent="0.2">
      <c r="A301" s="3">
        <v>2</v>
      </c>
      <c r="B301" s="43" t="str">
        <f t="shared" ref="B301:B305" si="5">IFERROR(INDEX(H$100:H$300,MATCH(A301&amp;". koht",H$101:H$301,0)),"")</f>
        <v>Helle Siidla (Lääne)</v>
      </c>
      <c r="C301" s="67">
        <f>IFERROR(INDEX(Maak.!F:F,MATCH(B:B,Maak.!B:B,0)),"")</f>
        <v>1941</v>
      </c>
      <c r="D301" s="67">
        <v>9</v>
      </c>
      <c r="R301" s="156" t="str">
        <f t="shared" si="0"/>
        <v>Lääne</v>
      </c>
      <c r="S301" s="157">
        <f t="shared" si="1"/>
        <v>9.0000199999999992</v>
      </c>
      <c r="T301" s="157" t="str">
        <f t="shared" si="2"/>
        <v/>
      </c>
      <c r="U301" s="157" t="str">
        <f t="shared" si="2"/>
        <v/>
      </c>
      <c r="V301" s="157" t="str">
        <f t="shared" si="2"/>
        <v/>
      </c>
      <c r="W301" s="157" t="str">
        <f t="shared" si="2"/>
        <v/>
      </c>
      <c r="X301" s="157" t="str">
        <f t="shared" si="2"/>
        <v/>
      </c>
      <c r="Y301" s="157" t="str">
        <f t="shared" si="4"/>
        <v/>
      </c>
      <c r="Z301" s="157">
        <f t="shared" si="2"/>
        <v>9.0000199999999992</v>
      </c>
      <c r="AA301" s="157" t="str">
        <f t="shared" si="2"/>
        <v/>
      </c>
      <c r="AB301" s="157" t="str">
        <f t="shared" si="2"/>
        <v/>
      </c>
      <c r="AC301" s="157" t="str">
        <f t="shared" si="2"/>
        <v/>
      </c>
      <c r="AD301" s="157" t="str">
        <f t="shared" si="2"/>
        <v/>
      </c>
      <c r="AE301" s="157" t="str">
        <f t="shared" si="2"/>
        <v/>
      </c>
      <c r="AF301" s="157" t="str">
        <f t="shared" si="2"/>
        <v/>
      </c>
      <c r="AG301" s="157" t="str">
        <f t="shared" si="2"/>
        <v/>
      </c>
      <c r="AH301" s="157" t="str">
        <f t="shared" si="2"/>
        <v/>
      </c>
    </row>
    <row r="302" spans="1:34" x14ac:dyDescent="0.2">
      <c r="A302" s="3">
        <v>3</v>
      </c>
      <c r="B302" s="44" t="str">
        <f t="shared" si="5"/>
        <v>Elli Piller (Valga)</v>
      </c>
      <c r="C302" s="67">
        <f>IFERROR(INDEX(Maak.!F:F,MATCH(B:B,Maak.!B:B,0)),"")</f>
        <v>1941</v>
      </c>
      <c r="D302" s="67">
        <v>8</v>
      </c>
      <c r="R302" s="156" t="str">
        <f t="shared" si="0"/>
        <v>Valga</v>
      </c>
      <c r="S302" s="157">
        <f t="shared" si="1"/>
        <v>8.0000199999999992</v>
      </c>
      <c r="T302" s="157" t="str">
        <f t="shared" si="2"/>
        <v/>
      </c>
      <c r="U302" s="157" t="str">
        <f t="shared" si="2"/>
        <v/>
      </c>
      <c r="V302" s="157" t="str">
        <f t="shared" si="2"/>
        <v/>
      </c>
      <c r="W302" s="157" t="str">
        <f t="shared" si="3"/>
        <v/>
      </c>
      <c r="X302" s="157" t="str">
        <f t="shared" si="3"/>
        <v/>
      </c>
      <c r="Y302" s="157" t="str">
        <f t="shared" si="4"/>
        <v/>
      </c>
      <c r="Z302" s="157" t="str">
        <f t="shared" si="3"/>
        <v/>
      </c>
      <c r="AA302" s="157" t="str">
        <f t="shared" si="3"/>
        <v/>
      </c>
      <c r="AB302" s="157" t="str">
        <f t="shared" si="3"/>
        <v/>
      </c>
      <c r="AC302" s="157" t="str">
        <f t="shared" si="3"/>
        <v/>
      </c>
      <c r="AD302" s="157" t="str">
        <f t="shared" si="3"/>
        <v/>
      </c>
      <c r="AE302" s="157" t="str">
        <f t="shared" si="3"/>
        <v/>
      </c>
      <c r="AF302" s="157">
        <f t="shared" si="3"/>
        <v>8.0000199999999992</v>
      </c>
      <c r="AG302" s="157" t="str">
        <f t="shared" si="3"/>
        <v/>
      </c>
      <c r="AH302" s="157" t="str">
        <f t="shared" si="3"/>
        <v/>
      </c>
    </row>
    <row r="303" spans="1:34" x14ac:dyDescent="0.2">
      <c r="A303" s="3">
        <v>4</v>
      </c>
      <c r="B303" s="45" t="str">
        <f t="shared" si="5"/>
        <v>Marta Ruus (Tartu)</v>
      </c>
      <c r="C303" s="67">
        <f>IFERROR(INDEX(Maak.!F:F,MATCH(B:B,Maak.!B:B,0)),"")</f>
        <v>1947</v>
      </c>
      <c r="D303" s="67">
        <v>7</v>
      </c>
      <c r="R303" s="156" t="str">
        <f t="shared" ref="R303:R305" si="6">IFERROR(MID(B303,FIND("(",B303)+1,FIND(")",B303)-FIND("(",B303)-1),"")</f>
        <v>Tartu</v>
      </c>
      <c r="S303" s="157">
        <f t="shared" si="1"/>
        <v>7.0000200000000001</v>
      </c>
      <c r="T303" s="157" t="str">
        <f t="shared" si="2"/>
        <v/>
      </c>
      <c r="U303" s="157" t="str">
        <f t="shared" si="2"/>
        <v/>
      </c>
      <c r="V303" s="157" t="str">
        <f t="shared" si="2"/>
        <v/>
      </c>
      <c r="W303" s="157" t="str">
        <f t="shared" si="3"/>
        <v/>
      </c>
      <c r="X303" s="157" t="str">
        <f t="shared" si="3"/>
        <v/>
      </c>
      <c r="Y303" s="157" t="str">
        <f t="shared" si="4"/>
        <v/>
      </c>
      <c r="Z303" s="157" t="str">
        <f t="shared" si="3"/>
        <v/>
      </c>
      <c r="AA303" s="157" t="str">
        <f t="shared" si="3"/>
        <v/>
      </c>
      <c r="AB303" s="157" t="str">
        <f t="shared" si="3"/>
        <v/>
      </c>
      <c r="AC303" s="157" t="str">
        <f t="shared" si="3"/>
        <v/>
      </c>
      <c r="AD303" s="157" t="str">
        <f t="shared" si="3"/>
        <v/>
      </c>
      <c r="AE303" s="157">
        <f t="shared" si="3"/>
        <v>7.0000200000000001</v>
      </c>
      <c r="AF303" s="157" t="str">
        <f t="shared" si="3"/>
        <v/>
      </c>
      <c r="AG303" s="157" t="str">
        <f t="shared" si="3"/>
        <v/>
      </c>
      <c r="AH303" s="157" t="str">
        <f t="shared" si="3"/>
        <v/>
      </c>
    </row>
    <row r="304" spans="1:34" x14ac:dyDescent="0.2">
      <c r="A304" s="3">
        <v>5</v>
      </c>
      <c r="B304" s="45" t="str">
        <f t="shared" si="5"/>
        <v>Tiiu Haga (Võru)</v>
      </c>
      <c r="C304" s="67">
        <f>IFERROR(INDEX(Maak.!F:F,MATCH(B:B,Maak.!B:B,0)),"")</f>
        <v>1945</v>
      </c>
      <c r="D304" s="67">
        <v>6</v>
      </c>
      <c r="R304" s="156" t="str">
        <f t="shared" si="6"/>
        <v>Võru</v>
      </c>
      <c r="S304" s="157">
        <f t="shared" si="1"/>
        <v>6.0000200000000001</v>
      </c>
      <c r="T304" s="157" t="str">
        <f t="shared" si="2"/>
        <v/>
      </c>
      <c r="U304" s="157" t="str">
        <f t="shared" si="2"/>
        <v/>
      </c>
      <c r="V304" s="157" t="str">
        <f t="shared" si="2"/>
        <v/>
      </c>
      <c r="W304" s="157" t="str">
        <f t="shared" si="3"/>
        <v/>
      </c>
      <c r="X304" s="157" t="str">
        <f t="shared" si="3"/>
        <v/>
      </c>
      <c r="Y304" s="157" t="str">
        <f t="shared" si="4"/>
        <v/>
      </c>
      <c r="Z304" s="157" t="str">
        <f t="shared" si="3"/>
        <v/>
      </c>
      <c r="AA304" s="157" t="str">
        <f t="shared" si="3"/>
        <v/>
      </c>
      <c r="AB304" s="157" t="str">
        <f t="shared" si="3"/>
        <v/>
      </c>
      <c r="AC304" s="157" t="str">
        <f t="shared" si="3"/>
        <v/>
      </c>
      <c r="AD304" s="157" t="str">
        <f t="shared" si="3"/>
        <v/>
      </c>
      <c r="AE304" s="157" t="str">
        <f t="shared" si="3"/>
        <v/>
      </c>
      <c r="AF304" s="157" t="str">
        <f t="shared" si="3"/>
        <v/>
      </c>
      <c r="AG304" s="157" t="str">
        <f t="shared" si="3"/>
        <v/>
      </c>
      <c r="AH304" s="157">
        <f t="shared" si="3"/>
        <v>6.0000200000000001</v>
      </c>
    </row>
    <row r="305" spans="1:34" x14ac:dyDescent="0.2">
      <c r="A305" s="3">
        <v>6</v>
      </c>
      <c r="B305" s="45" t="str">
        <f t="shared" si="5"/>
        <v>Luule Laidro (L-Viru)</v>
      </c>
      <c r="C305" s="67">
        <f>IFERROR(INDEX(Maak.!F:F,MATCH(B:B,Maak.!B:B,0)),"")</f>
        <v>1945</v>
      </c>
      <c r="D305" s="67">
        <v>5</v>
      </c>
      <c r="R305" s="156" t="str">
        <f t="shared" si="6"/>
        <v>L-Viru</v>
      </c>
      <c r="S305" s="157">
        <f t="shared" si="1"/>
        <v>5.0000200000000001</v>
      </c>
      <c r="T305" s="157" t="str">
        <f t="shared" si="2"/>
        <v/>
      </c>
      <c r="U305" s="157" t="str">
        <f t="shared" si="2"/>
        <v/>
      </c>
      <c r="V305" s="157" t="str">
        <f t="shared" si="2"/>
        <v/>
      </c>
      <c r="W305" s="157" t="str">
        <f t="shared" si="3"/>
        <v/>
      </c>
      <c r="X305" s="157" t="str">
        <f t="shared" si="3"/>
        <v/>
      </c>
      <c r="Y305" s="157">
        <f t="shared" si="4"/>
        <v>5.0000200000000001</v>
      </c>
      <c r="Z305" s="157" t="str">
        <f t="shared" si="3"/>
        <v/>
      </c>
      <c r="AA305" s="157" t="str">
        <f t="shared" si="3"/>
        <v/>
      </c>
      <c r="AB305" s="157" t="str">
        <f t="shared" si="3"/>
        <v/>
      </c>
      <c r="AC305" s="157" t="str">
        <f t="shared" si="3"/>
        <v/>
      </c>
      <c r="AD305" s="157" t="str">
        <f t="shared" si="3"/>
        <v/>
      </c>
      <c r="AE305" s="157" t="str">
        <f t="shared" si="3"/>
        <v/>
      </c>
      <c r="AF305" s="157" t="str">
        <f t="shared" si="3"/>
        <v/>
      </c>
      <c r="AG305" s="157" t="str">
        <f t="shared" si="3"/>
        <v/>
      </c>
      <c r="AH305" s="157" t="str">
        <f t="shared" si="3"/>
        <v/>
      </c>
    </row>
  </sheetData>
  <sortState ref="O6:O10">
    <sortCondition ref="O7"/>
  </sortState>
  <conditionalFormatting sqref="C9">
    <cfRule type="aboveAverage" dxfId="399" priority="209"/>
  </conditionalFormatting>
  <conditionalFormatting sqref="C10">
    <cfRule type="aboveAverage" dxfId="398" priority="208"/>
  </conditionalFormatting>
  <conditionalFormatting sqref="C11">
    <cfRule type="aboveAverage" dxfId="397" priority="207"/>
  </conditionalFormatting>
  <conditionalFormatting sqref="D10">
    <cfRule type="aboveAverage" dxfId="396" priority="206"/>
  </conditionalFormatting>
  <conditionalFormatting sqref="C12">
    <cfRule type="aboveAverage" dxfId="395" priority="205"/>
  </conditionalFormatting>
  <conditionalFormatting sqref="D11">
    <cfRule type="aboveAverage" dxfId="394" priority="204"/>
  </conditionalFormatting>
  <conditionalFormatting sqref="D12">
    <cfRule type="aboveAverage" dxfId="393" priority="203"/>
  </conditionalFormatting>
  <conditionalFormatting sqref="E11">
    <cfRule type="aboveAverage" dxfId="392" priority="202"/>
  </conditionalFormatting>
  <conditionalFormatting sqref="E12">
    <cfRule type="aboveAverage" dxfId="391" priority="201"/>
  </conditionalFormatting>
  <conditionalFormatting sqref="G11">
    <cfRule type="aboveAverage" dxfId="390" priority="200"/>
  </conditionalFormatting>
  <conditionalFormatting sqref="D8">
    <cfRule type="aboveAverage" dxfId="389" priority="50"/>
  </conditionalFormatting>
  <conditionalFormatting sqref="E8">
    <cfRule type="aboveAverage" dxfId="388" priority="49"/>
  </conditionalFormatting>
  <conditionalFormatting sqref="F8">
    <cfRule type="aboveAverage" dxfId="387" priority="48"/>
  </conditionalFormatting>
  <conditionalFormatting sqref="E9">
    <cfRule type="aboveAverage" dxfId="386" priority="47"/>
  </conditionalFormatting>
  <conditionalFormatting sqref="G8">
    <cfRule type="aboveAverage" dxfId="385" priority="46"/>
  </conditionalFormatting>
  <conditionalFormatting sqref="F9">
    <cfRule type="aboveAverage" dxfId="384" priority="45"/>
  </conditionalFormatting>
  <conditionalFormatting sqref="G9">
    <cfRule type="aboveAverage" dxfId="383" priority="44"/>
  </conditionalFormatting>
  <conditionalFormatting sqref="F10">
    <cfRule type="aboveAverage" dxfId="382" priority="43"/>
  </conditionalFormatting>
  <conditionalFormatting sqref="G10">
    <cfRule type="aboveAverage" dxfId="381" priority="42"/>
  </conditionalFormatting>
  <conditionalFormatting sqref="F12">
    <cfRule type="aboveAverage" dxfId="380" priority="41"/>
  </conditionalFormatting>
  <conditionalFormatting sqref="K11:K12">
    <cfRule type="expression" dxfId="379" priority="36">
      <formula>FIND(2,K11,1)</formula>
    </cfRule>
    <cfRule type="expression" dxfId="378" priority="37">
      <formula>FIND(1,K11,1)</formula>
    </cfRule>
  </conditionalFormatting>
  <conditionalFormatting sqref="K8:K10">
    <cfRule type="expression" dxfId="377" priority="34">
      <formula>FIND(2,K8,1)</formula>
    </cfRule>
    <cfRule type="expression" dxfId="376" priority="35">
      <formula>FIND(1,K8,1)</formula>
    </cfRule>
  </conditionalFormatting>
  <conditionalFormatting sqref="B1:H5 B91:H1048576 B7:H14 F15:H20 B15:E19">
    <cfRule type="containsText" dxfId="375" priority="1" operator="containsText" text="I-Viru">
      <formula>NOT(ISERROR(SEARCH("I-Viru",B1)))</formula>
    </cfRule>
  </conditionalFormatting>
  <conditionalFormatting sqref="I8:I12">
    <cfRule type="expression" dxfId="374" priority="1144">
      <formula>AND(J8=1,IF(COUNTIF(#REF!,"=1")&gt;=2,TRUE))</formula>
    </cfRule>
    <cfRule type="expression" dxfId="373" priority="1145">
      <formula>AND(J8=3,IF(COUNTIF(#REF!,"=3")&gt;=2,TRUE))</formula>
    </cfRule>
    <cfRule type="expression" dxfId="372" priority="1146">
      <formula>AND(J8=2,IF(COUNTIF(#REF!,"=2")&gt;=2,TRUE))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2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1" customWidth="1"/>
    <col min="2" max="2" width="27.28515625" style="11" customWidth="1"/>
    <col min="3" max="9" width="6.28515625" style="11" customWidth="1"/>
    <col min="10" max="10" width="6" style="11" hidden="1" customWidth="1"/>
    <col min="11" max="12" width="4.7109375" style="11" customWidth="1"/>
    <col min="13" max="13" width="6" style="11" hidden="1" customWidth="1"/>
    <col min="14" max="14" width="9.140625" style="11"/>
    <col min="15" max="15" width="9.140625" style="11" customWidth="1"/>
    <col min="16" max="17" width="9.140625" style="11"/>
    <col min="18" max="34" width="9.7109375" style="11" hidden="1" customWidth="1"/>
    <col min="35" max="16384" width="9.140625" style="11"/>
  </cols>
  <sheetData>
    <row r="1" spans="1:35" x14ac:dyDescent="0.2">
      <c r="A1" s="18" t="str">
        <f>Võistkondlik!B1</f>
        <v>ESL INDIVIDUAAL-VÕISTKONDLIKUD MEISTRIVÕISTLUSED PETANGIS 2018</v>
      </c>
      <c r="B1" s="19"/>
      <c r="C1" s="19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5" x14ac:dyDescent="0.2">
      <c r="A2" s="15" t="str">
        <f>Võistkondlik!B2</f>
        <v>Toimumisaeg: L, 02.06.2018 kell 11:00</v>
      </c>
      <c r="B2" s="19"/>
      <c r="C2" s="19"/>
    </row>
    <row r="3" spans="1:35" x14ac:dyDescent="0.2">
      <c r="A3" s="15" t="str">
        <f>Võistkondlik!B3</f>
        <v>Toimumiskoht: Ida-Virumaa, Voka, Metsa tn 2</v>
      </c>
      <c r="B3" s="19"/>
      <c r="C3" s="19"/>
    </row>
    <row r="4" spans="1:35" x14ac:dyDescent="0.2">
      <c r="A4" s="15"/>
      <c r="B4" s="19"/>
      <c r="C4" s="19"/>
      <c r="I4" s="214" t="s">
        <v>269</v>
      </c>
    </row>
    <row r="5" spans="1:35" x14ac:dyDescent="0.2">
      <c r="A5" s="20" t="s">
        <v>125</v>
      </c>
    </row>
    <row r="6" spans="1:35" x14ac:dyDescent="0.2">
      <c r="O6" s="142"/>
      <c r="P6" s="142"/>
      <c r="Q6" s="142"/>
    </row>
    <row r="7" spans="1:35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/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  <c r="N7" s="74"/>
      <c r="O7" s="142"/>
      <c r="P7" s="142"/>
      <c r="Q7" s="142"/>
    </row>
    <row r="8" spans="1:35" x14ac:dyDescent="0.2">
      <c r="A8" s="96">
        <v>1</v>
      </c>
      <c r="B8" s="100" t="s">
        <v>210</v>
      </c>
      <c r="C8" s="97"/>
      <c r="D8" s="240">
        <v>13</v>
      </c>
      <c r="E8" s="240">
        <v>12</v>
      </c>
      <c r="F8" s="80"/>
      <c r="G8" s="80"/>
      <c r="H8" s="172" t="str">
        <f>(IF(D8-C9&gt;0,1)+IF(E8-C10&gt;0,1)+IF(F8-C11&gt;0,1)+IF(G8-C12&gt;0,1))&amp;"-"&amp;(IF(D8-C9&lt;0,1)+IF(E8-C10&lt;0,1)+IF(F8-C11&lt;0,1)+IF(G8-C12&lt;0,1))</f>
        <v>1-1</v>
      </c>
      <c r="I8" s="80" t="str">
        <f>IF(AND(B8&lt;&gt;"",M$7=TRUE),A$7&amp;RANK(M8,M$8:M$12,0),"")</f>
        <v>A1</v>
      </c>
      <c r="J8" s="173">
        <f>VALUE(LEFT(H8,1))</f>
        <v>1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1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7</v>
      </c>
      <c r="M8" s="175">
        <f>10000*J8+K8*100+L8</f>
        <v>10107</v>
      </c>
      <c r="N8" s="74"/>
      <c r="O8" s="142"/>
      <c r="P8" s="142"/>
      <c r="Q8" s="142"/>
    </row>
    <row r="9" spans="1:35" x14ac:dyDescent="0.2">
      <c r="A9" s="96">
        <v>2</v>
      </c>
      <c r="B9" s="163" t="s">
        <v>100</v>
      </c>
      <c r="C9" s="240">
        <v>5</v>
      </c>
      <c r="D9" s="97"/>
      <c r="E9" s="240">
        <v>13</v>
      </c>
      <c r="F9" s="80"/>
      <c r="G9" s="80"/>
      <c r="H9" s="172" t="str">
        <f>(IF(C9-D8&gt;0,1)+IF(E9-D10&gt;0,1)+IF(F9-D11&gt;0,1)+IF(G9-D12&gt;0,1))&amp;"-"&amp;(IF(C9-D8&lt;0,1)+IF(E9-D10&lt;0,1)+IF(F9-D11&lt;0,1)+IF(G9-D12&lt;0,1))</f>
        <v>1-1</v>
      </c>
      <c r="I9" s="80" t="str">
        <f>IF(AND(B9&lt;&gt;"",M$7=TRUE),A$7&amp;RANK(M9,M$8:M$12,0),"")</f>
        <v>A2</v>
      </c>
      <c r="J9" s="173">
        <f t="shared" ref="J9:J12" si="0">VALUE(LEFT(H9,1))</f>
        <v>1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1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1</v>
      </c>
      <c r="M9" s="175">
        <f t="shared" ref="M9:M12" si="1">10000*J9+K9*100+L9</f>
        <v>10101</v>
      </c>
      <c r="N9" s="74"/>
      <c r="O9" s="142"/>
      <c r="P9" s="142"/>
      <c r="Q9" s="142"/>
    </row>
    <row r="10" spans="1:35" x14ac:dyDescent="0.2">
      <c r="A10" s="96">
        <v>3</v>
      </c>
      <c r="B10" s="163" t="s">
        <v>170</v>
      </c>
      <c r="C10" s="240">
        <v>13</v>
      </c>
      <c r="D10" s="256">
        <v>4</v>
      </c>
      <c r="E10" s="97"/>
      <c r="F10" s="80"/>
      <c r="G10" s="80"/>
      <c r="H10" s="172" t="str">
        <f>(IF(C10-E8&gt;0,1)+IF(D10-E9&gt;0,1)+IF(F10-E11&gt;0,1)+IF(G10-E12&gt;0,1))&amp;"-"&amp;(IF(C10-E8&lt;0,1)+IF(D10-E9&lt;0,1)+IF(F10-E11&lt;0,1)+IF(G10-E12&lt;0,1))</f>
        <v>1-1</v>
      </c>
      <c r="I10" s="80" t="str">
        <f>IF(AND(B10&lt;&gt;"",M$7=TRUE),A$7&amp;RANK(M10,M$8:M$12,0),"")</f>
        <v>A3</v>
      </c>
      <c r="J10" s="173">
        <f t="shared" si="0"/>
        <v>1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1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-8</v>
      </c>
      <c r="M10" s="175">
        <f t="shared" si="1"/>
        <v>10092</v>
      </c>
      <c r="N10" s="74"/>
    </row>
    <row r="11" spans="1:35" hidden="1" x14ac:dyDescent="0.2">
      <c r="A11" s="96">
        <v>4</v>
      </c>
      <c r="B11" s="164"/>
      <c r="C11" s="80"/>
      <c r="D11" s="177"/>
      <c r="E11" s="80"/>
      <c r="F11" s="97"/>
      <c r="G11" s="98"/>
      <c r="H11" s="172" t="str">
        <f>(IF(C11-F8&gt;0,1)+IF(D11-F9&gt;0,1)+IF(E11-F10&gt;0,1)+IF(G11-F12&gt;0,1))&amp;"-"&amp;(IF(C11-F8&lt;0,1)+IF(D11-F9&lt;0,1)+IF(E11-F10&lt;0,1)+IF(G11-F12&lt;0,1))</f>
        <v>0-0</v>
      </c>
      <c r="I11" s="80" t="str">
        <f>IF(AND(B11&lt;&gt;"",M$7=TRUE),A$7&amp;RANK(M11,M$8:M$12,0),"")</f>
        <v/>
      </c>
      <c r="J11" s="173">
        <f t="shared" si="0"/>
        <v>0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0</v>
      </c>
      <c r="N11" s="74"/>
    </row>
    <row r="12" spans="1:35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 t="shared" si="0"/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 t="shared" si="1"/>
        <v>0</v>
      </c>
      <c r="N12" s="74"/>
    </row>
    <row r="13" spans="1:35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  <c r="N13" s="74"/>
    </row>
    <row r="14" spans="1:35" x14ac:dyDescent="0.2">
      <c r="A14" s="134"/>
      <c r="B14" s="102" t="s">
        <v>2</v>
      </c>
      <c r="C14" s="84" t="s">
        <v>6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</row>
    <row r="15" spans="1:35" x14ac:dyDescent="0.2">
      <c r="A15" s="134"/>
      <c r="B15" s="102" t="s">
        <v>5</v>
      </c>
      <c r="C15" s="84" t="s">
        <v>15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1:35" x14ac:dyDescent="0.2">
      <c r="A16" s="134"/>
      <c r="B16" s="102" t="s">
        <v>8</v>
      </c>
      <c r="C16" s="84" t="s">
        <v>18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1:35" hidden="1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1:35" hidden="1" x14ac:dyDescent="0.2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1:35" hidden="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1:35" hidden="1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</row>
    <row r="21" spans="1:35" hidden="1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35" hidden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</row>
    <row r="23" spans="1:35" hidden="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</row>
    <row r="24" spans="1:35" hidden="1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</row>
    <row r="25" spans="1:35" hidden="1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</row>
    <row r="26" spans="1:35" hidden="1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</row>
    <row r="27" spans="1:35" hidden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</row>
    <row r="28" spans="1:35" hidden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</row>
    <row r="29" spans="1:35" hidden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</row>
    <row r="30" spans="1:35" hidden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</row>
    <row r="31" spans="1:35" hidden="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</row>
    <row r="32" spans="1:35" hidden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</row>
    <row r="33" spans="1:35" hidden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spans="1:35" hidden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</row>
    <row r="35" spans="1:35" hidden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spans="1:35" hidden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1:35" hidden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spans="1:35" hidden="1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hidden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1:35" hidden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spans="1:35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spans="1:35" hidden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1:35" hidden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1:35" hidden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  <row r="45" spans="1:35" hidden="1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6" spans="1:35" hidden="1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</row>
    <row r="47" spans="1:35" hidden="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5" hidden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1:35" hidden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</row>
    <row r="50" spans="1:35" hidden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</row>
    <row r="51" spans="1:35" hidden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</row>
    <row r="52" spans="1:35" hidden="1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</row>
    <row r="53" spans="1:35" hidden="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</row>
    <row r="54" spans="1:35" hidden="1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1:35" hidden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1:35" hidden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hidden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</row>
    <row r="58" spans="1:35" hidden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</row>
    <row r="59" spans="1:35" hidden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1:35" hidden="1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1:35" hidden="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</row>
    <row r="62" spans="1:35" hidden="1" x14ac:dyDescent="0.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</row>
    <row r="63" spans="1:35" hidden="1" x14ac:dyDescent="0.2">
      <c r="A63" s="77"/>
      <c r="D63" s="84"/>
      <c r="E63" s="77"/>
      <c r="F63" s="77"/>
      <c r="G63" s="77"/>
      <c r="H63" s="77"/>
      <c r="I63" s="77"/>
      <c r="J63" s="77"/>
      <c r="K63" s="77"/>
      <c r="L63" s="77"/>
      <c r="M63" s="77"/>
    </row>
    <row r="64" spans="1:35" hidden="1" x14ac:dyDescent="0.2">
      <c r="A64" s="77"/>
      <c r="D64" s="79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D65" s="79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B66" s="79"/>
      <c r="C66" s="79"/>
      <c r="D66" s="79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B67" s="134"/>
      <c r="C67" s="134"/>
      <c r="D67" s="134"/>
      <c r="E67" s="77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B68" s="134"/>
      <c r="C68" s="134"/>
      <c r="D68" s="134"/>
      <c r="E68" s="77"/>
      <c r="F68" s="77"/>
      <c r="G68" s="77"/>
      <c r="H68" s="77"/>
      <c r="I68" s="77"/>
      <c r="J68" s="77"/>
      <c r="K68" s="77"/>
      <c r="L68" s="77"/>
      <c r="M68" s="77"/>
    </row>
    <row r="69" spans="1:13" hidden="1" x14ac:dyDescent="0.2">
      <c r="A69" s="77"/>
      <c r="B69" s="134"/>
      <c r="C69" s="134"/>
      <c r="D69" s="134"/>
      <c r="E69" s="77"/>
      <c r="F69" s="77"/>
      <c r="G69" s="77"/>
      <c r="H69" s="77"/>
      <c r="I69" s="77"/>
      <c r="J69" s="77"/>
      <c r="K69" s="77"/>
      <c r="L69" s="77"/>
      <c r="M69" s="77"/>
    </row>
    <row r="70" spans="1:13" hidden="1" x14ac:dyDescent="0.2">
      <c r="A70" s="77"/>
      <c r="B70" s="134"/>
      <c r="C70" s="134"/>
      <c r="D70" s="134"/>
      <c r="E70" s="77"/>
      <c r="F70" s="77"/>
      <c r="G70" s="77"/>
      <c r="H70" s="77"/>
      <c r="I70" s="77"/>
      <c r="J70" s="77"/>
      <c r="K70" s="77"/>
      <c r="L70" s="77"/>
      <c r="M70" s="77"/>
    </row>
    <row r="71" spans="1:13" hidden="1" x14ac:dyDescent="0.2">
      <c r="A71" s="77"/>
      <c r="B71" s="134"/>
      <c r="C71" s="134"/>
      <c r="D71" s="134"/>
      <c r="E71" s="77"/>
      <c r="F71" s="77"/>
      <c r="G71" s="77"/>
      <c r="H71" s="77"/>
      <c r="I71" s="77"/>
      <c r="J71" s="77"/>
      <c r="K71" s="77"/>
      <c r="L71" s="77"/>
      <c r="M71" s="77"/>
    </row>
    <row r="72" spans="1:13" hidden="1" x14ac:dyDescent="0.2">
      <c r="A72" s="77"/>
      <c r="B72" s="134"/>
      <c r="C72" s="134"/>
      <c r="D72" s="134"/>
      <c r="E72" s="77"/>
      <c r="F72" s="77"/>
      <c r="G72" s="77"/>
      <c r="H72" s="77"/>
      <c r="I72" s="77"/>
      <c r="J72" s="77"/>
      <c r="K72" s="77"/>
      <c r="L72" s="77"/>
      <c r="M72" s="77"/>
    </row>
    <row r="73" spans="1:13" hidden="1" x14ac:dyDescent="0.2">
      <c r="A73" s="77"/>
      <c r="B73" s="134"/>
      <c r="C73" s="134"/>
      <c r="D73" s="134"/>
      <c r="E73" s="77"/>
      <c r="F73" s="77"/>
      <c r="G73" s="77"/>
      <c r="H73" s="77"/>
      <c r="I73" s="77"/>
      <c r="J73" s="77"/>
      <c r="K73" s="77"/>
      <c r="L73" s="77"/>
      <c r="M73" s="77"/>
    </row>
    <row r="74" spans="1:13" hidden="1" x14ac:dyDescent="0.2">
      <c r="A74" s="77"/>
      <c r="B74" s="134"/>
      <c r="C74" s="134"/>
      <c r="D74" s="134"/>
      <c r="E74" s="77"/>
      <c r="F74" s="77"/>
      <c r="G74" s="77"/>
      <c r="H74" s="77"/>
      <c r="I74" s="77"/>
      <c r="J74" s="77"/>
      <c r="K74" s="77"/>
      <c r="L74" s="77"/>
      <c r="M74" s="77"/>
    </row>
    <row r="75" spans="1:13" hidden="1" x14ac:dyDescent="0.2">
      <c r="A75" s="77"/>
      <c r="B75" s="134"/>
      <c r="C75" s="134"/>
      <c r="D75" s="134"/>
      <c r="E75" s="77"/>
      <c r="F75" s="77"/>
      <c r="G75" s="77"/>
      <c r="H75" s="77"/>
      <c r="I75" s="77"/>
      <c r="J75" s="77"/>
      <c r="K75" s="77"/>
      <c r="L75" s="77"/>
      <c r="M75" s="77"/>
    </row>
    <row r="76" spans="1:13" hidden="1" x14ac:dyDescent="0.2">
      <c r="B76" s="134"/>
      <c r="C76" s="134"/>
      <c r="D76" s="134"/>
      <c r="I76" s="136"/>
    </row>
    <row r="77" spans="1:13" hidden="1" x14ac:dyDescent="0.2">
      <c r="I77" s="136"/>
    </row>
    <row r="78" spans="1:13" hidden="1" x14ac:dyDescent="0.2">
      <c r="I78" s="136"/>
    </row>
    <row r="79" spans="1:13" hidden="1" x14ac:dyDescent="0.2">
      <c r="I79" s="136"/>
    </row>
    <row r="80" spans="1:13" hidden="1" x14ac:dyDescent="0.2">
      <c r="I80" s="136"/>
    </row>
    <row r="81" spans="9:9" hidden="1" x14ac:dyDescent="0.2">
      <c r="I81" s="136"/>
    </row>
    <row r="82" spans="9:9" hidden="1" x14ac:dyDescent="0.2">
      <c r="I82" s="136"/>
    </row>
    <row r="83" spans="9:9" hidden="1" x14ac:dyDescent="0.2">
      <c r="I83" s="136"/>
    </row>
    <row r="84" spans="9:9" hidden="1" x14ac:dyDescent="0.2">
      <c r="I84" s="136"/>
    </row>
    <row r="85" spans="9:9" hidden="1" x14ac:dyDescent="0.2">
      <c r="I85" s="136"/>
    </row>
    <row r="86" spans="9:9" hidden="1" x14ac:dyDescent="0.2">
      <c r="I86" s="136"/>
    </row>
    <row r="87" spans="9:9" hidden="1" x14ac:dyDescent="0.2">
      <c r="I87" s="136"/>
    </row>
    <row r="88" spans="9:9" hidden="1" x14ac:dyDescent="0.2">
      <c r="I88" s="136"/>
    </row>
    <row r="89" spans="9:9" hidden="1" x14ac:dyDescent="0.2">
      <c r="I89" s="136"/>
    </row>
    <row r="90" spans="9:9" hidden="1" x14ac:dyDescent="0.2">
      <c r="I90" s="136"/>
    </row>
    <row r="91" spans="9:9" hidden="1" x14ac:dyDescent="0.2">
      <c r="I91" s="136"/>
    </row>
    <row r="92" spans="9:9" hidden="1" x14ac:dyDescent="0.2">
      <c r="I92" s="136"/>
    </row>
    <row r="93" spans="9:9" hidden="1" x14ac:dyDescent="0.2">
      <c r="I93" s="136"/>
    </row>
    <row r="94" spans="9:9" hidden="1" x14ac:dyDescent="0.2">
      <c r="I94" s="136"/>
    </row>
    <row r="95" spans="9:9" hidden="1" x14ac:dyDescent="0.2">
      <c r="I95" s="136"/>
    </row>
    <row r="96" spans="9:9" hidden="1" x14ac:dyDescent="0.2">
      <c r="I96" s="136"/>
    </row>
    <row r="97" spans="1:12" hidden="1" x14ac:dyDescent="0.2">
      <c r="I97" s="136"/>
    </row>
    <row r="98" spans="1:12" hidden="1" x14ac:dyDescent="0.2">
      <c r="I98" s="136"/>
    </row>
    <row r="99" spans="1:12" x14ac:dyDescent="0.2">
      <c r="I99" s="136"/>
    </row>
    <row r="100" spans="1:12" x14ac:dyDescent="0.2">
      <c r="A100" s="99" t="s">
        <v>112</v>
      </c>
      <c r="B100" s="74"/>
      <c r="C100" s="74"/>
      <c r="D100" s="74"/>
      <c r="E100" s="74"/>
      <c r="F100" s="74"/>
      <c r="G100" s="74"/>
      <c r="H100" s="74"/>
      <c r="I100" s="74"/>
    </row>
    <row r="101" spans="1:12" x14ac:dyDescent="0.2">
      <c r="A101" s="74"/>
      <c r="B101" s="74"/>
      <c r="C101" s="74"/>
      <c r="D101" s="74"/>
      <c r="E101" s="74"/>
      <c r="F101" s="74"/>
      <c r="G101" s="74"/>
      <c r="H101" s="74"/>
      <c r="I101" s="74"/>
    </row>
    <row r="102" spans="1:12" ht="13.5" thickBot="1" x14ac:dyDescent="0.25">
      <c r="A102" s="134"/>
      <c r="B102" s="134"/>
      <c r="C102" s="134"/>
      <c r="D102" s="134"/>
      <c r="E102" s="134"/>
      <c r="F102" s="134"/>
      <c r="G102" s="5" t="s">
        <v>20</v>
      </c>
      <c r="H102" s="101" t="str">
        <f>IFERROR(INDEX(B$1:B$100,MATCH(G102,I$1:I$100,0)),"")</f>
        <v>Klavdia Piik (I-Viru)</v>
      </c>
      <c r="I102" s="77"/>
      <c r="J102" s="74"/>
      <c r="K102" s="74"/>
      <c r="L102" s="74"/>
    </row>
    <row r="103" spans="1:12" x14ac:dyDescent="0.2">
      <c r="A103" s="134"/>
      <c r="B103" s="134"/>
      <c r="C103" s="134"/>
      <c r="D103" s="134"/>
      <c r="E103" s="134"/>
      <c r="F103" s="134"/>
      <c r="G103" s="5"/>
      <c r="H103" s="109" t="s">
        <v>105</v>
      </c>
      <c r="I103" s="108"/>
      <c r="J103" s="122" t="s">
        <v>62</v>
      </c>
      <c r="K103" s="74"/>
      <c r="L103" s="74"/>
    </row>
    <row r="104" spans="1:12" x14ac:dyDescent="0.2">
      <c r="A104" s="134"/>
      <c r="B104" s="134"/>
      <c r="C104" s="134"/>
      <c r="D104" s="134"/>
      <c r="E104" s="134"/>
      <c r="F104" s="134"/>
      <c r="G104" s="5"/>
      <c r="H104" s="77"/>
      <c r="I104" s="77"/>
      <c r="J104" s="122" t="s">
        <v>116</v>
      </c>
      <c r="K104" s="74"/>
      <c r="L104" s="74"/>
    </row>
    <row r="105" spans="1:12" ht="13.5" thickBot="1" x14ac:dyDescent="0.25">
      <c r="A105" s="134"/>
      <c r="B105" s="134"/>
      <c r="C105" s="134"/>
      <c r="D105" s="134"/>
      <c r="E105" s="134"/>
      <c r="F105" s="134"/>
      <c r="G105" s="5" t="s">
        <v>23</v>
      </c>
      <c r="H105" s="101" t="str">
        <f>IFERROR(INDEX(B$1:B$100,MATCH(G105,I$1:I$100,0)),"")</f>
        <v>Vilma Neiland (I-Viru)</v>
      </c>
      <c r="I105" s="93"/>
      <c r="J105" s="74"/>
      <c r="K105" s="74"/>
      <c r="L105" s="74"/>
    </row>
    <row r="106" spans="1:12" x14ac:dyDescent="0.2">
      <c r="A106" s="134"/>
      <c r="B106" s="134"/>
      <c r="C106" s="134"/>
      <c r="D106" s="134"/>
      <c r="E106" s="134"/>
      <c r="F106" s="134"/>
      <c r="G106" s="5"/>
      <c r="H106" s="109" t="s">
        <v>106</v>
      </c>
      <c r="I106" s="85"/>
      <c r="J106" s="122" t="s">
        <v>117</v>
      </c>
      <c r="K106" s="74"/>
      <c r="L106" s="74"/>
    </row>
    <row r="107" spans="1:12" x14ac:dyDescent="0.2">
      <c r="A107" s="134"/>
      <c r="B107" s="134"/>
      <c r="C107" s="134"/>
      <c r="D107" s="134"/>
      <c r="E107" s="134"/>
      <c r="F107" s="134"/>
      <c r="G107" s="5"/>
      <c r="H107" s="77"/>
      <c r="I107" s="77"/>
      <c r="J107" s="74"/>
      <c r="K107" s="74"/>
      <c r="L107" s="74"/>
    </row>
    <row r="108" spans="1:12" ht="13.5" thickBot="1" x14ac:dyDescent="0.25">
      <c r="A108" s="134"/>
      <c r="B108" s="134"/>
      <c r="C108" s="134"/>
      <c r="D108" s="134"/>
      <c r="E108" s="134"/>
      <c r="F108" s="134"/>
      <c r="G108" s="5" t="s">
        <v>25</v>
      </c>
      <c r="H108" s="101" t="str">
        <f>IFERROR(INDEX(B$1:B$100,MATCH(G108,I$1:I$100,0)),"")</f>
        <v>Mai Luik (Tartu)</v>
      </c>
      <c r="I108" s="93"/>
      <c r="J108" s="74"/>
      <c r="K108" s="74"/>
      <c r="L108" s="74"/>
    </row>
    <row r="109" spans="1:12" x14ac:dyDescent="0.2">
      <c r="A109" s="134"/>
      <c r="B109" s="134"/>
      <c r="C109" s="134"/>
      <c r="D109" s="134"/>
      <c r="E109" s="134"/>
      <c r="F109" s="134"/>
      <c r="G109" s="197"/>
      <c r="H109" s="95" t="s">
        <v>107</v>
      </c>
      <c r="I109" s="85"/>
      <c r="J109" s="74"/>
      <c r="K109" s="74"/>
      <c r="L109" s="74"/>
    </row>
    <row r="110" spans="1:12" hidden="1" x14ac:dyDescent="0.2">
      <c r="A110" s="134"/>
      <c r="B110" s="134"/>
      <c r="C110" s="134"/>
      <c r="D110" s="134"/>
      <c r="E110" s="134"/>
      <c r="F110" s="134"/>
      <c r="G110" s="197"/>
      <c r="H110" s="85"/>
      <c r="I110" s="85"/>
    </row>
    <row r="111" spans="1:12" ht="13.5" hidden="1" thickBot="1" x14ac:dyDescent="0.25">
      <c r="A111" s="74"/>
      <c r="B111" s="74"/>
      <c r="C111" s="74"/>
      <c r="D111" s="74"/>
      <c r="E111" s="74"/>
      <c r="F111" s="74"/>
      <c r="G111" s="197" t="s">
        <v>29</v>
      </c>
      <c r="H111" s="101" t="str">
        <f>IFERROR(INDEX(B$1:B$100,MATCH(G111,I$1:I$100,0)),"")</f>
        <v/>
      </c>
      <c r="I111" s="93"/>
    </row>
    <row r="112" spans="1:12" hidden="1" x14ac:dyDescent="0.2">
      <c r="A112" s="74"/>
      <c r="B112" s="74"/>
      <c r="C112" s="74"/>
      <c r="D112" s="74"/>
      <c r="E112" s="74"/>
      <c r="F112" s="74"/>
      <c r="G112" s="74"/>
      <c r="H112" s="76" t="s">
        <v>24</v>
      </c>
      <c r="I112" s="77"/>
    </row>
    <row r="113" spans="7:9" hidden="1" x14ac:dyDescent="0.2"/>
    <row r="114" spans="7:9" ht="13.5" hidden="1" thickBot="1" x14ac:dyDescent="0.25">
      <c r="G114" s="197" t="s">
        <v>217</v>
      </c>
      <c r="H114" s="101" t="str">
        <f>IFERROR(INDEX(B$1:B$100,MATCH(G114,I$1:I$100,0)),"")</f>
        <v/>
      </c>
      <c r="I114" s="93"/>
    </row>
    <row r="115" spans="7:9" hidden="1" x14ac:dyDescent="0.2">
      <c r="G115" s="134"/>
      <c r="H115" s="76" t="s">
        <v>27</v>
      </c>
      <c r="I115" s="77"/>
    </row>
    <row r="116" spans="7:9" hidden="1" x14ac:dyDescent="0.2"/>
    <row r="117" spans="7:9" hidden="1" x14ac:dyDescent="0.2"/>
    <row r="118" spans="7:9" hidden="1" x14ac:dyDescent="0.2"/>
    <row r="119" spans="7:9" hidden="1" x14ac:dyDescent="0.2"/>
    <row r="120" spans="7:9" hidden="1" x14ac:dyDescent="0.2"/>
    <row r="121" spans="7:9" hidden="1" x14ac:dyDescent="0.2"/>
    <row r="122" spans="7:9" hidden="1" x14ac:dyDescent="0.2"/>
    <row r="123" spans="7:9" hidden="1" x14ac:dyDescent="0.2"/>
    <row r="124" spans="7:9" hidden="1" x14ac:dyDescent="0.2"/>
    <row r="125" spans="7:9" hidden="1" x14ac:dyDescent="0.2"/>
    <row r="126" spans="7:9" hidden="1" x14ac:dyDescent="0.2"/>
    <row r="127" spans="7:9" hidden="1" x14ac:dyDescent="0.2"/>
    <row r="128" spans="7:9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R299" s="17" t="s">
        <v>64</v>
      </c>
      <c r="S299" s="57">
        <v>1.0000000000000001E-5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Klavdia Piik (I-Viru)</v>
      </c>
      <c r="C300" s="67">
        <f>IFERROR(INDEX(Maak.!F:F,MATCH(B:B,Maak.!B:B,0)),"")</f>
        <v>1934</v>
      </c>
      <c r="D300" s="67">
        <v>10</v>
      </c>
      <c r="R300" s="156" t="str">
        <f t="shared" ref="R300:R302" si="2">IFERROR(MID(B300,FIND("(",B300)+1,FIND(")",B300)-FIND("(",B300)-1),"")</f>
        <v>I-Viru</v>
      </c>
      <c r="S300" s="157">
        <f t="shared" ref="S300:S302" si="3">D300+S$299</f>
        <v>10.00001</v>
      </c>
      <c r="T300" s="157" t="str">
        <f t="shared" ref="T300:AH302" si="4">IF($R300=T$299,$S300,"")</f>
        <v/>
      </c>
      <c r="U300" s="157" t="str">
        <f t="shared" si="4"/>
        <v/>
      </c>
      <c r="V300" s="157">
        <f>IF($R300=V$299,$S300,"")</f>
        <v>10.00001</v>
      </c>
      <c r="W300" s="157" t="str">
        <f t="shared" ref="W300:AH302" si="5">IF($R300=W$299,$S300,"")</f>
        <v/>
      </c>
      <c r="X300" s="157" t="str">
        <f t="shared" si="5"/>
        <v/>
      </c>
      <c r="Y300" s="157" t="str">
        <f t="shared" ref="Y300:Y302" si="6">IF($R300=Y$299,$S300,"")</f>
        <v/>
      </c>
      <c r="Z300" s="157" t="str">
        <f t="shared" si="5"/>
        <v/>
      </c>
      <c r="AA300" s="157" t="str">
        <f t="shared" si="5"/>
        <v/>
      </c>
      <c r="AB300" s="157" t="str">
        <f t="shared" si="5"/>
        <v/>
      </c>
      <c r="AC300" s="157" t="str">
        <f t="shared" si="5"/>
        <v/>
      </c>
      <c r="AD300" s="157" t="str">
        <f t="shared" si="5"/>
        <v/>
      </c>
      <c r="AE300" s="157" t="str">
        <f t="shared" si="5"/>
        <v/>
      </c>
      <c r="AF300" s="157" t="str">
        <f t="shared" si="5"/>
        <v/>
      </c>
      <c r="AG300" s="157" t="str">
        <f t="shared" si="5"/>
        <v/>
      </c>
      <c r="AH300" s="157" t="str">
        <f t="shared" si="5"/>
        <v/>
      </c>
    </row>
    <row r="301" spans="1:34" x14ac:dyDescent="0.2">
      <c r="A301" s="3">
        <v>2</v>
      </c>
      <c r="B301" s="43" t="str">
        <f t="shared" ref="B301:B302" si="7">IFERROR(INDEX(H$100:H$300,MATCH(A301&amp;". koht",H$101:H$301,0)),"")</f>
        <v>Vilma Neiland (I-Viru)</v>
      </c>
      <c r="C301" s="67">
        <f>IFERROR(INDEX(Maak.!F:F,MATCH(B:B,Maak.!B:B,0)),"")</f>
        <v>1934</v>
      </c>
      <c r="D301" s="67">
        <v>9</v>
      </c>
      <c r="R301" s="156" t="str">
        <f t="shared" si="2"/>
        <v>I-Viru</v>
      </c>
      <c r="S301" s="157">
        <f t="shared" si="3"/>
        <v>9.0000099999999996</v>
      </c>
      <c r="T301" s="157" t="str">
        <f t="shared" si="4"/>
        <v/>
      </c>
      <c r="U301" s="157" t="str">
        <f t="shared" si="4"/>
        <v/>
      </c>
      <c r="V301" s="157">
        <f t="shared" si="4"/>
        <v>9.0000099999999996</v>
      </c>
      <c r="W301" s="157" t="str">
        <f t="shared" si="4"/>
        <v/>
      </c>
      <c r="X301" s="157" t="str">
        <f t="shared" si="4"/>
        <v/>
      </c>
      <c r="Y301" s="157" t="str">
        <f t="shared" si="6"/>
        <v/>
      </c>
      <c r="Z301" s="157" t="str">
        <f t="shared" si="4"/>
        <v/>
      </c>
      <c r="AA301" s="157" t="str">
        <f t="shared" si="4"/>
        <v/>
      </c>
      <c r="AB301" s="157" t="str">
        <f t="shared" si="4"/>
        <v/>
      </c>
      <c r="AC301" s="157" t="str">
        <f t="shared" si="4"/>
        <v/>
      </c>
      <c r="AD301" s="157" t="str">
        <f t="shared" si="4"/>
        <v/>
      </c>
      <c r="AE301" s="157" t="str">
        <f t="shared" si="4"/>
        <v/>
      </c>
      <c r="AF301" s="157" t="str">
        <f t="shared" si="4"/>
        <v/>
      </c>
      <c r="AG301" s="157" t="str">
        <f t="shared" si="4"/>
        <v/>
      </c>
      <c r="AH301" s="157" t="str">
        <f t="shared" si="4"/>
        <v/>
      </c>
    </row>
    <row r="302" spans="1:34" x14ac:dyDescent="0.2">
      <c r="A302" s="3">
        <v>3</v>
      </c>
      <c r="B302" s="44" t="str">
        <f t="shared" si="7"/>
        <v>Mai Luik (Tartu)</v>
      </c>
      <c r="C302" s="67">
        <f>IFERROR(INDEX(Maak.!F:F,MATCH(B:B,Maak.!B:B,0)),"")</f>
        <v>1938</v>
      </c>
      <c r="D302" s="67">
        <v>8</v>
      </c>
      <c r="R302" s="156" t="str">
        <f t="shared" si="2"/>
        <v>Tartu</v>
      </c>
      <c r="S302" s="157">
        <f t="shared" si="3"/>
        <v>8.0000099999999996</v>
      </c>
      <c r="T302" s="157" t="str">
        <f t="shared" si="4"/>
        <v/>
      </c>
      <c r="U302" s="157" t="str">
        <f t="shared" si="4"/>
        <v/>
      </c>
      <c r="V302" s="157" t="str">
        <f t="shared" si="4"/>
        <v/>
      </c>
      <c r="W302" s="157" t="str">
        <f t="shared" si="5"/>
        <v/>
      </c>
      <c r="X302" s="157" t="str">
        <f t="shared" si="5"/>
        <v/>
      </c>
      <c r="Y302" s="157" t="str">
        <f t="shared" si="6"/>
        <v/>
      </c>
      <c r="Z302" s="157" t="str">
        <f t="shared" si="5"/>
        <v/>
      </c>
      <c r="AA302" s="157" t="str">
        <f t="shared" si="5"/>
        <v/>
      </c>
      <c r="AB302" s="157" t="str">
        <f t="shared" si="5"/>
        <v/>
      </c>
      <c r="AC302" s="157" t="str">
        <f t="shared" si="5"/>
        <v/>
      </c>
      <c r="AD302" s="157" t="str">
        <f t="shared" si="5"/>
        <v/>
      </c>
      <c r="AE302" s="157">
        <f t="shared" si="5"/>
        <v>8.0000099999999996</v>
      </c>
      <c r="AF302" s="157" t="str">
        <f t="shared" si="5"/>
        <v/>
      </c>
      <c r="AG302" s="157" t="str">
        <f t="shared" si="5"/>
        <v/>
      </c>
      <c r="AH302" s="157" t="str">
        <f t="shared" si="5"/>
        <v/>
      </c>
    </row>
  </sheetData>
  <sortState ref="O6:O8">
    <sortCondition ref="O7"/>
  </sortState>
  <conditionalFormatting sqref="D8 C9">
    <cfRule type="aboveAverage" dxfId="371" priority="227"/>
  </conditionalFormatting>
  <conditionalFormatting sqref="E8 C10">
    <cfRule type="aboveAverage" dxfId="370" priority="226"/>
  </conditionalFormatting>
  <conditionalFormatting sqref="F8 C11">
    <cfRule type="aboveAverage" dxfId="369" priority="225"/>
  </conditionalFormatting>
  <conditionalFormatting sqref="E9 D10">
    <cfRule type="aboveAverage" dxfId="368" priority="224"/>
  </conditionalFormatting>
  <conditionalFormatting sqref="G8 C12">
    <cfRule type="aboveAverage" dxfId="367" priority="223"/>
  </conditionalFormatting>
  <conditionalFormatting sqref="F9 D11">
    <cfRule type="aboveAverage" dxfId="366" priority="222"/>
  </conditionalFormatting>
  <conditionalFormatting sqref="G9 D12">
    <cfRule type="aboveAverage" dxfId="365" priority="221"/>
  </conditionalFormatting>
  <conditionalFormatting sqref="F10 E11">
    <cfRule type="aboveAverage" dxfId="364" priority="220"/>
  </conditionalFormatting>
  <conditionalFormatting sqref="G10 E12">
    <cfRule type="aboveAverage" dxfId="363" priority="219"/>
  </conditionalFormatting>
  <conditionalFormatting sqref="F12 G11">
    <cfRule type="aboveAverage" dxfId="362" priority="218"/>
  </conditionalFormatting>
  <conditionalFormatting sqref="K8:K12">
    <cfRule type="expression" dxfId="361" priority="209">
      <formula>AND(J8=3,IF(COUNTIF(J$7:J$11,"=3")&gt;=2,TRUE))</formula>
    </cfRule>
    <cfRule type="expression" dxfId="360" priority="210">
      <formula>AND(J8=1,IF(COUNTIF(J$7:J$11,"=1")&gt;=2,TRUE))</formula>
    </cfRule>
    <cfRule type="expression" dxfId="359" priority="211">
      <formula>AND(J8=2,IF(COUNTIF(J$7:J$11,"=2")&gt;=2,TRUE))</formula>
    </cfRule>
  </conditionalFormatting>
  <conditionalFormatting sqref="H8:H12">
    <cfRule type="expression" dxfId="358" priority="189">
      <formula>AND(J8=1,IF(COUNTIF(J$7:J$11,"=1")&gt;=2,TRUE))</formula>
    </cfRule>
    <cfRule type="expression" dxfId="357" priority="196">
      <formula>AND(J8=3,IF(COUNTIF(J$7:J$11,"=3")&gt;=2,TRUE))</formula>
    </cfRule>
    <cfRule type="expression" dxfId="356" priority="197">
      <formula>AND(J8=2,IF(COUNTIF(J$7:J$11,"=2")&gt;=2,TRUE))</formula>
    </cfRule>
  </conditionalFormatting>
  <conditionalFormatting sqref="B1:H13 B77:H1048576 E67:H76 B66:H66 D63:H65 B14:C16">
    <cfRule type="containsText" dxfId="355" priority="51" operator="containsText" text="I-Viru">
      <formula>NOT(ISERROR(SEARCH("I-Viru",B1)))</formula>
    </cfRule>
  </conditionalFormatting>
  <conditionalFormatting sqref="I11:I12">
    <cfRule type="expression" dxfId="354" priority="49">
      <formula>FIND(2,I11,1)</formula>
    </cfRule>
    <cfRule type="expression" dxfId="353" priority="50">
      <formula>FIND(1,I11,1)</formula>
    </cfRule>
  </conditionalFormatting>
  <conditionalFormatting sqref="I8:I10">
    <cfRule type="expression" dxfId="352" priority="47">
      <formula>FIND(2,I8,1)</formula>
    </cfRule>
    <cfRule type="expression" dxfId="351" priority="48">
      <formula>FIND(1,I8,1)</formula>
    </cfRule>
  </conditionalFormatting>
  <conditionalFormatting sqref="L8:L12">
    <cfRule type="expression" dxfId="350" priority="22">
      <formula>OR(J8=0,J8=4)</formula>
    </cfRule>
    <cfRule type="expression" dxfId="349" priority="23">
      <formula>AND(J8=1,IF(COUNTIF(J$7:J$11,"=1")=1,TRUE))</formula>
    </cfRule>
    <cfRule type="expression" dxfId="348" priority="24">
      <formula>AND(J8=3,IF(COUNTIF(J$7:J$11,"=3")=1,TRUE))</formula>
    </cfRule>
  </conditionalFormatting>
  <pageMargins left="0.78740157480314965" right="0.39370078740157483" top="0.59055118110236227" bottom="0.39370078740157483" header="0.39370078740157483" footer="0"/>
  <pageSetup paperSize="9" fitToHeight="0" orientation="portrait" r:id="rId1"/>
  <headerFooter>
    <oddHeader>&amp;RPage &amp;P of &amp;N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3"/>
  <sheetViews>
    <sheetView showGridLines="0" zoomScaleNormal="100" workbookViewId="0">
      <pane ySplit="5" topLeftCell="A6" activePane="bottomLeft" state="frozen"/>
      <selection activeCell="I1" sqref="I1"/>
      <selection pane="bottomLeft" activeCell="D1" sqref="D1:D1048576"/>
    </sheetView>
  </sheetViews>
  <sheetFormatPr defaultRowHeight="12.75" x14ac:dyDescent="0.2"/>
  <cols>
    <col min="1" max="1" width="3.28515625" style="136" customWidth="1"/>
    <col min="2" max="2" width="24.85546875" style="136" bestFit="1" customWidth="1"/>
    <col min="3" max="3" width="9.140625" style="138"/>
    <col min="4" max="4" width="9.140625" style="136" hidden="1" customWidth="1"/>
    <col min="5" max="5" width="9.140625" style="138"/>
    <col min="6" max="16384" width="9.140625" style="136"/>
  </cols>
  <sheetData>
    <row r="1" spans="1:7" x14ac:dyDescent="0.2">
      <c r="A1" s="141" t="str">
        <f>Võistkondlik!B1</f>
        <v>ESL INDIVIDUAAL-VÕISTKONDLIKUD MEISTRIVÕISTLUSED PETANGIS 2018</v>
      </c>
      <c r="B1" s="138"/>
      <c r="D1" s="198"/>
    </row>
    <row r="2" spans="1:7" x14ac:dyDescent="0.2">
      <c r="A2" s="138" t="str">
        <f>Võistkondlik!B2</f>
        <v>Toimumisaeg: L, 02.06.2018 kell 11:00</v>
      </c>
      <c r="B2" s="138"/>
    </row>
    <row r="3" spans="1:7" x14ac:dyDescent="0.2">
      <c r="A3" s="138" t="str">
        <f>Võistkondlik!B3</f>
        <v>Toimumiskoht: Ida-Virumaa, Voka, Metsa tn 2</v>
      </c>
      <c r="B3" s="138"/>
    </row>
    <row r="4" spans="1:7" x14ac:dyDescent="0.2">
      <c r="A4" s="138"/>
    </row>
    <row r="5" spans="1:7" x14ac:dyDescent="0.2">
      <c r="A5" s="153"/>
      <c r="B5" s="137" t="s">
        <v>66</v>
      </c>
      <c r="C5" s="207" t="s">
        <v>226</v>
      </c>
      <c r="D5" s="139"/>
      <c r="E5" s="207" t="s">
        <v>225</v>
      </c>
      <c r="F5" s="137" t="s">
        <v>35</v>
      </c>
    </row>
    <row r="6" spans="1:7" x14ac:dyDescent="0.2">
      <c r="A6" s="153">
        <v>1</v>
      </c>
      <c r="B6" s="153" t="s">
        <v>152</v>
      </c>
      <c r="C6" s="206">
        <f t="shared" ref="C6:C35" si="0">IF(F6&gt;0,2018-F6,"")</f>
        <v>35</v>
      </c>
      <c r="D6" s="156" t="s">
        <v>148</v>
      </c>
      <c r="E6" s="149" t="str">
        <f t="shared" ref="E6:E37" si="1">LEFT(D6,1)&amp;" "&amp;IF(F6&gt;1983,"",IF(F6&gt;=1969,"35-49",IF(F6&gt;=1959,"50-59",IF(F6&gt;=1949,"60-69",IF(F6&gt;=1939,"70-79",IF(F6&gt;=1929,"80+",""))))))</f>
        <v>M 35-49</v>
      </c>
      <c r="F6" s="161">
        <v>1983</v>
      </c>
    </row>
    <row r="7" spans="1:7" x14ac:dyDescent="0.2">
      <c r="A7" s="153">
        <v>2</v>
      </c>
      <c r="B7" s="153" t="s">
        <v>235</v>
      </c>
      <c r="C7" s="206">
        <f t="shared" si="0"/>
        <v>48</v>
      </c>
      <c r="D7" s="156" t="s">
        <v>148</v>
      </c>
      <c r="E7" s="149" t="str">
        <f t="shared" si="1"/>
        <v>M 35-49</v>
      </c>
      <c r="F7" s="161">
        <v>1970</v>
      </c>
    </row>
    <row r="8" spans="1:7" x14ac:dyDescent="0.2">
      <c r="A8" s="153">
        <v>3</v>
      </c>
      <c r="B8" s="153" t="s">
        <v>151</v>
      </c>
      <c r="C8" s="206">
        <f t="shared" si="0"/>
        <v>62</v>
      </c>
      <c r="D8" s="156" t="s">
        <v>148</v>
      </c>
      <c r="E8" s="149" t="str">
        <f t="shared" si="1"/>
        <v>M 60-69</v>
      </c>
      <c r="F8" s="161">
        <v>1956</v>
      </c>
    </row>
    <row r="9" spans="1:7" x14ac:dyDescent="0.2">
      <c r="A9" s="153">
        <v>4</v>
      </c>
      <c r="B9" s="153" t="s">
        <v>79</v>
      </c>
      <c r="C9" s="206">
        <f t="shared" si="0"/>
        <v>62</v>
      </c>
      <c r="D9" s="156" t="s">
        <v>148</v>
      </c>
      <c r="E9" s="149" t="str">
        <f t="shared" si="1"/>
        <v>M 60-69</v>
      </c>
      <c r="F9" s="161">
        <v>1956</v>
      </c>
    </row>
    <row r="10" spans="1:7" x14ac:dyDescent="0.2">
      <c r="A10" s="153">
        <v>5</v>
      </c>
      <c r="B10" s="139" t="s">
        <v>83</v>
      </c>
      <c r="C10" s="206">
        <f t="shared" si="0"/>
        <v>61</v>
      </c>
      <c r="D10" s="156" t="s">
        <v>150</v>
      </c>
      <c r="E10" s="149" t="str">
        <f t="shared" si="1"/>
        <v>N 60-69</v>
      </c>
      <c r="F10" s="161">
        <v>1957</v>
      </c>
    </row>
    <row r="11" spans="1:7" x14ac:dyDescent="0.2">
      <c r="A11" s="153">
        <v>6</v>
      </c>
      <c r="B11" s="139" t="s">
        <v>149</v>
      </c>
      <c r="C11" s="206">
        <f t="shared" si="0"/>
        <v>73</v>
      </c>
      <c r="D11" s="156" t="s">
        <v>150</v>
      </c>
      <c r="E11" s="149" t="str">
        <f t="shared" si="1"/>
        <v>N 70-79</v>
      </c>
      <c r="F11" s="160">
        <v>1945</v>
      </c>
    </row>
    <row r="12" spans="1:7" x14ac:dyDescent="0.2">
      <c r="A12" s="156">
        <v>3</v>
      </c>
      <c r="B12" s="162" t="s">
        <v>155</v>
      </c>
      <c r="C12" s="226">
        <f t="shared" si="0"/>
        <v>44</v>
      </c>
      <c r="D12" s="162" t="s">
        <v>148</v>
      </c>
      <c r="E12" s="219" t="str">
        <f t="shared" si="1"/>
        <v>M 35-49</v>
      </c>
      <c r="F12" s="229">
        <v>1974</v>
      </c>
      <c r="G12" s="136" t="s">
        <v>249</v>
      </c>
    </row>
    <row r="13" spans="1:7" x14ac:dyDescent="0.2">
      <c r="A13" s="156">
        <v>2</v>
      </c>
      <c r="B13" s="162" t="s">
        <v>154</v>
      </c>
      <c r="C13" s="226">
        <f t="shared" si="0"/>
        <v>48</v>
      </c>
      <c r="D13" s="162" t="s">
        <v>148</v>
      </c>
      <c r="E13" s="219" t="str">
        <f t="shared" si="1"/>
        <v>M 35-49</v>
      </c>
      <c r="F13" s="229">
        <v>1970</v>
      </c>
      <c r="G13" s="136" t="s">
        <v>250</v>
      </c>
    </row>
    <row r="14" spans="1:7" x14ac:dyDescent="0.2">
      <c r="A14" s="156">
        <v>1</v>
      </c>
      <c r="B14" s="162" t="s">
        <v>153</v>
      </c>
      <c r="C14" s="226">
        <f t="shared" si="0"/>
        <v>49</v>
      </c>
      <c r="D14" s="162" t="s">
        <v>148</v>
      </c>
      <c r="E14" s="219" t="str">
        <f t="shared" si="1"/>
        <v>M 35-49</v>
      </c>
      <c r="F14" s="227">
        <v>1969</v>
      </c>
    </row>
    <row r="15" spans="1:7" x14ac:dyDescent="0.2">
      <c r="A15" s="156">
        <v>4</v>
      </c>
      <c r="B15" s="162" t="s">
        <v>162</v>
      </c>
      <c r="C15" s="226">
        <f t="shared" si="0"/>
        <v>68</v>
      </c>
      <c r="D15" s="162" t="s">
        <v>148</v>
      </c>
      <c r="E15" s="219" t="str">
        <f t="shared" si="1"/>
        <v>M 60-69</v>
      </c>
      <c r="F15" s="227">
        <v>1950</v>
      </c>
    </row>
    <row r="16" spans="1:7" x14ac:dyDescent="0.2">
      <c r="A16" s="156">
        <v>7</v>
      </c>
      <c r="B16" s="162" t="s">
        <v>158</v>
      </c>
      <c r="C16" s="226">
        <f t="shared" si="0"/>
        <v>70</v>
      </c>
      <c r="D16" s="162" t="s">
        <v>148</v>
      </c>
      <c r="E16" s="219" t="str">
        <f t="shared" si="1"/>
        <v>M 70-79</v>
      </c>
      <c r="F16" s="227">
        <v>1948</v>
      </c>
    </row>
    <row r="17" spans="1:6" x14ac:dyDescent="0.2">
      <c r="A17" s="156">
        <v>6</v>
      </c>
      <c r="B17" s="162" t="s">
        <v>157</v>
      </c>
      <c r="C17" s="226">
        <f t="shared" si="0"/>
        <v>72</v>
      </c>
      <c r="D17" s="162" t="s">
        <v>148</v>
      </c>
      <c r="E17" s="219" t="str">
        <f t="shared" si="1"/>
        <v>M 70-79</v>
      </c>
      <c r="F17" s="227">
        <v>1946</v>
      </c>
    </row>
    <row r="18" spans="1:6" x14ac:dyDescent="0.2">
      <c r="A18" s="156">
        <v>5</v>
      </c>
      <c r="B18" s="162" t="s">
        <v>156</v>
      </c>
      <c r="C18" s="226">
        <f t="shared" si="0"/>
        <v>75</v>
      </c>
      <c r="D18" s="162" t="s">
        <v>148</v>
      </c>
      <c r="E18" s="219" t="str">
        <f t="shared" si="1"/>
        <v>M 70-79</v>
      </c>
      <c r="F18" s="227">
        <v>1943</v>
      </c>
    </row>
    <row r="19" spans="1:6" x14ac:dyDescent="0.2">
      <c r="A19" s="156">
        <v>8</v>
      </c>
      <c r="B19" s="162" t="s">
        <v>159</v>
      </c>
      <c r="C19" s="226">
        <f t="shared" si="0"/>
        <v>48</v>
      </c>
      <c r="D19" s="162" t="s">
        <v>150</v>
      </c>
      <c r="E19" s="219" t="str">
        <f t="shared" si="1"/>
        <v>N 35-49</v>
      </c>
      <c r="F19" s="227">
        <v>1970</v>
      </c>
    </row>
    <row r="20" spans="1:6" x14ac:dyDescent="0.2">
      <c r="A20" s="156">
        <v>9</v>
      </c>
      <c r="B20" s="162" t="s">
        <v>160</v>
      </c>
      <c r="C20" s="226">
        <f t="shared" si="0"/>
        <v>58</v>
      </c>
      <c r="D20" s="162" t="s">
        <v>150</v>
      </c>
      <c r="E20" s="219" t="str">
        <f t="shared" si="1"/>
        <v>N 50-59</v>
      </c>
      <c r="F20" s="227">
        <v>1960</v>
      </c>
    </row>
    <row r="21" spans="1:6" x14ac:dyDescent="0.2">
      <c r="A21" s="156">
        <v>10</v>
      </c>
      <c r="B21" s="162" t="s">
        <v>161</v>
      </c>
      <c r="C21" s="226">
        <f t="shared" si="0"/>
        <v>73</v>
      </c>
      <c r="D21" s="162" t="s">
        <v>150</v>
      </c>
      <c r="E21" s="219" t="str">
        <f t="shared" si="1"/>
        <v>N 70-79</v>
      </c>
      <c r="F21" s="227">
        <v>1945</v>
      </c>
    </row>
    <row r="22" spans="1:6" x14ac:dyDescent="0.2">
      <c r="A22" s="156">
        <v>11</v>
      </c>
      <c r="B22" s="162" t="s">
        <v>84</v>
      </c>
      <c r="C22" s="226">
        <f t="shared" si="0"/>
        <v>76</v>
      </c>
      <c r="D22" s="162" t="s">
        <v>150</v>
      </c>
      <c r="E22" s="219" t="str">
        <f t="shared" si="1"/>
        <v>N 70-79</v>
      </c>
      <c r="F22" s="227">
        <v>1942</v>
      </c>
    </row>
    <row r="23" spans="1:6" x14ac:dyDescent="0.2">
      <c r="A23" s="153">
        <v>1</v>
      </c>
      <c r="B23" s="151" t="s">
        <v>163</v>
      </c>
      <c r="C23" s="206">
        <f t="shared" si="0"/>
        <v>38</v>
      </c>
      <c r="D23" s="162" t="s">
        <v>148</v>
      </c>
      <c r="E23" s="149" t="str">
        <f t="shared" si="1"/>
        <v>M 35-49</v>
      </c>
      <c r="F23" s="159">
        <v>1980</v>
      </c>
    </row>
    <row r="24" spans="1:6" x14ac:dyDescent="0.2">
      <c r="A24" s="153">
        <v>2</v>
      </c>
      <c r="B24" s="151" t="s">
        <v>65</v>
      </c>
      <c r="C24" s="206">
        <f t="shared" si="0"/>
        <v>42</v>
      </c>
      <c r="D24" s="162" t="s">
        <v>148</v>
      </c>
      <c r="E24" s="149" t="str">
        <f t="shared" si="1"/>
        <v>M 35-49</v>
      </c>
      <c r="F24" s="159">
        <v>1976</v>
      </c>
    </row>
    <row r="25" spans="1:6" x14ac:dyDescent="0.2">
      <c r="A25" s="153">
        <v>3</v>
      </c>
      <c r="B25" s="151" t="s">
        <v>164</v>
      </c>
      <c r="C25" s="206">
        <f t="shared" si="0"/>
        <v>45</v>
      </c>
      <c r="D25" s="162" t="s">
        <v>148</v>
      </c>
      <c r="E25" s="149" t="str">
        <f t="shared" si="1"/>
        <v>M 35-49</v>
      </c>
      <c r="F25" s="159">
        <v>1973</v>
      </c>
    </row>
    <row r="26" spans="1:6" x14ac:dyDescent="0.2">
      <c r="A26" s="153">
        <v>4</v>
      </c>
      <c r="B26" s="151" t="s">
        <v>168</v>
      </c>
      <c r="C26" s="206">
        <f t="shared" si="0"/>
        <v>50</v>
      </c>
      <c r="D26" s="162" t="s">
        <v>148</v>
      </c>
      <c r="E26" s="149" t="str">
        <f t="shared" si="1"/>
        <v>M 50-59</v>
      </c>
      <c r="F26" s="159">
        <v>1968</v>
      </c>
    </row>
    <row r="27" spans="1:6" x14ac:dyDescent="0.2">
      <c r="A27" s="153">
        <v>5</v>
      </c>
      <c r="B27" s="151" t="s">
        <v>169</v>
      </c>
      <c r="C27" s="206">
        <f t="shared" si="0"/>
        <v>68</v>
      </c>
      <c r="D27" s="162" t="s">
        <v>148</v>
      </c>
      <c r="E27" s="149" t="str">
        <f t="shared" si="1"/>
        <v>M 60-69</v>
      </c>
      <c r="F27" s="159">
        <v>1950</v>
      </c>
    </row>
    <row r="28" spans="1:6" s="138" customFormat="1" x14ac:dyDescent="0.2">
      <c r="A28" s="153">
        <v>6</v>
      </c>
      <c r="B28" s="151" t="s">
        <v>166</v>
      </c>
      <c r="C28" s="206">
        <f t="shared" si="0"/>
        <v>69</v>
      </c>
      <c r="D28" s="162" t="s">
        <v>148</v>
      </c>
      <c r="E28" s="149" t="str">
        <f t="shared" si="1"/>
        <v>M 60-69</v>
      </c>
      <c r="F28" s="159">
        <v>1949</v>
      </c>
    </row>
    <row r="29" spans="1:6" x14ac:dyDescent="0.2">
      <c r="A29" s="153">
        <v>7</v>
      </c>
      <c r="B29" s="151" t="s">
        <v>167</v>
      </c>
      <c r="C29" s="206">
        <f t="shared" si="0"/>
        <v>70</v>
      </c>
      <c r="D29" s="162" t="s">
        <v>148</v>
      </c>
      <c r="E29" s="149" t="str">
        <f t="shared" si="1"/>
        <v>M 70-79</v>
      </c>
      <c r="F29" s="159">
        <v>1948</v>
      </c>
    </row>
    <row r="30" spans="1:6" x14ac:dyDescent="0.2">
      <c r="A30" s="153">
        <v>8</v>
      </c>
      <c r="B30" s="151" t="s">
        <v>165</v>
      </c>
      <c r="C30" s="206">
        <f t="shared" si="0"/>
        <v>74</v>
      </c>
      <c r="D30" s="162" t="s">
        <v>148</v>
      </c>
      <c r="E30" s="149" t="str">
        <f t="shared" si="1"/>
        <v>M 70-79</v>
      </c>
      <c r="F30" s="159">
        <v>1944</v>
      </c>
    </row>
    <row r="31" spans="1:6" x14ac:dyDescent="0.2">
      <c r="A31" s="153">
        <v>9</v>
      </c>
      <c r="B31" s="151" t="s">
        <v>171</v>
      </c>
      <c r="C31" s="206">
        <f t="shared" si="0"/>
        <v>45</v>
      </c>
      <c r="D31" s="162" t="s">
        <v>150</v>
      </c>
      <c r="E31" s="149" t="str">
        <f t="shared" si="1"/>
        <v>N 35-49</v>
      </c>
      <c r="F31" s="159">
        <v>1973</v>
      </c>
    </row>
    <row r="32" spans="1:6" x14ac:dyDescent="0.2">
      <c r="A32" s="153">
        <v>10</v>
      </c>
      <c r="B32" s="151" t="s">
        <v>175</v>
      </c>
      <c r="C32" s="206">
        <f t="shared" si="0"/>
        <v>50</v>
      </c>
      <c r="D32" s="162" t="s">
        <v>150</v>
      </c>
      <c r="E32" s="149" t="str">
        <f t="shared" si="1"/>
        <v>N 50-59</v>
      </c>
      <c r="F32" s="159">
        <v>1968</v>
      </c>
    </row>
    <row r="33" spans="1:7" x14ac:dyDescent="0.2">
      <c r="A33" s="153">
        <v>11</v>
      </c>
      <c r="B33" s="151" t="s">
        <v>174</v>
      </c>
      <c r="C33" s="206">
        <f t="shared" si="0"/>
        <v>60</v>
      </c>
      <c r="D33" s="162" t="s">
        <v>150</v>
      </c>
      <c r="E33" s="149" t="str">
        <f t="shared" si="1"/>
        <v>N 60-69</v>
      </c>
      <c r="F33" s="159">
        <v>1958</v>
      </c>
    </row>
    <row r="34" spans="1:7" x14ac:dyDescent="0.2">
      <c r="A34" s="153">
        <v>12</v>
      </c>
      <c r="B34" s="151" t="s">
        <v>172</v>
      </c>
      <c r="C34" s="206">
        <f t="shared" si="0"/>
        <v>68</v>
      </c>
      <c r="D34" s="162" t="s">
        <v>150</v>
      </c>
      <c r="E34" s="149" t="str">
        <f t="shared" si="1"/>
        <v>N 60-69</v>
      </c>
      <c r="F34" s="159">
        <v>1950</v>
      </c>
    </row>
    <row r="35" spans="1:7" x14ac:dyDescent="0.2">
      <c r="A35" s="153">
        <v>13</v>
      </c>
      <c r="B35" s="151" t="s">
        <v>173</v>
      </c>
      <c r="C35" s="206">
        <f t="shared" si="0"/>
        <v>71</v>
      </c>
      <c r="D35" s="162" t="s">
        <v>150</v>
      </c>
      <c r="E35" s="149" t="str">
        <f t="shared" si="1"/>
        <v>N 70-79</v>
      </c>
      <c r="F35" s="159">
        <v>1947</v>
      </c>
    </row>
    <row r="36" spans="1:7" x14ac:dyDescent="0.2">
      <c r="A36" s="153">
        <v>14</v>
      </c>
      <c r="B36" s="151" t="s">
        <v>170</v>
      </c>
      <c r="C36" s="206">
        <f t="shared" ref="C36:C67" si="2">IF(F36&gt;0,2018-F36,"")</f>
        <v>80</v>
      </c>
      <c r="D36" s="162" t="s">
        <v>150</v>
      </c>
      <c r="E36" s="149" t="str">
        <f t="shared" si="1"/>
        <v>N 80+</v>
      </c>
      <c r="F36" s="229">
        <v>1938</v>
      </c>
      <c r="G36" s="136" t="s">
        <v>251</v>
      </c>
    </row>
    <row r="37" spans="1:7" x14ac:dyDescent="0.2">
      <c r="A37" s="156">
        <v>1</v>
      </c>
      <c r="B37" s="162" t="s">
        <v>176</v>
      </c>
      <c r="C37" s="226">
        <f t="shared" si="2"/>
        <v>41</v>
      </c>
      <c r="D37" s="162" t="s">
        <v>148</v>
      </c>
      <c r="E37" s="219" t="str">
        <f t="shared" si="1"/>
        <v>M 35-49</v>
      </c>
      <c r="F37" s="227">
        <v>1977</v>
      </c>
    </row>
    <row r="38" spans="1:7" x14ac:dyDescent="0.2">
      <c r="A38" s="153">
        <v>1</v>
      </c>
      <c r="B38" s="151" t="s">
        <v>179</v>
      </c>
      <c r="C38" s="206">
        <f t="shared" si="2"/>
        <v>46</v>
      </c>
      <c r="D38" s="162" t="s">
        <v>148</v>
      </c>
      <c r="E38" s="149" t="str">
        <f t="shared" ref="E38:E69" si="3">LEFT(D38,1)&amp;" "&amp;IF(F38&gt;1983,"",IF(F38&gt;=1969,"35-49",IF(F38&gt;=1959,"50-59",IF(F38&gt;=1949,"60-69",IF(F38&gt;=1939,"70-79",IF(F38&gt;=1929,"80+",""))))))</f>
        <v>M 35-49</v>
      </c>
      <c r="F38" s="159">
        <v>1972</v>
      </c>
    </row>
    <row r="39" spans="1:7" x14ac:dyDescent="0.2">
      <c r="A39" s="153">
        <v>2</v>
      </c>
      <c r="B39" s="151" t="s">
        <v>180</v>
      </c>
      <c r="C39" s="206">
        <f t="shared" si="2"/>
        <v>46</v>
      </c>
      <c r="D39" s="162" t="s">
        <v>148</v>
      </c>
      <c r="E39" s="149" t="str">
        <f t="shared" si="3"/>
        <v>M 35-49</v>
      </c>
      <c r="F39" s="159">
        <v>1972</v>
      </c>
    </row>
    <row r="40" spans="1:7" x14ac:dyDescent="0.2">
      <c r="A40" s="153">
        <v>3</v>
      </c>
      <c r="B40" s="151" t="s">
        <v>108</v>
      </c>
      <c r="C40" s="206">
        <f t="shared" si="2"/>
        <v>54</v>
      </c>
      <c r="D40" s="162" t="s">
        <v>148</v>
      </c>
      <c r="E40" s="149" t="str">
        <f t="shared" si="3"/>
        <v>M 50-59</v>
      </c>
      <c r="F40" s="159">
        <v>1964</v>
      </c>
    </row>
    <row r="41" spans="1:7" x14ac:dyDescent="0.2">
      <c r="A41" s="153">
        <v>4</v>
      </c>
      <c r="B41" s="151" t="s">
        <v>109</v>
      </c>
      <c r="C41" s="206">
        <f t="shared" si="2"/>
        <v>56</v>
      </c>
      <c r="D41" s="162" t="s">
        <v>148</v>
      </c>
      <c r="E41" s="149" t="str">
        <f t="shared" si="3"/>
        <v>M 50-59</v>
      </c>
      <c r="F41" s="159">
        <v>1962</v>
      </c>
    </row>
    <row r="42" spans="1:7" x14ac:dyDescent="0.2">
      <c r="A42" s="153">
        <v>5</v>
      </c>
      <c r="B42" s="151" t="s">
        <v>177</v>
      </c>
      <c r="C42" s="206">
        <f t="shared" si="2"/>
        <v>41</v>
      </c>
      <c r="D42" s="162" t="s">
        <v>150</v>
      </c>
      <c r="E42" s="149" t="str">
        <f t="shared" si="3"/>
        <v>N 35-49</v>
      </c>
      <c r="F42" s="159">
        <v>1977</v>
      </c>
    </row>
    <row r="43" spans="1:7" x14ac:dyDescent="0.2">
      <c r="A43" s="153">
        <v>6</v>
      </c>
      <c r="B43" s="151" t="s">
        <v>178</v>
      </c>
      <c r="C43" s="206">
        <f t="shared" si="2"/>
        <v>46</v>
      </c>
      <c r="D43" s="162" t="s">
        <v>150</v>
      </c>
      <c r="E43" s="149" t="str">
        <f t="shared" si="3"/>
        <v>N 35-49</v>
      </c>
      <c r="F43" s="159">
        <v>1972</v>
      </c>
    </row>
    <row r="44" spans="1:7" x14ac:dyDescent="0.2">
      <c r="A44" s="153">
        <v>7</v>
      </c>
      <c r="B44" s="151" t="s">
        <v>114</v>
      </c>
      <c r="C44" s="206">
        <f t="shared" si="2"/>
        <v>53</v>
      </c>
      <c r="D44" s="162" t="s">
        <v>150</v>
      </c>
      <c r="E44" s="149" t="str">
        <f t="shared" si="3"/>
        <v>N 50-59</v>
      </c>
      <c r="F44" s="159">
        <v>1965</v>
      </c>
    </row>
    <row r="45" spans="1:7" x14ac:dyDescent="0.2">
      <c r="A45" s="153">
        <v>8</v>
      </c>
      <c r="B45" s="151" t="s">
        <v>113</v>
      </c>
      <c r="C45" s="206">
        <f t="shared" si="2"/>
        <v>55</v>
      </c>
      <c r="D45" s="162" t="s">
        <v>150</v>
      </c>
      <c r="E45" s="149" t="str">
        <f t="shared" si="3"/>
        <v>N 50-59</v>
      </c>
      <c r="F45" s="159">
        <v>1963</v>
      </c>
    </row>
    <row r="46" spans="1:7" x14ac:dyDescent="0.2">
      <c r="A46" s="153">
        <v>9</v>
      </c>
      <c r="B46" s="151" t="s">
        <v>115</v>
      </c>
      <c r="C46" s="206">
        <f t="shared" si="2"/>
        <v>67</v>
      </c>
      <c r="D46" s="162" t="s">
        <v>150</v>
      </c>
      <c r="E46" s="149" t="str">
        <f t="shared" si="3"/>
        <v>N 60-69</v>
      </c>
      <c r="F46" s="159">
        <v>1951</v>
      </c>
    </row>
    <row r="47" spans="1:7" x14ac:dyDescent="0.2">
      <c r="A47" s="153">
        <v>10</v>
      </c>
      <c r="B47" s="151" t="s">
        <v>85</v>
      </c>
      <c r="C47" s="206">
        <f t="shared" si="2"/>
        <v>77</v>
      </c>
      <c r="D47" s="162" t="s">
        <v>150</v>
      </c>
      <c r="E47" s="149" t="str">
        <f t="shared" si="3"/>
        <v>N 70-79</v>
      </c>
      <c r="F47" s="159">
        <v>1941</v>
      </c>
    </row>
    <row r="48" spans="1:7" x14ac:dyDescent="0.2">
      <c r="A48" s="156">
        <v>1</v>
      </c>
      <c r="B48" s="162" t="s">
        <v>182</v>
      </c>
      <c r="C48" s="226">
        <f t="shared" si="2"/>
        <v>42</v>
      </c>
      <c r="D48" s="162" t="s">
        <v>148</v>
      </c>
      <c r="E48" s="219" t="str">
        <f t="shared" si="3"/>
        <v>M 35-49</v>
      </c>
      <c r="F48" s="227">
        <v>1976</v>
      </c>
    </row>
    <row r="49" spans="1:12" x14ac:dyDescent="0.2">
      <c r="A49" s="156">
        <v>2</v>
      </c>
      <c r="B49" s="162" t="s">
        <v>181</v>
      </c>
      <c r="C49" s="226">
        <f t="shared" si="2"/>
        <v>47</v>
      </c>
      <c r="D49" s="162" t="s">
        <v>148</v>
      </c>
      <c r="E49" s="219" t="str">
        <f t="shared" si="3"/>
        <v>M 35-49</v>
      </c>
      <c r="F49" s="227">
        <v>1971</v>
      </c>
    </row>
    <row r="50" spans="1:12" x14ac:dyDescent="0.2">
      <c r="A50" s="156">
        <v>3</v>
      </c>
      <c r="B50" s="162" t="s">
        <v>183</v>
      </c>
      <c r="C50" s="226">
        <f t="shared" si="2"/>
        <v>48</v>
      </c>
      <c r="D50" s="162" t="s">
        <v>148</v>
      </c>
      <c r="E50" s="219" t="str">
        <f t="shared" si="3"/>
        <v>M 35-49</v>
      </c>
      <c r="F50" s="227">
        <v>1970</v>
      </c>
    </row>
    <row r="51" spans="1:12" x14ac:dyDescent="0.2">
      <c r="A51" s="156">
        <v>4</v>
      </c>
      <c r="B51" s="162" t="s">
        <v>184</v>
      </c>
      <c r="C51" s="226">
        <f t="shared" si="2"/>
        <v>62</v>
      </c>
      <c r="D51" s="162" t="s">
        <v>148</v>
      </c>
      <c r="E51" s="219" t="str">
        <f t="shared" si="3"/>
        <v>M 60-69</v>
      </c>
      <c r="F51" s="227">
        <v>1956</v>
      </c>
    </row>
    <row r="52" spans="1:12" x14ac:dyDescent="0.2">
      <c r="A52" s="156">
        <v>5</v>
      </c>
      <c r="B52" s="162" t="s">
        <v>185</v>
      </c>
      <c r="C52" s="226">
        <f t="shared" si="2"/>
        <v>74</v>
      </c>
      <c r="D52" s="162" t="s">
        <v>148</v>
      </c>
      <c r="E52" s="219" t="str">
        <f t="shared" si="3"/>
        <v>M 70-79</v>
      </c>
      <c r="F52" s="227">
        <v>1944</v>
      </c>
    </row>
    <row r="53" spans="1:12" x14ac:dyDescent="0.2">
      <c r="A53" s="156">
        <v>6</v>
      </c>
      <c r="B53" s="162" t="s">
        <v>186</v>
      </c>
      <c r="C53" s="226">
        <f t="shared" si="2"/>
        <v>79</v>
      </c>
      <c r="D53" s="162" t="s">
        <v>148</v>
      </c>
      <c r="E53" s="219" t="str">
        <f t="shared" si="3"/>
        <v>M 70-79</v>
      </c>
      <c r="F53" s="227">
        <v>1939</v>
      </c>
    </row>
    <row r="54" spans="1:12" x14ac:dyDescent="0.2">
      <c r="A54" s="156">
        <v>7</v>
      </c>
      <c r="B54" s="162" t="s">
        <v>187</v>
      </c>
      <c r="C54" s="226">
        <f t="shared" si="2"/>
        <v>82</v>
      </c>
      <c r="D54" s="162" t="s">
        <v>148</v>
      </c>
      <c r="E54" s="219" t="str">
        <f t="shared" si="3"/>
        <v>M 80+</v>
      </c>
      <c r="F54" s="227">
        <v>1936</v>
      </c>
    </row>
    <row r="55" spans="1:12" x14ac:dyDescent="0.2">
      <c r="A55" s="156">
        <v>8</v>
      </c>
      <c r="B55" s="162" t="s">
        <v>188</v>
      </c>
      <c r="C55" s="226">
        <f t="shared" si="2"/>
        <v>46</v>
      </c>
      <c r="D55" s="162" t="s">
        <v>150</v>
      </c>
      <c r="E55" s="219" t="str">
        <f t="shared" si="3"/>
        <v>N 35-49</v>
      </c>
      <c r="F55" s="227">
        <v>1972</v>
      </c>
    </row>
    <row r="56" spans="1:12" x14ac:dyDescent="0.2">
      <c r="A56" s="156">
        <v>9</v>
      </c>
      <c r="B56" s="162" t="s">
        <v>189</v>
      </c>
      <c r="C56" s="226">
        <f t="shared" si="2"/>
        <v>54</v>
      </c>
      <c r="D56" s="162" t="s">
        <v>150</v>
      </c>
      <c r="E56" s="219" t="str">
        <f t="shared" si="3"/>
        <v>N 50-59</v>
      </c>
      <c r="F56" s="227">
        <v>1964</v>
      </c>
    </row>
    <row r="57" spans="1:12" x14ac:dyDescent="0.2">
      <c r="A57" s="156">
        <v>10</v>
      </c>
      <c r="B57" s="162" t="s">
        <v>190</v>
      </c>
      <c r="C57" s="226">
        <f t="shared" si="2"/>
        <v>62</v>
      </c>
      <c r="D57" s="162" t="s">
        <v>150</v>
      </c>
      <c r="E57" s="219" t="str">
        <f t="shared" si="3"/>
        <v>N 60-69</v>
      </c>
      <c r="F57" s="227">
        <v>1956</v>
      </c>
    </row>
    <row r="58" spans="1:12" x14ac:dyDescent="0.2">
      <c r="A58" s="156">
        <v>11</v>
      </c>
      <c r="B58" s="162" t="s">
        <v>254</v>
      </c>
      <c r="C58" s="226">
        <f t="shared" si="2"/>
        <v>77</v>
      </c>
      <c r="D58" s="162" t="s">
        <v>150</v>
      </c>
      <c r="E58" s="219" t="str">
        <f t="shared" si="3"/>
        <v>N 70-79</v>
      </c>
      <c r="F58" s="227">
        <v>1941</v>
      </c>
    </row>
    <row r="59" spans="1:12" x14ac:dyDescent="0.2">
      <c r="A59" s="153">
        <v>1</v>
      </c>
      <c r="B59" s="151" t="s">
        <v>191</v>
      </c>
      <c r="C59" s="206">
        <f t="shared" si="2"/>
        <v>38</v>
      </c>
      <c r="D59" s="162" t="s">
        <v>148</v>
      </c>
      <c r="E59" s="149" t="str">
        <f t="shared" si="3"/>
        <v>M 35-49</v>
      </c>
      <c r="F59" s="159">
        <v>1980</v>
      </c>
    </row>
    <row r="60" spans="1:12" x14ac:dyDescent="0.2">
      <c r="A60" s="153">
        <v>2</v>
      </c>
      <c r="B60" s="151" t="s">
        <v>193</v>
      </c>
      <c r="C60" s="206">
        <f t="shared" si="2"/>
        <v>39</v>
      </c>
      <c r="D60" s="162" t="s">
        <v>148</v>
      </c>
      <c r="E60" s="149" t="str">
        <f t="shared" si="3"/>
        <v>M 35-49</v>
      </c>
      <c r="F60" s="159">
        <v>1979</v>
      </c>
    </row>
    <row r="61" spans="1:12" x14ac:dyDescent="0.2">
      <c r="A61" s="153">
        <v>3</v>
      </c>
      <c r="B61" s="151" t="s">
        <v>192</v>
      </c>
      <c r="C61" s="206">
        <f t="shared" si="2"/>
        <v>42</v>
      </c>
      <c r="D61" s="162" t="s">
        <v>148</v>
      </c>
      <c r="E61" s="149" t="str">
        <f t="shared" si="3"/>
        <v>M 35-49</v>
      </c>
      <c r="F61" s="159">
        <v>1976</v>
      </c>
      <c r="G61" s="34"/>
    </row>
    <row r="62" spans="1:12" x14ac:dyDescent="0.2">
      <c r="A62" s="153">
        <v>4</v>
      </c>
      <c r="B62" s="151" t="s">
        <v>267</v>
      </c>
      <c r="C62" s="206">
        <f t="shared" si="2"/>
        <v>39</v>
      </c>
      <c r="D62" s="162" t="s">
        <v>148</v>
      </c>
      <c r="E62" s="149" t="str">
        <f t="shared" si="3"/>
        <v>M 35-49</v>
      </c>
      <c r="F62" s="159">
        <v>1979</v>
      </c>
      <c r="G62" s="34"/>
    </row>
    <row r="63" spans="1:12" x14ac:dyDescent="0.2">
      <c r="A63" s="153">
        <v>5</v>
      </c>
      <c r="B63" s="151" t="s">
        <v>67</v>
      </c>
      <c r="C63" s="206">
        <f t="shared" si="2"/>
        <v>50</v>
      </c>
      <c r="D63" s="162" t="s">
        <v>148</v>
      </c>
      <c r="E63" s="149" t="str">
        <f t="shared" si="3"/>
        <v>M 50-59</v>
      </c>
      <c r="F63" s="159">
        <v>1968</v>
      </c>
      <c r="J63" s="34"/>
      <c r="K63" s="34"/>
      <c r="L63" s="34"/>
    </row>
    <row r="64" spans="1:12" x14ac:dyDescent="0.2">
      <c r="A64" s="153">
        <v>6</v>
      </c>
      <c r="B64" s="151" t="s">
        <v>255</v>
      </c>
      <c r="C64" s="206">
        <f t="shared" si="2"/>
        <v>54</v>
      </c>
      <c r="D64" s="162" t="s">
        <v>148</v>
      </c>
      <c r="E64" s="149" t="str">
        <f t="shared" si="3"/>
        <v>M 50-59</v>
      </c>
      <c r="F64" s="159">
        <v>1964</v>
      </c>
      <c r="I64" s="147"/>
      <c r="K64" s="34"/>
    </row>
    <row r="65" spans="1:6" x14ac:dyDescent="0.2">
      <c r="A65" s="153">
        <v>7</v>
      </c>
      <c r="B65" s="151" t="s">
        <v>198</v>
      </c>
      <c r="C65" s="206">
        <f t="shared" si="2"/>
        <v>51</v>
      </c>
      <c r="D65" s="162" t="s">
        <v>148</v>
      </c>
      <c r="E65" s="149" t="str">
        <f t="shared" si="3"/>
        <v>M 50-59</v>
      </c>
      <c r="F65" s="159">
        <v>1967</v>
      </c>
    </row>
    <row r="66" spans="1:6" x14ac:dyDescent="0.2">
      <c r="A66" s="153">
        <v>8</v>
      </c>
      <c r="B66" s="151" t="s">
        <v>194</v>
      </c>
      <c r="C66" s="206">
        <f t="shared" si="2"/>
        <v>52</v>
      </c>
      <c r="D66" s="162" t="s">
        <v>148</v>
      </c>
      <c r="E66" s="149" t="str">
        <f t="shared" si="3"/>
        <v>M 50-59</v>
      </c>
      <c r="F66" s="159">
        <v>1966</v>
      </c>
    </row>
    <row r="67" spans="1:6" x14ac:dyDescent="0.2">
      <c r="A67" s="153">
        <v>9</v>
      </c>
      <c r="B67" s="151" t="s">
        <v>197</v>
      </c>
      <c r="C67" s="206">
        <f t="shared" si="2"/>
        <v>52</v>
      </c>
      <c r="D67" s="162" t="s">
        <v>148</v>
      </c>
      <c r="E67" s="149" t="str">
        <f t="shared" si="3"/>
        <v>M 50-59</v>
      </c>
      <c r="F67" s="159">
        <v>1966</v>
      </c>
    </row>
    <row r="68" spans="1:6" x14ac:dyDescent="0.2">
      <c r="A68" s="153">
        <v>10</v>
      </c>
      <c r="B68" s="151" t="s">
        <v>196</v>
      </c>
      <c r="C68" s="206">
        <f t="shared" ref="C68:C99" si="4">IF(F68&gt;0,2018-F68,"")</f>
        <v>53</v>
      </c>
      <c r="D68" s="162" t="s">
        <v>148</v>
      </c>
      <c r="E68" s="149" t="str">
        <f t="shared" si="3"/>
        <v>M 50-59</v>
      </c>
      <c r="F68" s="159">
        <v>1965</v>
      </c>
    </row>
    <row r="69" spans="1:6" x14ac:dyDescent="0.2">
      <c r="A69" s="153">
        <v>11</v>
      </c>
      <c r="B69" s="151" t="s">
        <v>195</v>
      </c>
      <c r="C69" s="206">
        <f t="shared" si="4"/>
        <v>56</v>
      </c>
      <c r="D69" s="162" t="s">
        <v>148</v>
      </c>
      <c r="E69" s="149" t="str">
        <f t="shared" si="3"/>
        <v>M 50-59</v>
      </c>
      <c r="F69" s="159">
        <v>1962</v>
      </c>
    </row>
    <row r="70" spans="1:6" x14ac:dyDescent="0.2">
      <c r="A70" s="153">
        <v>12</v>
      </c>
      <c r="B70" s="151" t="s">
        <v>77</v>
      </c>
      <c r="C70" s="206">
        <f t="shared" si="4"/>
        <v>57</v>
      </c>
      <c r="D70" s="162" t="s">
        <v>148</v>
      </c>
      <c r="E70" s="149" t="str">
        <f t="shared" ref="E70:E99" si="5">LEFT(D70,1)&amp;" "&amp;IF(F70&gt;1983,"",IF(F70&gt;=1969,"35-49",IF(F70&gt;=1959,"50-59",IF(F70&gt;=1949,"60-69",IF(F70&gt;=1939,"70-79",IF(F70&gt;=1929,"80+",""))))))</f>
        <v>M 50-59</v>
      </c>
      <c r="F70" s="159">
        <v>1961</v>
      </c>
    </row>
    <row r="71" spans="1:6" x14ac:dyDescent="0.2">
      <c r="A71" s="153">
        <v>13</v>
      </c>
      <c r="B71" s="151" t="s">
        <v>199</v>
      </c>
      <c r="C71" s="206">
        <f t="shared" si="4"/>
        <v>57</v>
      </c>
      <c r="D71" s="162" t="s">
        <v>148</v>
      </c>
      <c r="E71" s="149" t="str">
        <f t="shared" si="5"/>
        <v>M 50-59</v>
      </c>
      <c r="F71" s="159">
        <v>1961</v>
      </c>
    </row>
    <row r="72" spans="1:6" x14ac:dyDescent="0.2">
      <c r="A72" s="153">
        <v>14</v>
      </c>
      <c r="B72" s="151" t="s">
        <v>200</v>
      </c>
      <c r="C72" s="206">
        <f t="shared" si="4"/>
        <v>57</v>
      </c>
      <c r="D72" s="162" t="s">
        <v>148</v>
      </c>
      <c r="E72" s="149" t="str">
        <f t="shared" si="5"/>
        <v>M 50-59</v>
      </c>
      <c r="F72" s="159">
        <v>1961</v>
      </c>
    </row>
    <row r="73" spans="1:6" x14ac:dyDescent="0.2">
      <c r="A73" s="153">
        <v>15</v>
      </c>
      <c r="B73" s="151" t="s">
        <v>201</v>
      </c>
      <c r="C73" s="206">
        <f t="shared" si="4"/>
        <v>58</v>
      </c>
      <c r="D73" s="162" t="s">
        <v>148</v>
      </c>
      <c r="E73" s="149" t="str">
        <f t="shared" si="5"/>
        <v>M 50-59</v>
      </c>
      <c r="F73" s="159">
        <v>1960</v>
      </c>
    </row>
    <row r="74" spans="1:6" x14ac:dyDescent="0.2">
      <c r="A74" s="153">
        <v>16</v>
      </c>
      <c r="B74" s="151" t="s">
        <v>211</v>
      </c>
      <c r="C74" s="206">
        <f t="shared" si="4"/>
        <v>60</v>
      </c>
      <c r="D74" s="162" t="s">
        <v>148</v>
      </c>
      <c r="E74" s="149" t="str">
        <f t="shared" si="5"/>
        <v>M 60-69</v>
      </c>
      <c r="F74" s="159">
        <v>1958</v>
      </c>
    </row>
    <row r="75" spans="1:6" x14ac:dyDescent="0.2">
      <c r="A75" s="153">
        <v>17</v>
      </c>
      <c r="B75" s="151" t="s">
        <v>202</v>
      </c>
      <c r="C75" s="206">
        <f t="shared" si="4"/>
        <v>60</v>
      </c>
      <c r="D75" s="162" t="s">
        <v>148</v>
      </c>
      <c r="E75" s="149" t="str">
        <f t="shared" si="5"/>
        <v>M 60-69</v>
      </c>
      <c r="F75" s="159">
        <v>1958</v>
      </c>
    </row>
    <row r="76" spans="1:6" x14ac:dyDescent="0.2">
      <c r="A76" s="153">
        <v>18</v>
      </c>
      <c r="B76" s="151" t="s">
        <v>78</v>
      </c>
      <c r="C76" s="206">
        <f t="shared" si="4"/>
        <v>64</v>
      </c>
      <c r="D76" s="162" t="s">
        <v>148</v>
      </c>
      <c r="E76" s="149" t="str">
        <f t="shared" si="5"/>
        <v>M 60-69</v>
      </c>
      <c r="F76" s="159">
        <v>1954</v>
      </c>
    </row>
    <row r="77" spans="1:6" x14ac:dyDescent="0.2">
      <c r="A77" s="153">
        <v>19</v>
      </c>
      <c r="B77" s="151" t="s">
        <v>203</v>
      </c>
      <c r="C77" s="206">
        <f t="shared" si="4"/>
        <v>70</v>
      </c>
      <c r="D77" s="162" t="s">
        <v>148</v>
      </c>
      <c r="E77" s="149" t="str">
        <f t="shared" si="5"/>
        <v>M 70-79</v>
      </c>
      <c r="F77" s="159">
        <v>1948</v>
      </c>
    </row>
    <row r="78" spans="1:6" x14ac:dyDescent="0.2">
      <c r="A78" s="153">
        <v>20</v>
      </c>
      <c r="B78" s="151" t="s">
        <v>80</v>
      </c>
      <c r="C78" s="206">
        <f t="shared" si="4"/>
        <v>72</v>
      </c>
      <c r="D78" s="162" t="s">
        <v>148</v>
      </c>
      <c r="E78" s="149" t="str">
        <f t="shared" si="5"/>
        <v>M 70-79</v>
      </c>
      <c r="F78" s="159">
        <v>1946</v>
      </c>
    </row>
    <row r="79" spans="1:6" x14ac:dyDescent="0.2">
      <c r="A79" s="153">
        <v>21</v>
      </c>
      <c r="B79" s="151" t="s">
        <v>99</v>
      </c>
      <c r="C79" s="206">
        <f t="shared" si="4"/>
        <v>76</v>
      </c>
      <c r="D79" s="162" t="s">
        <v>148</v>
      </c>
      <c r="E79" s="149" t="str">
        <f t="shared" si="5"/>
        <v>M 70-79</v>
      </c>
      <c r="F79" s="159">
        <v>1942</v>
      </c>
    </row>
    <row r="80" spans="1:6" x14ac:dyDescent="0.2">
      <c r="A80" s="153">
        <v>22</v>
      </c>
      <c r="B80" s="151" t="s">
        <v>81</v>
      </c>
      <c r="C80" s="206">
        <f t="shared" si="4"/>
        <v>77</v>
      </c>
      <c r="D80" s="162" t="s">
        <v>148</v>
      </c>
      <c r="E80" s="149" t="str">
        <f t="shared" si="5"/>
        <v>M 70-79</v>
      </c>
      <c r="F80" s="159">
        <v>1941</v>
      </c>
    </row>
    <row r="81" spans="1:6" x14ac:dyDescent="0.2">
      <c r="A81" s="153">
        <v>23</v>
      </c>
      <c r="B81" s="151" t="s">
        <v>98</v>
      </c>
      <c r="C81" s="206">
        <f t="shared" si="4"/>
        <v>77</v>
      </c>
      <c r="D81" s="162" t="s">
        <v>148</v>
      </c>
      <c r="E81" s="149" t="str">
        <f t="shared" si="5"/>
        <v>M 70-79</v>
      </c>
      <c r="F81" s="159">
        <v>1941</v>
      </c>
    </row>
    <row r="82" spans="1:6" x14ac:dyDescent="0.2">
      <c r="A82" s="153">
        <v>24</v>
      </c>
      <c r="B82" s="151" t="s">
        <v>204</v>
      </c>
      <c r="C82" s="206">
        <f t="shared" si="4"/>
        <v>79</v>
      </c>
      <c r="D82" s="162" t="s">
        <v>148</v>
      </c>
      <c r="E82" s="149" t="str">
        <f t="shared" si="5"/>
        <v>M 70-79</v>
      </c>
      <c r="F82" s="159">
        <v>1939</v>
      </c>
    </row>
    <row r="83" spans="1:6" x14ac:dyDescent="0.2">
      <c r="A83" s="153">
        <v>25</v>
      </c>
      <c r="B83" s="151" t="s">
        <v>205</v>
      </c>
      <c r="C83" s="206">
        <f t="shared" si="4"/>
        <v>80</v>
      </c>
      <c r="D83" s="162" t="s">
        <v>148</v>
      </c>
      <c r="E83" s="149" t="str">
        <f t="shared" si="5"/>
        <v>M 80+</v>
      </c>
      <c r="F83" s="159">
        <v>1938</v>
      </c>
    </row>
    <row r="84" spans="1:6" x14ac:dyDescent="0.2">
      <c r="A84" s="153">
        <v>26</v>
      </c>
      <c r="B84" s="151" t="s">
        <v>97</v>
      </c>
      <c r="C84" s="206">
        <f t="shared" si="4"/>
        <v>83</v>
      </c>
      <c r="D84" s="162" t="s">
        <v>148</v>
      </c>
      <c r="E84" s="149" t="str">
        <f t="shared" si="5"/>
        <v>M 80+</v>
      </c>
      <c r="F84" s="159">
        <v>1935</v>
      </c>
    </row>
    <row r="85" spans="1:6" x14ac:dyDescent="0.2">
      <c r="A85" s="153">
        <v>27</v>
      </c>
      <c r="B85" s="151" t="s">
        <v>207</v>
      </c>
      <c r="C85" s="206">
        <f t="shared" si="4"/>
        <v>39</v>
      </c>
      <c r="D85" s="162" t="s">
        <v>150</v>
      </c>
      <c r="E85" s="149" t="str">
        <f t="shared" si="5"/>
        <v>N 35-49</v>
      </c>
      <c r="F85" s="159">
        <v>1979</v>
      </c>
    </row>
    <row r="86" spans="1:6" x14ac:dyDescent="0.2">
      <c r="A86" s="153">
        <v>28</v>
      </c>
      <c r="B86" s="151" t="s">
        <v>208</v>
      </c>
      <c r="C86" s="206">
        <f t="shared" si="4"/>
        <v>42</v>
      </c>
      <c r="D86" s="162" t="s">
        <v>150</v>
      </c>
      <c r="E86" s="149" t="str">
        <f t="shared" si="5"/>
        <v>N 35-49</v>
      </c>
      <c r="F86" s="159">
        <v>1976</v>
      </c>
    </row>
    <row r="87" spans="1:6" x14ac:dyDescent="0.2">
      <c r="A87" s="153">
        <v>29</v>
      </c>
      <c r="B87" s="151" t="s">
        <v>206</v>
      </c>
      <c r="C87" s="206">
        <f t="shared" si="4"/>
        <v>43</v>
      </c>
      <c r="D87" s="162" t="s">
        <v>150</v>
      </c>
      <c r="E87" s="149" t="str">
        <f t="shared" si="5"/>
        <v>N 35-49</v>
      </c>
      <c r="F87" s="159">
        <v>1975</v>
      </c>
    </row>
    <row r="88" spans="1:6" x14ac:dyDescent="0.2">
      <c r="A88" s="153">
        <v>30</v>
      </c>
      <c r="B88" s="151" t="s">
        <v>209</v>
      </c>
      <c r="C88" s="206">
        <f t="shared" si="4"/>
        <v>56</v>
      </c>
      <c r="D88" s="162" t="s">
        <v>150</v>
      </c>
      <c r="E88" s="149" t="str">
        <f t="shared" si="5"/>
        <v>N 50-59</v>
      </c>
      <c r="F88" s="159">
        <v>1962</v>
      </c>
    </row>
    <row r="89" spans="1:6" x14ac:dyDescent="0.2">
      <c r="A89" s="153">
        <v>31</v>
      </c>
      <c r="B89" s="151" t="s">
        <v>82</v>
      </c>
      <c r="C89" s="206">
        <f t="shared" si="4"/>
        <v>59</v>
      </c>
      <c r="D89" s="162" t="s">
        <v>150</v>
      </c>
      <c r="E89" s="149" t="str">
        <f t="shared" si="5"/>
        <v>N 50-59</v>
      </c>
      <c r="F89" s="159">
        <v>1959</v>
      </c>
    </row>
    <row r="90" spans="1:6" x14ac:dyDescent="0.2">
      <c r="A90" s="153">
        <v>33</v>
      </c>
      <c r="B90" s="151" t="s">
        <v>210</v>
      </c>
      <c r="C90" s="206">
        <f t="shared" si="4"/>
        <v>84</v>
      </c>
      <c r="D90" s="162" t="s">
        <v>150</v>
      </c>
      <c r="E90" s="149" t="str">
        <f t="shared" si="5"/>
        <v>N 80+</v>
      </c>
      <c r="F90" s="159">
        <v>1934</v>
      </c>
    </row>
    <row r="91" spans="1:6" x14ac:dyDescent="0.2">
      <c r="A91" s="153">
        <v>34</v>
      </c>
      <c r="B91" s="151" t="s">
        <v>100</v>
      </c>
      <c r="C91" s="206">
        <f t="shared" si="4"/>
        <v>84</v>
      </c>
      <c r="D91" s="162" t="s">
        <v>150</v>
      </c>
      <c r="E91" s="149" t="str">
        <f t="shared" si="5"/>
        <v>N 80+</v>
      </c>
      <c r="F91" s="159">
        <v>1934</v>
      </c>
    </row>
    <row r="92" spans="1:6" x14ac:dyDescent="0.2">
      <c r="A92" s="153"/>
      <c r="B92" s="151"/>
      <c r="C92" s="206" t="str">
        <f t="shared" si="4"/>
        <v/>
      </c>
      <c r="D92" s="162"/>
      <c r="E92" s="149" t="str">
        <f t="shared" si="5"/>
        <v xml:space="preserve"> </v>
      </c>
      <c r="F92" s="159"/>
    </row>
    <row r="93" spans="1:6" x14ac:dyDescent="0.2">
      <c r="A93" s="153"/>
      <c r="B93" s="151"/>
      <c r="C93" s="206" t="str">
        <f t="shared" si="4"/>
        <v/>
      </c>
      <c r="D93" s="162"/>
      <c r="E93" s="149" t="str">
        <f t="shared" si="5"/>
        <v xml:space="preserve"> </v>
      </c>
      <c r="F93" s="159"/>
    </row>
    <row r="94" spans="1:6" x14ac:dyDescent="0.2">
      <c r="A94" s="153"/>
      <c r="B94" s="151"/>
      <c r="C94" s="206" t="str">
        <f t="shared" si="4"/>
        <v/>
      </c>
      <c r="D94" s="162"/>
      <c r="E94" s="149" t="str">
        <f t="shared" si="5"/>
        <v xml:space="preserve"> </v>
      </c>
      <c r="F94" s="159"/>
    </row>
    <row r="95" spans="1:6" x14ac:dyDescent="0.2">
      <c r="A95" s="153"/>
      <c r="B95" s="151"/>
      <c r="C95" s="206" t="str">
        <f t="shared" si="4"/>
        <v/>
      </c>
      <c r="D95" s="162"/>
      <c r="E95" s="149" t="str">
        <f t="shared" si="5"/>
        <v xml:space="preserve"> </v>
      </c>
      <c r="F95" s="159"/>
    </row>
    <row r="96" spans="1:6" x14ac:dyDescent="0.2">
      <c r="A96" s="153"/>
      <c r="B96" s="151"/>
      <c r="C96" s="206" t="str">
        <f t="shared" si="4"/>
        <v/>
      </c>
      <c r="D96" s="162"/>
      <c r="E96" s="149" t="str">
        <f t="shared" si="5"/>
        <v xml:space="preserve"> </v>
      </c>
      <c r="F96" s="159"/>
    </row>
    <row r="97" spans="1:6" x14ac:dyDescent="0.2">
      <c r="A97" s="153"/>
      <c r="B97" s="151"/>
      <c r="C97" s="206" t="str">
        <f t="shared" si="4"/>
        <v/>
      </c>
      <c r="D97" s="162"/>
      <c r="E97" s="149" t="str">
        <f t="shared" si="5"/>
        <v xml:space="preserve"> </v>
      </c>
      <c r="F97" s="159"/>
    </row>
    <row r="98" spans="1:6" x14ac:dyDescent="0.2">
      <c r="A98" s="153"/>
      <c r="B98" s="151"/>
      <c r="C98" s="206" t="str">
        <f t="shared" si="4"/>
        <v/>
      </c>
      <c r="D98" s="162"/>
      <c r="E98" s="149" t="str">
        <f t="shared" si="5"/>
        <v xml:space="preserve"> </v>
      </c>
      <c r="F98" s="159"/>
    </row>
    <row r="99" spans="1:6" x14ac:dyDescent="0.2">
      <c r="A99" s="153"/>
      <c r="B99" s="151"/>
      <c r="C99" s="206" t="str">
        <f t="shared" si="4"/>
        <v/>
      </c>
      <c r="D99" s="162"/>
      <c r="E99" s="149" t="str">
        <f t="shared" si="5"/>
        <v xml:space="preserve"> </v>
      </c>
      <c r="F99" s="159"/>
    </row>
    <row r="289" spans="4:6" x14ac:dyDescent="0.2">
      <c r="D289" s="48"/>
      <c r="F289" s="48"/>
    </row>
    <row r="290" spans="4:6" x14ac:dyDescent="0.2">
      <c r="D290" s="48"/>
      <c r="F290" s="48"/>
    </row>
    <row r="291" spans="4:6" x14ac:dyDescent="0.2">
      <c r="D291" s="48"/>
      <c r="F291" s="48"/>
    </row>
    <row r="292" spans="4:6" x14ac:dyDescent="0.2">
      <c r="D292" s="48"/>
      <c r="F292" s="48"/>
    </row>
    <row r="293" spans="4:6" x14ac:dyDescent="0.2">
      <c r="D293" s="48"/>
      <c r="F293" s="48"/>
    </row>
    <row r="294" spans="4:6" x14ac:dyDescent="0.2">
      <c r="D294" s="48"/>
      <c r="F294" s="48"/>
    </row>
    <row r="295" spans="4:6" x14ac:dyDescent="0.2">
      <c r="D295" s="48"/>
      <c r="F295" s="48"/>
    </row>
    <row r="296" spans="4:6" x14ac:dyDescent="0.2">
      <c r="D296" s="48"/>
      <c r="F296" s="48"/>
    </row>
    <row r="297" spans="4:6" x14ac:dyDescent="0.2">
      <c r="D297" s="48"/>
      <c r="F297" s="48"/>
    </row>
    <row r="298" spans="4:6" x14ac:dyDescent="0.2">
      <c r="D298" s="48"/>
      <c r="F298" s="48"/>
    </row>
    <row r="299" spans="4:6" x14ac:dyDescent="0.2">
      <c r="D299" s="48"/>
      <c r="F299" s="48"/>
    </row>
    <row r="300" spans="4:6" x14ac:dyDescent="0.2">
      <c r="D300" s="48"/>
      <c r="F300" s="48"/>
    </row>
    <row r="301" spans="4:6" x14ac:dyDescent="0.2">
      <c r="D301" s="48"/>
      <c r="F301" s="48"/>
    </row>
    <row r="302" spans="4:6" x14ac:dyDescent="0.2">
      <c r="D302" s="48"/>
      <c r="F302" s="48"/>
    </row>
    <row r="303" spans="4:6" x14ac:dyDescent="0.2">
      <c r="D303" s="48"/>
      <c r="F303" s="48"/>
    </row>
  </sheetData>
  <sortState ref="A59:I93">
    <sortCondition ref="E59:E93"/>
  </sortState>
  <conditionalFormatting sqref="A1:B4 A337:B1048576">
    <cfRule type="containsText" dxfId="347" priority="28" operator="containsText" text="I-Viru">
      <formula>NOT(ISERROR(SEARCH("I-Viru",A1)))</formula>
    </cfRule>
  </conditionalFormatting>
  <conditionalFormatting sqref="F38:F99">
    <cfRule type="expression" dxfId="346" priority="25" stopIfTrue="1">
      <formula>IF(F38&gt;0,IF(F38&gt;1900,IF(F38&gt;1983,TRUE),TRUE),FALSE)</formula>
    </cfRule>
  </conditionalFormatting>
  <conditionalFormatting sqref="F23:F37">
    <cfRule type="expression" dxfId="345" priority="17" stopIfTrue="1">
      <formula>IF(F23&gt;0,IF(F23&gt;1900,IF(F23&gt;1983,TRUE),TRUE),FALSE)</formula>
    </cfRule>
  </conditionalFormatting>
  <conditionalFormatting sqref="B23:B37">
    <cfRule type="duplicateValues" dxfId="344" priority="16" stopIfTrue="1"/>
  </conditionalFormatting>
  <conditionalFormatting sqref="B5 F5">
    <cfRule type="containsText" dxfId="343" priority="9" operator="containsText" text="I-Viru">
      <formula>NOT(ISERROR(SEARCH("I-Viru",B5)))</formula>
    </cfRule>
  </conditionalFormatting>
  <conditionalFormatting sqref="E23:E99">
    <cfRule type="containsText" dxfId="342" priority="10" stopIfTrue="1" operator="containsText" text="n">
      <formula>NOT(ISERROR(SEARCH("n",E23)))</formula>
    </cfRule>
    <cfRule type="containsText" dxfId="341" priority="11" stopIfTrue="1" operator="containsText" text="m">
      <formula>NOT(ISERROR(SEARCH("m",E23)))</formula>
    </cfRule>
  </conditionalFormatting>
  <conditionalFormatting sqref="F6:F11">
    <cfRule type="containsText" dxfId="340" priority="8" operator="containsText" text="I-Viru">
      <formula>NOT(ISERROR(SEARCH("I-Viru",F6)))</formula>
    </cfRule>
  </conditionalFormatting>
  <conditionalFormatting sqref="B6:B11">
    <cfRule type="containsText" dxfId="339" priority="7" operator="containsText" text="I-Viru">
      <formula>NOT(ISERROR(SEARCH("I-Viru",B6)))</formula>
    </cfRule>
  </conditionalFormatting>
  <conditionalFormatting sqref="E6:E11">
    <cfRule type="containsText" dxfId="338" priority="5" stopIfTrue="1" operator="containsText" text="n">
      <formula>NOT(ISERROR(SEARCH("n",E6)))</formula>
    </cfRule>
    <cfRule type="containsText" dxfId="337" priority="6" stopIfTrue="1" operator="containsText" text="m">
      <formula>NOT(ISERROR(SEARCH("m",E6)))</formula>
    </cfRule>
  </conditionalFormatting>
  <conditionalFormatting sqref="F12:F22">
    <cfRule type="expression" dxfId="336" priority="4" stopIfTrue="1">
      <formula>IF(F12&gt;0,IF(F12&gt;1900,IF(F12&gt;1983,TRUE),TRUE),FALSE)</formula>
    </cfRule>
  </conditionalFormatting>
  <conditionalFormatting sqref="B12:B22">
    <cfRule type="duplicateValues" dxfId="335" priority="3" stopIfTrue="1"/>
  </conditionalFormatting>
  <conditionalFormatting sqref="E12:E22">
    <cfRule type="containsText" dxfId="334" priority="1" stopIfTrue="1" operator="containsText" text="n">
      <formula>NOT(ISERROR(SEARCH("n",E12)))</formula>
    </cfRule>
    <cfRule type="containsText" dxfId="333" priority="2" stopIfTrue="1" operator="containsText" text="m">
      <formula>NOT(ISERROR(SEARCH("m",E12)))</formula>
    </cfRule>
  </conditionalFormatting>
  <conditionalFormatting sqref="B38:B99">
    <cfRule type="duplicateValues" dxfId="332" priority="1126" stopIfTrue="1"/>
  </conditionalFormatting>
  <pageMargins left="0.31496062992125984" right="0.31496062992125984" top="0.59055118110236227" bottom="0.31496062992125984" header="0.31496062992125984" footer="0"/>
  <pageSetup paperSize="9" fitToHeight="0" orientation="portrait" r:id="rId1"/>
  <headerFooter>
    <oddHeader>&amp;RPage &amp;P of &amp;N</oddHeader>
  </headerFooter>
  <rowBreaks count="1" manualBreakCount="1">
    <brk id="110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7"/>
  <sheetViews>
    <sheetView showGridLines="0" zoomScaleNormal="100" workbookViewId="0">
      <pane ySplit="5" topLeftCell="A6" activePane="bottomLeft" state="frozen"/>
      <selection activeCell="I1" sqref="I1"/>
      <selection pane="bottomLeft" activeCell="J1" sqref="J1"/>
    </sheetView>
  </sheetViews>
  <sheetFormatPr defaultRowHeight="12.75" x14ac:dyDescent="0.2"/>
  <cols>
    <col min="1" max="1" width="3.28515625" style="138" customWidth="1"/>
    <col min="2" max="2" width="24.85546875" style="136" bestFit="1" customWidth="1"/>
    <col min="3" max="4" width="9.140625" style="138"/>
    <col min="5" max="5" width="9.140625" style="136"/>
    <col min="6" max="7" width="9.140625" style="136" hidden="1" customWidth="1"/>
    <col min="8" max="16384" width="9.140625" style="136"/>
  </cols>
  <sheetData>
    <row r="1" spans="1:8" x14ac:dyDescent="0.2">
      <c r="A1" s="217" t="str">
        <f>Võistkondlik!B1</f>
        <v>ESL INDIVIDUAAL-VÕISTKONDLIKUD MEISTRIVÕISTLUSED PETANGIS 2018</v>
      </c>
      <c r="B1" s="34"/>
      <c r="C1" s="34"/>
      <c r="D1" s="34"/>
      <c r="E1" s="4"/>
      <c r="F1" s="262"/>
      <c r="G1" s="198"/>
    </row>
    <row r="2" spans="1:8" x14ac:dyDescent="0.2">
      <c r="A2" s="34" t="str">
        <f>Võistkondlik!B2</f>
        <v>Toimumisaeg: L, 02.06.2018 kell 11:00</v>
      </c>
      <c r="B2" s="34"/>
      <c r="C2" s="34"/>
      <c r="D2" s="34"/>
      <c r="E2" s="4"/>
      <c r="F2" s="4"/>
    </row>
    <row r="3" spans="1:8" x14ac:dyDescent="0.2">
      <c r="A3" s="34" t="str">
        <f>Võistkondlik!B3</f>
        <v>Toimumiskoht: Ida-Virumaa, Voka, Metsa tn 2</v>
      </c>
      <c r="B3" s="34"/>
      <c r="D3" s="34"/>
      <c r="E3" s="225" t="s">
        <v>240</v>
      </c>
      <c r="F3" s="4"/>
      <c r="G3" s="218" t="s">
        <v>237</v>
      </c>
    </row>
    <row r="4" spans="1:8" x14ac:dyDescent="0.2">
      <c r="A4" s="34"/>
      <c r="B4" s="4"/>
      <c r="C4" s="34"/>
      <c r="D4" s="34"/>
      <c r="F4" s="4"/>
      <c r="G4" s="205" t="s">
        <v>239</v>
      </c>
    </row>
    <row r="5" spans="1:8" x14ac:dyDescent="0.2">
      <c r="A5" s="153"/>
      <c r="B5" s="137" t="s">
        <v>66</v>
      </c>
      <c r="C5" s="207" t="s">
        <v>226</v>
      </c>
      <c r="D5" s="207" t="s">
        <v>225</v>
      </c>
      <c r="E5" s="137" t="s">
        <v>35</v>
      </c>
      <c r="F5" s="139"/>
      <c r="G5" s="136" t="s">
        <v>238</v>
      </c>
    </row>
    <row r="6" spans="1:8" x14ac:dyDescent="0.2">
      <c r="A6" s="153">
        <v>1</v>
      </c>
      <c r="B6" s="153" t="s">
        <v>152</v>
      </c>
      <c r="C6" s="206">
        <f t="shared" ref="C6:C34" si="0">IF(E6&gt;0,2018-E6,"")</f>
        <v>35</v>
      </c>
      <c r="D6" s="149" t="str">
        <f t="shared" ref="D6:D34" si="1">LEFT(F6,1)&amp;" "&amp;IF(E6&gt;1983,"",IF(E6&gt;=1969,"35-49",IF(E6&gt;=1959,"50-59",IF(E6&gt;=1949,"60-69",IF(E6&gt;=1939,"70-79",IF(E6&gt;=1929,"80+",""))))))</f>
        <v>M 35-49</v>
      </c>
      <c r="E6" s="152">
        <v>1983</v>
      </c>
      <c r="F6" s="156" t="s">
        <v>148</v>
      </c>
      <c r="G6" s="136" t="str">
        <f t="shared" ref="G6:G34" si="2">IFERROR(MID(B6,FIND("(",B6)+1,FIND(")",B6)-FIND("(",B6)-1),"")&amp;LEFT(D6,1)</f>
        <v>L-ViruM</v>
      </c>
    </row>
    <row r="7" spans="1:8" x14ac:dyDescent="0.2">
      <c r="A7" s="153">
        <v>2</v>
      </c>
      <c r="B7" s="151" t="s">
        <v>163</v>
      </c>
      <c r="C7" s="206">
        <f t="shared" si="0"/>
        <v>38</v>
      </c>
      <c r="D7" s="149" t="str">
        <f t="shared" si="1"/>
        <v>M 35-49</v>
      </c>
      <c r="E7" s="150">
        <v>1980</v>
      </c>
      <c r="F7" s="162" t="s">
        <v>148</v>
      </c>
      <c r="G7" s="136" t="str">
        <f t="shared" si="2"/>
        <v>TartuM</v>
      </c>
    </row>
    <row r="8" spans="1:8" x14ac:dyDescent="0.2">
      <c r="A8" s="153">
        <v>3</v>
      </c>
      <c r="B8" s="151" t="s">
        <v>191</v>
      </c>
      <c r="C8" s="206">
        <f t="shared" si="0"/>
        <v>38</v>
      </c>
      <c r="D8" s="149" t="str">
        <f t="shared" si="1"/>
        <v>M 35-49</v>
      </c>
      <c r="E8" s="150">
        <v>1980</v>
      </c>
      <c r="F8" s="162" t="s">
        <v>148</v>
      </c>
      <c r="G8" s="136" t="str">
        <f t="shared" si="2"/>
        <v>I-ViruM</v>
      </c>
    </row>
    <row r="9" spans="1:8" x14ac:dyDescent="0.2">
      <c r="A9" s="153">
        <v>4</v>
      </c>
      <c r="B9" s="151" t="s">
        <v>193</v>
      </c>
      <c r="C9" s="206">
        <f t="shared" si="0"/>
        <v>39</v>
      </c>
      <c r="D9" s="149" t="str">
        <f t="shared" si="1"/>
        <v>M 35-49</v>
      </c>
      <c r="E9" s="150">
        <v>1979</v>
      </c>
      <c r="F9" s="162" t="s">
        <v>148</v>
      </c>
      <c r="G9" s="136" t="str">
        <f t="shared" si="2"/>
        <v>I-ViruM</v>
      </c>
    </row>
    <row r="10" spans="1:8" x14ac:dyDescent="0.2">
      <c r="A10" s="153">
        <v>5</v>
      </c>
      <c r="B10" s="151" t="s">
        <v>267</v>
      </c>
      <c r="C10" s="206">
        <f>IF(E10&gt;0,2018-E10,"")</f>
        <v>39</v>
      </c>
      <c r="D10" s="149" t="str">
        <f>LEFT(F10,1)&amp;" "&amp;IF(E10&gt;1983,"",IF(E10&gt;=1969,"35-49",IF(E10&gt;=1959,"50-59",IF(E10&gt;=1949,"60-69",IF(E10&gt;=1939,"70-79",IF(E10&gt;=1929,"80+",""))))))</f>
        <v>M 35-49</v>
      </c>
      <c r="E10" s="150">
        <v>1979</v>
      </c>
      <c r="F10" s="162" t="s">
        <v>148</v>
      </c>
      <c r="G10" s="136" t="str">
        <f>IFERROR(MID(B10,FIND("(",B10)+1,FIND(")",B10)-FIND("(",B10)-1),"")&amp;LEFT(D10,1)</f>
        <v>I-ViruM</v>
      </c>
    </row>
    <row r="11" spans="1:8" x14ac:dyDescent="0.2">
      <c r="A11" s="153">
        <v>6</v>
      </c>
      <c r="B11" s="151" t="s">
        <v>176</v>
      </c>
      <c r="C11" s="206">
        <f t="shared" si="0"/>
        <v>41</v>
      </c>
      <c r="D11" s="149" t="str">
        <f t="shared" si="1"/>
        <v>M 35-49</v>
      </c>
      <c r="E11" s="150">
        <v>1977</v>
      </c>
      <c r="F11" s="162" t="s">
        <v>148</v>
      </c>
      <c r="G11" s="136" t="str">
        <f t="shared" si="2"/>
        <v>HiiuM</v>
      </c>
    </row>
    <row r="12" spans="1:8" x14ac:dyDescent="0.2">
      <c r="A12" s="153">
        <v>7</v>
      </c>
      <c r="B12" s="151" t="s">
        <v>65</v>
      </c>
      <c r="C12" s="206">
        <f t="shared" si="0"/>
        <v>42</v>
      </c>
      <c r="D12" s="149" t="str">
        <f t="shared" si="1"/>
        <v>M 35-49</v>
      </c>
      <c r="E12" s="150">
        <v>1976</v>
      </c>
      <c r="F12" s="162" t="s">
        <v>148</v>
      </c>
      <c r="G12" s="136" t="str">
        <f t="shared" si="2"/>
        <v>TartuM</v>
      </c>
    </row>
    <row r="13" spans="1:8" x14ac:dyDescent="0.2">
      <c r="A13" s="153">
        <v>8</v>
      </c>
      <c r="B13" s="151" t="s">
        <v>182</v>
      </c>
      <c r="C13" s="206">
        <f t="shared" si="0"/>
        <v>42</v>
      </c>
      <c r="D13" s="149" t="str">
        <f t="shared" si="1"/>
        <v>M 35-49</v>
      </c>
      <c r="E13" s="150">
        <v>1976</v>
      </c>
      <c r="F13" s="162" t="s">
        <v>148</v>
      </c>
      <c r="G13" s="136" t="str">
        <f t="shared" si="2"/>
        <v>ValgaM</v>
      </c>
    </row>
    <row r="14" spans="1:8" x14ac:dyDescent="0.2">
      <c r="A14" s="153">
        <v>9</v>
      </c>
      <c r="B14" s="151" t="s">
        <v>192</v>
      </c>
      <c r="C14" s="206">
        <f t="shared" si="0"/>
        <v>42</v>
      </c>
      <c r="D14" s="149" t="str">
        <f t="shared" si="1"/>
        <v>M 35-49</v>
      </c>
      <c r="E14" s="150">
        <v>1976</v>
      </c>
      <c r="F14" s="162" t="s">
        <v>148</v>
      </c>
      <c r="G14" s="136" t="str">
        <f t="shared" si="2"/>
        <v>I-ViruM</v>
      </c>
    </row>
    <row r="15" spans="1:8" x14ac:dyDescent="0.2">
      <c r="A15" s="153">
        <v>10</v>
      </c>
      <c r="B15" s="151" t="s">
        <v>155</v>
      </c>
      <c r="C15" s="206">
        <f t="shared" si="0"/>
        <v>44</v>
      </c>
      <c r="D15" s="149" t="str">
        <f t="shared" si="1"/>
        <v>M 35-49</v>
      </c>
      <c r="E15" s="228">
        <v>1974</v>
      </c>
      <c r="F15" s="162" t="s">
        <v>148</v>
      </c>
      <c r="G15" s="136" t="str">
        <f t="shared" si="2"/>
        <v>VõruM</v>
      </c>
      <c r="H15" s="136" t="s">
        <v>249</v>
      </c>
    </row>
    <row r="16" spans="1:8" x14ac:dyDescent="0.2">
      <c r="A16" s="153">
        <v>11</v>
      </c>
      <c r="B16" s="151" t="s">
        <v>164</v>
      </c>
      <c r="C16" s="206">
        <f t="shared" si="0"/>
        <v>45</v>
      </c>
      <c r="D16" s="149" t="str">
        <f t="shared" si="1"/>
        <v>M 35-49</v>
      </c>
      <c r="E16" s="150">
        <v>1973</v>
      </c>
      <c r="F16" s="162" t="s">
        <v>148</v>
      </c>
      <c r="G16" s="136" t="str">
        <f t="shared" si="2"/>
        <v>TartuM</v>
      </c>
    </row>
    <row r="17" spans="1:8" x14ac:dyDescent="0.2">
      <c r="A17" s="153">
        <v>12</v>
      </c>
      <c r="B17" s="151" t="s">
        <v>179</v>
      </c>
      <c r="C17" s="206">
        <f t="shared" si="0"/>
        <v>46</v>
      </c>
      <c r="D17" s="149" t="str">
        <f t="shared" si="1"/>
        <v>M 35-49</v>
      </c>
      <c r="E17" s="150">
        <v>1972</v>
      </c>
      <c r="F17" s="162" t="s">
        <v>148</v>
      </c>
      <c r="G17" s="136" t="str">
        <f t="shared" si="2"/>
        <v>LääneM</v>
      </c>
    </row>
    <row r="18" spans="1:8" x14ac:dyDescent="0.2">
      <c r="A18" s="153">
        <v>13</v>
      </c>
      <c r="B18" s="151" t="s">
        <v>180</v>
      </c>
      <c r="C18" s="206">
        <f t="shared" si="0"/>
        <v>46</v>
      </c>
      <c r="D18" s="149" t="str">
        <f t="shared" si="1"/>
        <v>M 35-49</v>
      </c>
      <c r="E18" s="150">
        <v>1972</v>
      </c>
      <c r="F18" s="162" t="s">
        <v>148</v>
      </c>
      <c r="G18" s="136" t="str">
        <f t="shared" si="2"/>
        <v>LääneM</v>
      </c>
    </row>
    <row r="19" spans="1:8" s="138" customFormat="1" x14ac:dyDescent="0.2">
      <c r="A19" s="153">
        <v>14</v>
      </c>
      <c r="B19" s="151" t="s">
        <v>181</v>
      </c>
      <c r="C19" s="206">
        <f t="shared" si="0"/>
        <v>47</v>
      </c>
      <c r="D19" s="149" t="str">
        <f t="shared" si="1"/>
        <v>M 35-49</v>
      </c>
      <c r="E19" s="150">
        <v>1971</v>
      </c>
      <c r="F19" s="162" t="s">
        <v>148</v>
      </c>
      <c r="G19" s="136" t="str">
        <f t="shared" si="2"/>
        <v>ValgaM</v>
      </c>
    </row>
    <row r="20" spans="1:8" x14ac:dyDescent="0.2">
      <c r="A20" s="153">
        <v>15</v>
      </c>
      <c r="B20" s="153" t="s">
        <v>235</v>
      </c>
      <c r="C20" s="206">
        <f t="shared" si="0"/>
        <v>48</v>
      </c>
      <c r="D20" s="149" t="str">
        <f t="shared" si="1"/>
        <v>M 35-49</v>
      </c>
      <c r="E20" s="152">
        <v>1970</v>
      </c>
      <c r="F20" s="156" t="s">
        <v>148</v>
      </c>
      <c r="G20" s="136" t="str">
        <f t="shared" si="2"/>
        <v>L-ViruM</v>
      </c>
    </row>
    <row r="21" spans="1:8" x14ac:dyDescent="0.2">
      <c r="A21" s="153">
        <v>16</v>
      </c>
      <c r="B21" s="151" t="s">
        <v>154</v>
      </c>
      <c r="C21" s="206">
        <f t="shared" si="0"/>
        <v>48</v>
      </c>
      <c r="D21" s="149" t="str">
        <f t="shared" si="1"/>
        <v>M 35-49</v>
      </c>
      <c r="E21" s="228">
        <v>1970</v>
      </c>
      <c r="F21" s="162" t="s">
        <v>148</v>
      </c>
      <c r="G21" s="136" t="str">
        <f t="shared" si="2"/>
        <v>VõruM</v>
      </c>
      <c r="H21" s="136" t="s">
        <v>250</v>
      </c>
    </row>
    <row r="22" spans="1:8" x14ac:dyDescent="0.2">
      <c r="A22" s="153">
        <v>17</v>
      </c>
      <c r="B22" s="151" t="s">
        <v>183</v>
      </c>
      <c r="C22" s="206">
        <f t="shared" si="0"/>
        <v>48</v>
      </c>
      <c r="D22" s="149" t="str">
        <f t="shared" si="1"/>
        <v>M 35-49</v>
      </c>
      <c r="E22" s="150">
        <v>1970</v>
      </c>
      <c r="F22" s="162" t="s">
        <v>148</v>
      </c>
      <c r="G22" s="136" t="str">
        <f t="shared" si="2"/>
        <v>ValgaM</v>
      </c>
    </row>
    <row r="23" spans="1:8" ht="12.75" customHeight="1" x14ac:dyDescent="0.2">
      <c r="A23" s="153">
        <v>18</v>
      </c>
      <c r="B23" s="151" t="s">
        <v>153</v>
      </c>
      <c r="C23" s="206">
        <f t="shared" si="0"/>
        <v>49</v>
      </c>
      <c r="D23" s="149" t="str">
        <f t="shared" si="1"/>
        <v>M 35-49</v>
      </c>
      <c r="E23" s="150">
        <v>1969</v>
      </c>
      <c r="F23" s="162" t="s">
        <v>148</v>
      </c>
      <c r="G23" s="136" t="str">
        <f t="shared" si="2"/>
        <v>VõruM</v>
      </c>
    </row>
    <row r="24" spans="1:8" ht="12.75" customHeight="1" x14ac:dyDescent="0.2">
      <c r="A24" s="153">
        <v>19</v>
      </c>
      <c r="B24" s="151" t="s">
        <v>168</v>
      </c>
      <c r="C24" s="206">
        <f t="shared" si="0"/>
        <v>50</v>
      </c>
      <c r="D24" s="149" t="str">
        <f t="shared" si="1"/>
        <v>M 50-59</v>
      </c>
      <c r="E24" s="150">
        <v>1968</v>
      </c>
      <c r="F24" s="162" t="s">
        <v>148</v>
      </c>
      <c r="G24" s="136" t="str">
        <f t="shared" si="2"/>
        <v>TartuM</v>
      </c>
    </row>
    <row r="25" spans="1:8" ht="12.75" customHeight="1" x14ac:dyDescent="0.2">
      <c r="A25" s="153">
        <v>20</v>
      </c>
      <c r="B25" s="151" t="s">
        <v>67</v>
      </c>
      <c r="C25" s="206">
        <f t="shared" si="0"/>
        <v>50</v>
      </c>
      <c r="D25" s="149" t="str">
        <f t="shared" si="1"/>
        <v>M 50-59</v>
      </c>
      <c r="E25" s="150">
        <v>1968</v>
      </c>
      <c r="F25" s="162" t="s">
        <v>148</v>
      </c>
      <c r="G25" s="136" t="str">
        <f t="shared" si="2"/>
        <v>I-ViruM</v>
      </c>
    </row>
    <row r="26" spans="1:8" x14ac:dyDescent="0.2">
      <c r="A26" s="153">
        <v>21</v>
      </c>
      <c r="B26" s="151" t="s">
        <v>198</v>
      </c>
      <c r="C26" s="206">
        <f t="shared" si="0"/>
        <v>51</v>
      </c>
      <c r="D26" s="149" t="str">
        <f t="shared" si="1"/>
        <v>M 50-59</v>
      </c>
      <c r="E26" s="150">
        <v>1967</v>
      </c>
      <c r="F26" s="162" t="s">
        <v>148</v>
      </c>
      <c r="G26" s="136" t="str">
        <f t="shared" si="2"/>
        <v>I-ViruM</v>
      </c>
    </row>
    <row r="27" spans="1:8" x14ac:dyDescent="0.2">
      <c r="A27" s="153">
        <v>22</v>
      </c>
      <c r="B27" s="151" t="s">
        <v>194</v>
      </c>
      <c r="C27" s="206">
        <f t="shared" si="0"/>
        <v>52</v>
      </c>
      <c r="D27" s="149" t="str">
        <f t="shared" si="1"/>
        <v>M 50-59</v>
      </c>
      <c r="E27" s="150">
        <v>1966</v>
      </c>
      <c r="F27" s="162" t="s">
        <v>148</v>
      </c>
      <c r="G27" s="136" t="str">
        <f t="shared" si="2"/>
        <v>I-ViruM</v>
      </c>
    </row>
    <row r="28" spans="1:8" x14ac:dyDescent="0.2">
      <c r="A28" s="153">
        <v>23</v>
      </c>
      <c r="B28" s="151" t="s">
        <v>197</v>
      </c>
      <c r="C28" s="206">
        <f t="shared" si="0"/>
        <v>52</v>
      </c>
      <c r="D28" s="149" t="str">
        <f t="shared" si="1"/>
        <v>M 50-59</v>
      </c>
      <c r="E28" s="150">
        <v>1966</v>
      </c>
      <c r="F28" s="162" t="s">
        <v>148</v>
      </c>
      <c r="G28" s="136" t="str">
        <f t="shared" si="2"/>
        <v>I-ViruM</v>
      </c>
    </row>
    <row r="29" spans="1:8" ht="12.75" customHeight="1" x14ac:dyDescent="0.2">
      <c r="A29" s="153">
        <v>24</v>
      </c>
      <c r="B29" s="151" t="s">
        <v>196</v>
      </c>
      <c r="C29" s="206">
        <f t="shared" si="0"/>
        <v>53</v>
      </c>
      <c r="D29" s="149" t="str">
        <f t="shared" si="1"/>
        <v>M 50-59</v>
      </c>
      <c r="E29" s="150">
        <v>1965</v>
      </c>
      <c r="F29" s="162" t="s">
        <v>148</v>
      </c>
      <c r="G29" s="136" t="str">
        <f t="shared" si="2"/>
        <v>I-ViruM</v>
      </c>
    </row>
    <row r="30" spans="1:8" ht="12.75" customHeight="1" x14ac:dyDescent="0.2">
      <c r="A30" s="153">
        <v>25</v>
      </c>
      <c r="B30" s="151" t="s">
        <v>108</v>
      </c>
      <c r="C30" s="206">
        <f t="shared" si="0"/>
        <v>54</v>
      </c>
      <c r="D30" s="149" t="str">
        <f t="shared" si="1"/>
        <v>M 50-59</v>
      </c>
      <c r="E30" s="150">
        <v>1964</v>
      </c>
      <c r="F30" s="162" t="s">
        <v>148</v>
      </c>
      <c r="G30" s="136" t="str">
        <f t="shared" si="2"/>
        <v>LääneM</v>
      </c>
    </row>
    <row r="31" spans="1:8" ht="12.75" customHeight="1" x14ac:dyDescent="0.2">
      <c r="A31" s="153">
        <v>26</v>
      </c>
      <c r="B31" s="151" t="s">
        <v>255</v>
      </c>
      <c r="C31" s="206">
        <f>IF(E31&gt;0,2018-E31,"")</f>
        <v>54</v>
      </c>
      <c r="D31" s="149" t="str">
        <f>LEFT(F31,1)&amp;" "&amp;IF(E31&gt;1983,"",IF(E31&gt;=1969,"35-49",IF(E31&gt;=1959,"50-59",IF(E31&gt;=1949,"60-69",IF(E31&gt;=1939,"70-79",IF(E31&gt;=1929,"80+",""))))))</f>
        <v>M 50-59</v>
      </c>
      <c r="E31" s="150">
        <v>1964</v>
      </c>
      <c r="F31" s="162" t="s">
        <v>148</v>
      </c>
      <c r="G31" s="136" t="str">
        <f>IFERROR(MID(B31,FIND("(",B31)+1,FIND(")",B31)-FIND("(",B31)-1),"")&amp;LEFT(D31,1)</f>
        <v>I-ViruM</v>
      </c>
    </row>
    <row r="32" spans="1:8" ht="12.75" customHeight="1" x14ac:dyDescent="0.2">
      <c r="A32" s="153">
        <v>27</v>
      </c>
      <c r="B32" s="151" t="s">
        <v>109</v>
      </c>
      <c r="C32" s="206">
        <f t="shared" si="0"/>
        <v>56</v>
      </c>
      <c r="D32" s="149" t="str">
        <f t="shared" si="1"/>
        <v>M 50-59</v>
      </c>
      <c r="E32" s="150">
        <v>1962</v>
      </c>
      <c r="F32" s="162" t="s">
        <v>148</v>
      </c>
      <c r="G32" s="136" t="str">
        <f t="shared" si="2"/>
        <v>LääneM</v>
      </c>
    </row>
    <row r="33" spans="1:7" ht="12.75" customHeight="1" x14ac:dyDescent="0.2">
      <c r="A33" s="153">
        <v>28</v>
      </c>
      <c r="B33" s="151" t="s">
        <v>195</v>
      </c>
      <c r="C33" s="206">
        <f t="shared" si="0"/>
        <v>56</v>
      </c>
      <c r="D33" s="149" t="str">
        <f t="shared" si="1"/>
        <v>M 50-59</v>
      </c>
      <c r="E33" s="150">
        <v>1962</v>
      </c>
      <c r="F33" s="162" t="s">
        <v>148</v>
      </c>
      <c r="G33" s="136" t="str">
        <f t="shared" si="2"/>
        <v>I-ViruM</v>
      </c>
    </row>
    <row r="34" spans="1:7" ht="12.75" customHeight="1" x14ac:dyDescent="0.2">
      <c r="A34" s="153">
        <v>29</v>
      </c>
      <c r="B34" s="151" t="s">
        <v>77</v>
      </c>
      <c r="C34" s="206">
        <f t="shared" si="0"/>
        <v>57</v>
      </c>
      <c r="D34" s="149" t="str">
        <f t="shared" si="1"/>
        <v>M 50-59</v>
      </c>
      <c r="E34" s="150">
        <v>1961</v>
      </c>
      <c r="F34" s="162" t="s">
        <v>148</v>
      </c>
      <c r="G34" s="136" t="str">
        <f t="shared" si="2"/>
        <v>I-ViruM</v>
      </c>
    </row>
    <row r="35" spans="1:7" ht="12.75" customHeight="1" x14ac:dyDescent="0.2">
      <c r="A35" s="153">
        <v>30</v>
      </c>
      <c r="B35" s="151" t="s">
        <v>199</v>
      </c>
      <c r="C35" s="206">
        <f t="shared" ref="C35:C66" si="3">IF(E35&gt;0,2018-E35,"")</f>
        <v>57</v>
      </c>
      <c r="D35" s="149" t="str">
        <f t="shared" ref="D35:D66" si="4">LEFT(F35,1)&amp;" "&amp;IF(E35&gt;1983,"",IF(E35&gt;=1969,"35-49",IF(E35&gt;=1959,"50-59",IF(E35&gt;=1949,"60-69",IF(E35&gt;=1939,"70-79",IF(E35&gt;=1929,"80+",""))))))</f>
        <v>M 50-59</v>
      </c>
      <c r="E35" s="150">
        <v>1961</v>
      </c>
      <c r="F35" s="162" t="s">
        <v>148</v>
      </c>
      <c r="G35" s="136" t="str">
        <f t="shared" ref="G35:G66" si="5">IFERROR(MID(B35,FIND("(",B35)+1,FIND(")",B35)-FIND("(",B35)-1),"")&amp;LEFT(D35,1)</f>
        <v>I-ViruM</v>
      </c>
    </row>
    <row r="36" spans="1:7" ht="12.75" customHeight="1" x14ac:dyDescent="0.2">
      <c r="A36" s="153">
        <v>31</v>
      </c>
      <c r="B36" s="151" t="s">
        <v>200</v>
      </c>
      <c r="C36" s="206">
        <f t="shared" si="3"/>
        <v>57</v>
      </c>
      <c r="D36" s="149" t="str">
        <f t="shared" si="4"/>
        <v>M 50-59</v>
      </c>
      <c r="E36" s="150">
        <v>1961</v>
      </c>
      <c r="F36" s="162" t="s">
        <v>148</v>
      </c>
      <c r="G36" s="136" t="str">
        <f t="shared" si="5"/>
        <v>I-ViruM</v>
      </c>
    </row>
    <row r="37" spans="1:7" ht="12.75" customHeight="1" x14ac:dyDescent="0.2">
      <c r="A37" s="153">
        <v>32</v>
      </c>
      <c r="B37" s="151" t="s">
        <v>201</v>
      </c>
      <c r="C37" s="206">
        <f t="shared" si="3"/>
        <v>58</v>
      </c>
      <c r="D37" s="149" t="str">
        <f t="shared" si="4"/>
        <v>M 50-59</v>
      </c>
      <c r="E37" s="150">
        <v>1960</v>
      </c>
      <c r="F37" s="162" t="s">
        <v>148</v>
      </c>
      <c r="G37" s="136" t="str">
        <f t="shared" si="5"/>
        <v>I-ViruM</v>
      </c>
    </row>
    <row r="38" spans="1:7" ht="12.75" customHeight="1" x14ac:dyDescent="0.2">
      <c r="A38" s="153">
        <v>33</v>
      </c>
      <c r="B38" s="151" t="s">
        <v>211</v>
      </c>
      <c r="C38" s="206">
        <f t="shared" si="3"/>
        <v>60</v>
      </c>
      <c r="D38" s="149" t="str">
        <f t="shared" si="4"/>
        <v>M 60-69</v>
      </c>
      <c r="E38" s="150">
        <v>1958</v>
      </c>
      <c r="F38" s="162" t="s">
        <v>148</v>
      </c>
      <c r="G38" s="136" t="str">
        <f t="shared" si="5"/>
        <v>I-ViruM</v>
      </c>
    </row>
    <row r="39" spans="1:7" ht="12.75" customHeight="1" x14ac:dyDescent="0.2">
      <c r="A39" s="153">
        <v>34</v>
      </c>
      <c r="B39" s="151" t="s">
        <v>202</v>
      </c>
      <c r="C39" s="206">
        <f t="shared" si="3"/>
        <v>60</v>
      </c>
      <c r="D39" s="149" t="str">
        <f t="shared" si="4"/>
        <v>M 60-69</v>
      </c>
      <c r="E39" s="150">
        <v>1958</v>
      </c>
      <c r="F39" s="162" t="s">
        <v>148</v>
      </c>
      <c r="G39" s="136" t="str">
        <f t="shared" si="5"/>
        <v>I-ViruM</v>
      </c>
    </row>
    <row r="40" spans="1:7" ht="12.75" customHeight="1" x14ac:dyDescent="0.2">
      <c r="A40" s="153">
        <v>35</v>
      </c>
      <c r="B40" s="153" t="s">
        <v>151</v>
      </c>
      <c r="C40" s="206">
        <f t="shared" si="3"/>
        <v>62</v>
      </c>
      <c r="D40" s="149" t="str">
        <f t="shared" si="4"/>
        <v>M 60-69</v>
      </c>
      <c r="E40" s="152">
        <v>1956</v>
      </c>
      <c r="F40" s="156" t="s">
        <v>148</v>
      </c>
      <c r="G40" s="136" t="str">
        <f t="shared" si="5"/>
        <v>L-ViruM</v>
      </c>
    </row>
    <row r="41" spans="1:7" ht="12.75" customHeight="1" x14ac:dyDescent="0.2">
      <c r="A41" s="153">
        <v>36</v>
      </c>
      <c r="B41" s="153" t="s">
        <v>79</v>
      </c>
      <c r="C41" s="206">
        <f t="shared" si="3"/>
        <v>62</v>
      </c>
      <c r="D41" s="149" t="str">
        <f t="shared" si="4"/>
        <v>M 60-69</v>
      </c>
      <c r="E41" s="152">
        <v>1956</v>
      </c>
      <c r="F41" s="156" t="s">
        <v>148</v>
      </c>
      <c r="G41" s="136" t="str">
        <f t="shared" si="5"/>
        <v>L-ViruM</v>
      </c>
    </row>
    <row r="42" spans="1:7" ht="12.75" customHeight="1" x14ac:dyDescent="0.2">
      <c r="A42" s="153">
        <v>37</v>
      </c>
      <c r="B42" s="151" t="s">
        <v>184</v>
      </c>
      <c r="C42" s="206">
        <f t="shared" si="3"/>
        <v>62</v>
      </c>
      <c r="D42" s="149" t="str">
        <f t="shared" si="4"/>
        <v>M 60-69</v>
      </c>
      <c r="E42" s="150">
        <v>1956</v>
      </c>
      <c r="F42" s="162" t="s">
        <v>148</v>
      </c>
      <c r="G42" s="136" t="str">
        <f t="shared" si="5"/>
        <v>ValgaM</v>
      </c>
    </row>
    <row r="43" spans="1:7" ht="12.75" customHeight="1" x14ac:dyDescent="0.2">
      <c r="A43" s="153">
        <v>38</v>
      </c>
      <c r="B43" s="151" t="s">
        <v>78</v>
      </c>
      <c r="C43" s="206">
        <f t="shared" si="3"/>
        <v>64</v>
      </c>
      <c r="D43" s="149" t="str">
        <f t="shared" si="4"/>
        <v>M 60-69</v>
      </c>
      <c r="E43" s="150">
        <v>1954</v>
      </c>
      <c r="F43" s="162" t="s">
        <v>148</v>
      </c>
      <c r="G43" s="136" t="str">
        <f t="shared" si="5"/>
        <v>I-ViruM</v>
      </c>
    </row>
    <row r="44" spans="1:7" ht="12.75" customHeight="1" x14ac:dyDescent="0.2">
      <c r="A44" s="153">
        <v>39</v>
      </c>
      <c r="B44" s="151" t="s">
        <v>162</v>
      </c>
      <c r="C44" s="206">
        <f t="shared" si="3"/>
        <v>68</v>
      </c>
      <c r="D44" s="149" t="str">
        <f t="shared" si="4"/>
        <v>M 60-69</v>
      </c>
      <c r="E44" s="150">
        <v>1950</v>
      </c>
      <c r="F44" s="162" t="s">
        <v>148</v>
      </c>
      <c r="G44" s="136" t="str">
        <f t="shared" si="5"/>
        <v>VõruM</v>
      </c>
    </row>
    <row r="45" spans="1:7" ht="12.75" customHeight="1" x14ac:dyDescent="0.2">
      <c r="A45" s="153">
        <v>40</v>
      </c>
      <c r="B45" s="151" t="s">
        <v>169</v>
      </c>
      <c r="C45" s="206">
        <f t="shared" si="3"/>
        <v>68</v>
      </c>
      <c r="D45" s="149" t="str">
        <f t="shared" si="4"/>
        <v>M 60-69</v>
      </c>
      <c r="E45" s="150">
        <v>1950</v>
      </c>
      <c r="F45" s="162" t="s">
        <v>148</v>
      </c>
      <c r="G45" s="136" t="str">
        <f t="shared" si="5"/>
        <v>TartuM</v>
      </c>
    </row>
    <row r="46" spans="1:7" ht="12.75" customHeight="1" x14ac:dyDescent="0.2">
      <c r="A46" s="153">
        <v>41</v>
      </c>
      <c r="B46" s="151" t="s">
        <v>166</v>
      </c>
      <c r="C46" s="206">
        <f t="shared" si="3"/>
        <v>69</v>
      </c>
      <c r="D46" s="149" t="str">
        <f t="shared" si="4"/>
        <v>M 60-69</v>
      </c>
      <c r="E46" s="150">
        <v>1949</v>
      </c>
      <c r="F46" s="162" t="s">
        <v>148</v>
      </c>
      <c r="G46" s="136" t="str">
        <f t="shared" si="5"/>
        <v>TartuM</v>
      </c>
    </row>
    <row r="47" spans="1:7" ht="12.75" customHeight="1" x14ac:dyDescent="0.2">
      <c r="A47" s="153">
        <v>42</v>
      </c>
      <c r="B47" s="151" t="s">
        <v>158</v>
      </c>
      <c r="C47" s="206">
        <f t="shared" si="3"/>
        <v>70</v>
      </c>
      <c r="D47" s="149" t="str">
        <f t="shared" si="4"/>
        <v>M 70-79</v>
      </c>
      <c r="E47" s="150">
        <v>1948</v>
      </c>
      <c r="F47" s="162" t="s">
        <v>148</v>
      </c>
      <c r="G47" s="136" t="str">
        <f t="shared" si="5"/>
        <v>VõruM</v>
      </c>
    </row>
    <row r="48" spans="1:7" ht="12.75" customHeight="1" x14ac:dyDescent="0.2">
      <c r="A48" s="153">
        <v>43</v>
      </c>
      <c r="B48" s="151" t="s">
        <v>167</v>
      </c>
      <c r="C48" s="206">
        <f t="shared" si="3"/>
        <v>70</v>
      </c>
      <c r="D48" s="149" t="str">
        <f t="shared" si="4"/>
        <v>M 70-79</v>
      </c>
      <c r="E48" s="150">
        <v>1948</v>
      </c>
      <c r="F48" s="162" t="s">
        <v>148</v>
      </c>
      <c r="G48" s="136" t="str">
        <f t="shared" si="5"/>
        <v>TartuM</v>
      </c>
    </row>
    <row r="49" spans="1:7" ht="12.75" customHeight="1" x14ac:dyDescent="0.2">
      <c r="A49" s="153">
        <v>44</v>
      </c>
      <c r="B49" s="151" t="s">
        <v>203</v>
      </c>
      <c r="C49" s="206">
        <f t="shared" si="3"/>
        <v>70</v>
      </c>
      <c r="D49" s="149" t="str">
        <f t="shared" si="4"/>
        <v>M 70-79</v>
      </c>
      <c r="E49" s="150">
        <v>1948</v>
      </c>
      <c r="F49" s="162" t="s">
        <v>148</v>
      </c>
      <c r="G49" s="136" t="str">
        <f t="shared" si="5"/>
        <v>I-ViruM</v>
      </c>
    </row>
    <row r="50" spans="1:7" ht="12.75" customHeight="1" x14ac:dyDescent="0.2">
      <c r="A50" s="153">
        <v>45</v>
      </c>
      <c r="B50" s="151" t="s">
        <v>157</v>
      </c>
      <c r="C50" s="206">
        <f t="shared" si="3"/>
        <v>72</v>
      </c>
      <c r="D50" s="149" t="str">
        <f t="shared" si="4"/>
        <v>M 70-79</v>
      </c>
      <c r="E50" s="150">
        <v>1946</v>
      </c>
      <c r="F50" s="162" t="s">
        <v>148</v>
      </c>
      <c r="G50" s="136" t="str">
        <f t="shared" si="5"/>
        <v>VõruM</v>
      </c>
    </row>
    <row r="51" spans="1:7" ht="12.75" customHeight="1" x14ac:dyDescent="0.2">
      <c r="A51" s="153">
        <v>46</v>
      </c>
      <c r="B51" s="151" t="s">
        <v>80</v>
      </c>
      <c r="C51" s="206">
        <f t="shared" si="3"/>
        <v>72</v>
      </c>
      <c r="D51" s="149" t="str">
        <f t="shared" si="4"/>
        <v>M 70-79</v>
      </c>
      <c r="E51" s="150">
        <v>1946</v>
      </c>
      <c r="F51" s="162" t="s">
        <v>148</v>
      </c>
      <c r="G51" s="136" t="str">
        <f t="shared" si="5"/>
        <v>I-ViruM</v>
      </c>
    </row>
    <row r="52" spans="1:7" ht="12.75" customHeight="1" x14ac:dyDescent="0.2">
      <c r="A52" s="153">
        <v>47</v>
      </c>
      <c r="B52" s="151" t="s">
        <v>165</v>
      </c>
      <c r="C52" s="206">
        <f t="shared" si="3"/>
        <v>74</v>
      </c>
      <c r="D52" s="149" t="str">
        <f t="shared" si="4"/>
        <v>M 70-79</v>
      </c>
      <c r="E52" s="150">
        <v>1944</v>
      </c>
      <c r="F52" s="162" t="s">
        <v>148</v>
      </c>
      <c r="G52" s="136" t="str">
        <f t="shared" si="5"/>
        <v>TartuM</v>
      </c>
    </row>
    <row r="53" spans="1:7" ht="12.75" customHeight="1" x14ac:dyDescent="0.2">
      <c r="A53" s="153">
        <v>48</v>
      </c>
      <c r="B53" s="151" t="s">
        <v>185</v>
      </c>
      <c r="C53" s="206">
        <f t="shared" si="3"/>
        <v>74</v>
      </c>
      <c r="D53" s="149" t="str">
        <f t="shared" si="4"/>
        <v>M 70-79</v>
      </c>
      <c r="E53" s="150">
        <v>1944</v>
      </c>
      <c r="F53" s="162" t="s">
        <v>148</v>
      </c>
      <c r="G53" s="136" t="str">
        <f t="shared" si="5"/>
        <v>ValgaM</v>
      </c>
    </row>
    <row r="54" spans="1:7" ht="12.75" customHeight="1" x14ac:dyDescent="0.2">
      <c r="A54" s="153">
        <v>49</v>
      </c>
      <c r="B54" s="151" t="s">
        <v>156</v>
      </c>
      <c r="C54" s="206">
        <f t="shared" si="3"/>
        <v>75</v>
      </c>
      <c r="D54" s="149" t="str">
        <f t="shared" si="4"/>
        <v>M 70-79</v>
      </c>
      <c r="E54" s="150">
        <v>1943</v>
      </c>
      <c r="F54" s="162" t="s">
        <v>148</v>
      </c>
      <c r="G54" s="136" t="str">
        <f t="shared" si="5"/>
        <v>VõruM</v>
      </c>
    </row>
    <row r="55" spans="1:7" ht="12.75" customHeight="1" x14ac:dyDescent="0.2">
      <c r="A55" s="153">
        <v>50</v>
      </c>
      <c r="B55" s="151" t="s">
        <v>99</v>
      </c>
      <c r="C55" s="206">
        <f t="shared" si="3"/>
        <v>76</v>
      </c>
      <c r="D55" s="149" t="str">
        <f t="shared" si="4"/>
        <v>M 70-79</v>
      </c>
      <c r="E55" s="150">
        <v>1942</v>
      </c>
      <c r="F55" s="162" t="s">
        <v>148</v>
      </c>
      <c r="G55" s="136" t="str">
        <f t="shared" si="5"/>
        <v>I-ViruM</v>
      </c>
    </row>
    <row r="56" spans="1:7" ht="12.75" customHeight="1" x14ac:dyDescent="0.2">
      <c r="A56" s="153">
        <v>51</v>
      </c>
      <c r="B56" s="151" t="s">
        <v>81</v>
      </c>
      <c r="C56" s="206">
        <f t="shared" si="3"/>
        <v>77</v>
      </c>
      <c r="D56" s="149" t="str">
        <f t="shared" si="4"/>
        <v>M 70-79</v>
      </c>
      <c r="E56" s="150">
        <v>1941</v>
      </c>
      <c r="F56" s="162" t="s">
        <v>148</v>
      </c>
      <c r="G56" s="136" t="str">
        <f t="shared" si="5"/>
        <v>I-ViruM</v>
      </c>
    </row>
    <row r="57" spans="1:7" ht="12.75" customHeight="1" x14ac:dyDescent="0.2">
      <c r="A57" s="153">
        <v>52</v>
      </c>
      <c r="B57" s="151" t="s">
        <v>98</v>
      </c>
      <c r="C57" s="206">
        <f t="shared" si="3"/>
        <v>77</v>
      </c>
      <c r="D57" s="149" t="str">
        <f t="shared" si="4"/>
        <v>M 70-79</v>
      </c>
      <c r="E57" s="150">
        <v>1941</v>
      </c>
      <c r="F57" s="162" t="s">
        <v>148</v>
      </c>
      <c r="G57" s="136" t="str">
        <f t="shared" si="5"/>
        <v>I-ViruM</v>
      </c>
    </row>
    <row r="58" spans="1:7" ht="12.75" customHeight="1" x14ac:dyDescent="0.2">
      <c r="A58" s="153">
        <v>53</v>
      </c>
      <c r="B58" s="151" t="s">
        <v>186</v>
      </c>
      <c r="C58" s="206">
        <f t="shared" si="3"/>
        <v>79</v>
      </c>
      <c r="D58" s="149" t="str">
        <f t="shared" si="4"/>
        <v>M 70-79</v>
      </c>
      <c r="E58" s="150">
        <v>1939</v>
      </c>
      <c r="F58" s="162" t="s">
        <v>148</v>
      </c>
      <c r="G58" s="136" t="str">
        <f t="shared" si="5"/>
        <v>ValgaM</v>
      </c>
    </row>
    <row r="59" spans="1:7" ht="12.75" customHeight="1" x14ac:dyDescent="0.2">
      <c r="A59" s="153">
        <v>54</v>
      </c>
      <c r="B59" s="151" t="s">
        <v>204</v>
      </c>
      <c r="C59" s="206">
        <f t="shared" si="3"/>
        <v>79</v>
      </c>
      <c r="D59" s="149" t="str">
        <f t="shared" si="4"/>
        <v>M 70-79</v>
      </c>
      <c r="E59" s="150">
        <v>1939</v>
      </c>
      <c r="F59" s="162" t="s">
        <v>148</v>
      </c>
      <c r="G59" s="136" t="str">
        <f t="shared" si="5"/>
        <v>I-ViruM</v>
      </c>
    </row>
    <row r="60" spans="1:7" ht="12.75" customHeight="1" x14ac:dyDescent="0.2">
      <c r="A60" s="153">
        <v>55</v>
      </c>
      <c r="B60" s="151" t="s">
        <v>205</v>
      </c>
      <c r="C60" s="206">
        <f t="shared" si="3"/>
        <v>80</v>
      </c>
      <c r="D60" s="149" t="str">
        <f t="shared" si="4"/>
        <v>M 80+</v>
      </c>
      <c r="E60" s="150">
        <v>1938</v>
      </c>
      <c r="F60" s="162" t="s">
        <v>148</v>
      </c>
      <c r="G60" s="136" t="str">
        <f t="shared" si="5"/>
        <v>I-ViruM</v>
      </c>
    </row>
    <row r="61" spans="1:7" ht="12.75" customHeight="1" x14ac:dyDescent="0.2">
      <c r="A61" s="153">
        <v>56</v>
      </c>
      <c r="B61" s="151" t="s">
        <v>187</v>
      </c>
      <c r="C61" s="206">
        <f t="shared" si="3"/>
        <v>82</v>
      </c>
      <c r="D61" s="149" t="str">
        <f t="shared" si="4"/>
        <v>M 80+</v>
      </c>
      <c r="E61" s="150">
        <v>1936</v>
      </c>
      <c r="F61" s="162" t="s">
        <v>148</v>
      </c>
      <c r="G61" s="136" t="str">
        <f t="shared" si="5"/>
        <v>ValgaM</v>
      </c>
    </row>
    <row r="62" spans="1:7" ht="12.75" customHeight="1" x14ac:dyDescent="0.2">
      <c r="A62" s="153">
        <v>57</v>
      </c>
      <c r="B62" s="151" t="s">
        <v>97</v>
      </c>
      <c r="C62" s="206">
        <f t="shared" si="3"/>
        <v>83</v>
      </c>
      <c r="D62" s="149" t="str">
        <f t="shared" si="4"/>
        <v>M 80+</v>
      </c>
      <c r="E62" s="150">
        <v>1935</v>
      </c>
      <c r="F62" s="162" t="s">
        <v>148</v>
      </c>
      <c r="G62" s="136" t="str">
        <f t="shared" si="5"/>
        <v>I-ViruM</v>
      </c>
    </row>
    <row r="63" spans="1:7" ht="12.75" customHeight="1" x14ac:dyDescent="0.2">
      <c r="A63" s="153">
        <v>1</v>
      </c>
      <c r="B63" s="151" t="s">
        <v>207</v>
      </c>
      <c r="C63" s="206">
        <f t="shared" si="3"/>
        <v>39</v>
      </c>
      <c r="D63" s="149" t="str">
        <f t="shared" si="4"/>
        <v>N 35-49</v>
      </c>
      <c r="E63" s="150">
        <v>1979</v>
      </c>
      <c r="F63" s="162" t="s">
        <v>150</v>
      </c>
      <c r="G63" s="136" t="str">
        <f t="shared" si="5"/>
        <v>I-ViruN</v>
      </c>
    </row>
    <row r="64" spans="1:7" ht="12.75" customHeight="1" x14ac:dyDescent="0.2">
      <c r="A64" s="153">
        <v>2</v>
      </c>
      <c r="B64" s="151" t="s">
        <v>177</v>
      </c>
      <c r="C64" s="206">
        <f t="shared" si="3"/>
        <v>41</v>
      </c>
      <c r="D64" s="149" t="str">
        <f t="shared" si="4"/>
        <v>N 35-49</v>
      </c>
      <c r="E64" s="150">
        <v>1977</v>
      </c>
      <c r="F64" s="162" t="s">
        <v>150</v>
      </c>
      <c r="G64" s="136" t="str">
        <f t="shared" si="5"/>
        <v>LääneN</v>
      </c>
    </row>
    <row r="65" spans="1:7" ht="12.75" customHeight="1" x14ac:dyDescent="0.2">
      <c r="A65" s="153">
        <v>3</v>
      </c>
      <c r="B65" s="151" t="s">
        <v>208</v>
      </c>
      <c r="C65" s="206">
        <f t="shared" si="3"/>
        <v>42</v>
      </c>
      <c r="D65" s="149" t="str">
        <f t="shared" si="4"/>
        <v>N 35-49</v>
      </c>
      <c r="E65" s="150">
        <v>1976</v>
      </c>
      <c r="F65" s="162" t="s">
        <v>150</v>
      </c>
      <c r="G65" s="136" t="str">
        <f t="shared" si="5"/>
        <v>I-ViruN</v>
      </c>
    </row>
    <row r="66" spans="1:7" ht="12.75" customHeight="1" x14ac:dyDescent="0.2">
      <c r="A66" s="153">
        <v>4</v>
      </c>
      <c r="B66" s="151" t="s">
        <v>206</v>
      </c>
      <c r="C66" s="206">
        <f t="shared" si="3"/>
        <v>43</v>
      </c>
      <c r="D66" s="149" t="str">
        <f t="shared" si="4"/>
        <v>N 35-49</v>
      </c>
      <c r="E66" s="150">
        <v>1975</v>
      </c>
      <c r="F66" s="162" t="s">
        <v>150</v>
      </c>
      <c r="G66" s="136" t="str">
        <f t="shared" si="5"/>
        <v>I-ViruN</v>
      </c>
    </row>
    <row r="67" spans="1:7" ht="12.75" customHeight="1" x14ac:dyDescent="0.2">
      <c r="A67" s="153">
        <v>5</v>
      </c>
      <c r="B67" s="151" t="s">
        <v>171</v>
      </c>
      <c r="C67" s="206">
        <f t="shared" ref="C67:C91" si="6">IF(E67&gt;0,2018-E67,"")</f>
        <v>45</v>
      </c>
      <c r="D67" s="149" t="str">
        <f t="shared" ref="D67:D91" si="7">LEFT(F67,1)&amp;" "&amp;IF(E67&gt;1983,"",IF(E67&gt;=1969,"35-49",IF(E67&gt;=1959,"50-59",IF(E67&gt;=1949,"60-69",IF(E67&gt;=1939,"70-79",IF(E67&gt;=1929,"80+",""))))))</f>
        <v>N 35-49</v>
      </c>
      <c r="E67" s="150">
        <v>1973</v>
      </c>
      <c r="F67" s="162" t="s">
        <v>150</v>
      </c>
      <c r="G67" s="136" t="str">
        <f t="shared" ref="G67:G91" si="8">IFERROR(MID(B67,FIND("(",B67)+1,FIND(")",B67)-FIND("(",B67)-1),"")&amp;LEFT(D67,1)</f>
        <v>TartuN</v>
      </c>
    </row>
    <row r="68" spans="1:7" ht="12.75" customHeight="1" x14ac:dyDescent="0.2">
      <c r="A68" s="153">
        <v>6</v>
      </c>
      <c r="B68" s="151" t="s">
        <v>178</v>
      </c>
      <c r="C68" s="206">
        <f t="shared" si="6"/>
        <v>46</v>
      </c>
      <c r="D68" s="149" t="str">
        <f t="shared" si="7"/>
        <v>N 35-49</v>
      </c>
      <c r="E68" s="150">
        <v>1972</v>
      </c>
      <c r="F68" s="162" t="s">
        <v>150</v>
      </c>
      <c r="G68" s="136" t="str">
        <f t="shared" si="8"/>
        <v>LääneN</v>
      </c>
    </row>
    <row r="69" spans="1:7" ht="12.75" customHeight="1" x14ac:dyDescent="0.2">
      <c r="A69" s="153">
        <v>7</v>
      </c>
      <c r="B69" s="151" t="s">
        <v>188</v>
      </c>
      <c r="C69" s="206">
        <f t="shared" si="6"/>
        <v>46</v>
      </c>
      <c r="D69" s="149" t="str">
        <f t="shared" si="7"/>
        <v>N 35-49</v>
      </c>
      <c r="E69" s="150">
        <v>1972</v>
      </c>
      <c r="F69" s="162" t="s">
        <v>150</v>
      </c>
      <c r="G69" s="136" t="str">
        <f t="shared" si="8"/>
        <v>ValgaN</v>
      </c>
    </row>
    <row r="70" spans="1:7" ht="12.75" customHeight="1" x14ac:dyDescent="0.2">
      <c r="A70" s="153">
        <v>8</v>
      </c>
      <c r="B70" s="151" t="s">
        <v>159</v>
      </c>
      <c r="C70" s="206">
        <f t="shared" si="6"/>
        <v>48</v>
      </c>
      <c r="D70" s="149" t="str">
        <f t="shared" si="7"/>
        <v>N 35-49</v>
      </c>
      <c r="E70" s="150">
        <v>1970</v>
      </c>
      <c r="F70" s="162" t="s">
        <v>150</v>
      </c>
      <c r="G70" s="136" t="str">
        <f t="shared" si="8"/>
        <v>VõruN</v>
      </c>
    </row>
    <row r="71" spans="1:7" ht="12.75" customHeight="1" x14ac:dyDescent="0.2">
      <c r="A71" s="153">
        <v>9</v>
      </c>
      <c r="B71" s="151" t="s">
        <v>175</v>
      </c>
      <c r="C71" s="206">
        <f t="shared" si="6"/>
        <v>50</v>
      </c>
      <c r="D71" s="149" t="str">
        <f t="shared" si="7"/>
        <v>N 50-59</v>
      </c>
      <c r="E71" s="150">
        <v>1968</v>
      </c>
      <c r="F71" s="162" t="s">
        <v>150</v>
      </c>
      <c r="G71" s="136" t="str">
        <f t="shared" si="8"/>
        <v>TartuN</v>
      </c>
    </row>
    <row r="72" spans="1:7" ht="12.75" customHeight="1" x14ac:dyDescent="0.2">
      <c r="A72" s="153">
        <v>10</v>
      </c>
      <c r="B72" s="151" t="s">
        <v>114</v>
      </c>
      <c r="C72" s="206">
        <f t="shared" si="6"/>
        <v>53</v>
      </c>
      <c r="D72" s="149" t="str">
        <f t="shared" si="7"/>
        <v>N 50-59</v>
      </c>
      <c r="E72" s="150">
        <v>1965</v>
      </c>
      <c r="F72" s="162" t="s">
        <v>150</v>
      </c>
      <c r="G72" s="136" t="str">
        <f t="shared" si="8"/>
        <v>LääneN</v>
      </c>
    </row>
    <row r="73" spans="1:7" ht="12.75" customHeight="1" x14ac:dyDescent="0.2">
      <c r="A73" s="153">
        <v>11</v>
      </c>
      <c r="B73" s="151" t="s">
        <v>189</v>
      </c>
      <c r="C73" s="206">
        <f t="shared" si="6"/>
        <v>54</v>
      </c>
      <c r="D73" s="149" t="str">
        <f t="shared" si="7"/>
        <v>N 50-59</v>
      </c>
      <c r="E73" s="150">
        <v>1964</v>
      </c>
      <c r="F73" s="162" t="s">
        <v>150</v>
      </c>
      <c r="G73" s="136" t="str">
        <f t="shared" si="8"/>
        <v>ValgaN</v>
      </c>
    </row>
    <row r="74" spans="1:7" ht="12.75" customHeight="1" x14ac:dyDescent="0.2">
      <c r="A74" s="153">
        <v>12</v>
      </c>
      <c r="B74" s="151" t="s">
        <v>113</v>
      </c>
      <c r="C74" s="206">
        <f t="shared" si="6"/>
        <v>55</v>
      </c>
      <c r="D74" s="149" t="str">
        <f t="shared" si="7"/>
        <v>N 50-59</v>
      </c>
      <c r="E74" s="150">
        <v>1963</v>
      </c>
      <c r="F74" s="162" t="s">
        <v>150</v>
      </c>
      <c r="G74" s="136" t="str">
        <f t="shared" si="8"/>
        <v>LääneN</v>
      </c>
    </row>
    <row r="75" spans="1:7" ht="12.75" customHeight="1" x14ac:dyDescent="0.2">
      <c r="A75" s="153">
        <v>13</v>
      </c>
      <c r="B75" s="151" t="s">
        <v>209</v>
      </c>
      <c r="C75" s="206">
        <f t="shared" si="6"/>
        <v>56</v>
      </c>
      <c r="D75" s="149" t="str">
        <f t="shared" si="7"/>
        <v>N 50-59</v>
      </c>
      <c r="E75" s="150">
        <v>1962</v>
      </c>
      <c r="F75" s="162" t="s">
        <v>150</v>
      </c>
      <c r="G75" s="136" t="str">
        <f t="shared" si="8"/>
        <v>I-ViruN</v>
      </c>
    </row>
    <row r="76" spans="1:7" ht="12.75" customHeight="1" x14ac:dyDescent="0.2">
      <c r="A76" s="153">
        <v>14</v>
      </c>
      <c r="B76" s="151" t="s">
        <v>160</v>
      </c>
      <c r="C76" s="206">
        <f t="shared" si="6"/>
        <v>58</v>
      </c>
      <c r="D76" s="149" t="str">
        <f t="shared" si="7"/>
        <v>N 50-59</v>
      </c>
      <c r="E76" s="150">
        <v>1960</v>
      </c>
      <c r="F76" s="162" t="s">
        <v>150</v>
      </c>
      <c r="G76" s="136" t="str">
        <f t="shared" si="8"/>
        <v>VõruN</v>
      </c>
    </row>
    <row r="77" spans="1:7" ht="12.75" customHeight="1" x14ac:dyDescent="0.2">
      <c r="A77" s="153">
        <v>15</v>
      </c>
      <c r="B77" s="151" t="s">
        <v>82</v>
      </c>
      <c r="C77" s="206">
        <f t="shared" si="6"/>
        <v>59</v>
      </c>
      <c r="D77" s="149" t="str">
        <f t="shared" si="7"/>
        <v>N 50-59</v>
      </c>
      <c r="E77" s="150">
        <v>1959</v>
      </c>
      <c r="F77" s="162" t="s">
        <v>150</v>
      </c>
      <c r="G77" s="136" t="str">
        <f t="shared" si="8"/>
        <v>I-ViruN</v>
      </c>
    </row>
    <row r="78" spans="1:7" ht="12.75" customHeight="1" x14ac:dyDescent="0.2">
      <c r="A78" s="153">
        <v>16</v>
      </c>
      <c r="B78" s="151" t="s">
        <v>174</v>
      </c>
      <c r="C78" s="206">
        <f t="shared" si="6"/>
        <v>60</v>
      </c>
      <c r="D78" s="149" t="str">
        <f t="shared" si="7"/>
        <v>N 60-69</v>
      </c>
      <c r="E78" s="150">
        <v>1958</v>
      </c>
      <c r="F78" s="162" t="s">
        <v>150</v>
      </c>
      <c r="G78" s="136" t="str">
        <f t="shared" si="8"/>
        <v>TartuN</v>
      </c>
    </row>
    <row r="79" spans="1:7" ht="12.75" customHeight="1" x14ac:dyDescent="0.2">
      <c r="A79" s="153">
        <v>17</v>
      </c>
      <c r="B79" s="153" t="s">
        <v>83</v>
      </c>
      <c r="C79" s="206">
        <f t="shared" si="6"/>
        <v>61</v>
      </c>
      <c r="D79" s="149" t="str">
        <f t="shared" si="7"/>
        <v>N 60-69</v>
      </c>
      <c r="E79" s="152">
        <v>1957</v>
      </c>
      <c r="F79" s="156" t="s">
        <v>150</v>
      </c>
      <c r="G79" s="136" t="str">
        <f t="shared" si="8"/>
        <v>L-ViruN</v>
      </c>
    </row>
    <row r="80" spans="1:7" ht="12.75" customHeight="1" x14ac:dyDescent="0.2">
      <c r="A80" s="153">
        <v>18</v>
      </c>
      <c r="B80" s="151" t="s">
        <v>190</v>
      </c>
      <c r="C80" s="206">
        <f t="shared" si="6"/>
        <v>62</v>
      </c>
      <c r="D80" s="149" t="str">
        <f t="shared" si="7"/>
        <v>N 60-69</v>
      </c>
      <c r="E80" s="150">
        <v>1956</v>
      </c>
      <c r="F80" s="162" t="s">
        <v>150</v>
      </c>
      <c r="G80" s="136" t="str">
        <f t="shared" si="8"/>
        <v>ValgaN</v>
      </c>
    </row>
    <row r="81" spans="1:8" ht="12.75" customHeight="1" x14ac:dyDescent="0.2">
      <c r="A81" s="153">
        <v>19</v>
      </c>
      <c r="B81" s="151" t="s">
        <v>115</v>
      </c>
      <c r="C81" s="206">
        <f t="shared" si="6"/>
        <v>67</v>
      </c>
      <c r="D81" s="149" t="str">
        <f t="shared" si="7"/>
        <v>N 60-69</v>
      </c>
      <c r="E81" s="150">
        <v>1951</v>
      </c>
      <c r="F81" s="162" t="s">
        <v>150</v>
      </c>
      <c r="G81" s="136" t="str">
        <f t="shared" si="8"/>
        <v>LääneN</v>
      </c>
    </row>
    <row r="82" spans="1:8" ht="12.75" customHeight="1" x14ac:dyDescent="0.2">
      <c r="A82" s="153">
        <v>20</v>
      </c>
      <c r="B82" s="151" t="s">
        <v>172</v>
      </c>
      <c r="C82" s="206">
        <f t="shared" si="6"/>
        <v>68</v>
      </c>
      <c r="D82" s="149" t="str">
        <f t="shared" si="7"/>
        <v>N 60-69</v>
      </c>
      <c r="E82" s="150">
        <v>1950</v>
      </c>
      <c r="F82" s="162" t="s">
        <v>150</v>
      </c>
      <c r="G82" s="136" t="str">
        <f t="shared" si="8"/>
        <v>TartuN</v>
      </c>
    </row>
    <row r="83" spans="1:8" ht="12.75" customHeight="1" x14ac:dyDescent="0.2">
      <c r="A83" s="153">
        <v>21</v>
      </c>
      <c r="B83" s="151" t="s">
        <v>173</v>
      </c>
      <c r="C83" s="206">
        <f t="shared" si="6"/>
        <v>71</v>
      </c>
      <c r="D83" s="149" t="str">
        <f t="shared" si="7"/>
        <v>N 70-79</v>
      </c>
      <c r="E83" s="150">
        <v>1947</v>
      </c>
      <c r="F83" s="162" t="s">
        <v>150</v>
      </c>
      <c r="G83" s="136" t="str">
        <f t="shared" si="8"/>
        <v>TartuN</v>
      </c>
    </row>
    <row r="84" spans="1:8" ht="12.75" customHeight="1" x14ac:dyDescent="0.2">
      <c r="A84" s="153">
        <v>22</v>
      </c>
      <c r="B84" s="153" t="s">
        <v>149</v>
      </c>
      <c r="C84" s="206">
        <f t="shared" si="6"/>
        <v>73</v>
      </c>
      <c r="D84" s="149" t="str">
        <f t="shared" si="7"/>
        <v>N 70-79</v>
      </c>
      <c r="E84" s="140">
        <v>1945</v>
      </c>
      <c r="F84" s="156" t="s">
        <v>150</v>
      </c>
      <c r="G84" s="136" t="str">
        <f t="shared" si="8"/>
        <v>L-ViruN</v>
      </c>
    </row>
    <row r="85" spans="1:8" ht="12.75" customHeight="1" x14ac:dyDescent="0.2">
      <c r="A85" s="153">
        <v>23</v>
      </c>
      <c r="B85" s="151" t="s">
        <v>161</v>
      </c>
      <c r="C85" s="206">
        <f t="shared" si="6"/>
        <v>73</v>
      </c>
      <c r="D85" s="149" t="str">
        <f t="shared" si="7"/>
        <v>N 70-79</v>
      </c>
      <c r="E85" s="150">
        <v>1945</v>
      </c>
      <c r="F85" s="162" t="s">
        <v>150</v>
      </c>
      <c r="G85" s="136" t="str">
        <f t="shared" si="8"/>
        <v>VõruN</v>
      </c>
    </row>
    <row r="86" spans="1:8" ht="12.75" customHeight="1" x14ac:dyDescent="0.2">
      <c r="A86" s="153">
        <v>24</v>
      </c>
      <c r="B86" s="151" t="s">
        <v>84</v>
      </c>
      <c r="C86" s="206">
        <f t="shared" si="6"/>
        <v>76</v>
      </c>
      <c r="D86" s="149" t="str">
        <f t="shared" si="7"/>
        <v>N 70-79</v>
      </c>
      <c r="E86" s="150">
        <v>1942</v>
      </c>
      <c r="F86" s="162" t="s">
        <v>150</v>
      </c>
      <c r="G86" s="136" t="str">
        <f t="shared" si="8"/>
        <v>VõruN</v>
      </c>
    </row>
    <row r="87" spans="1:8" ht="12.75" customHeight="1" x14ac:dyDescent="0.2">
      <c r="A87" s="153">
        <v>26</v>
      </c>
      <c r="B87" s="151" t="s">
        <v>85</v>
      </c>
      <c r="C87" s="206">
        <f t="shared" si="6"/>
        <v>77</v>
      </c>
      <c r="D87" s="149" t="str">
        <f t="shared" si="7"/>
        <v>N 70-79</v>
      </c>
      <c r="E87" s="150">
        <v>1941</v>
      </c>
      <c r="F87" s="162" t="s">
        <v>150</v>
      </c>
      <c r="G87" s="136" t="str">
        <f t="shared" si="8"/>
        <v>LääneN</v>
      </c>
    </row>
    <row r="88" spans="1:8" ht="12.75" customHeight="1" x14ac:dyDescent="0.2">
      <c r="A88" s="153">
        <v>27</v>
      </c>
      <c r="B88" s="151" t="s">
        <v>254</v>
      </c>
      <c r="C88" s="206">
        <f t="shared" si="6"/>
        <v>77</v>
      </c>
      <c r="D88" s="149" t="str">
        <f t="shared" si="7"/>
        <v>N 70-79</v>
      </c>
      <c r="E88" s="150">
        <v>1941</v>
      </c>
      <c r="F88" s="162" t="s">
        <v>150</v>
      </c>
      <c r="G88" s="136" t="str">
        <f t="shared" si="8"/>
        <v>ValgaN</v>
      </c>
    </row>
    <row r="89" spans="1:8" ht="12.75" customHeight="1" x14ac:dyDescent="0.2">
      <c r="A89" s="153">
        <v>28</v>
      </c>
      <c r="B89" s="151" t="s">
        <v>170</v>
      </c>
      <c r="C89" s="206">
        <f t="shared" si="6"/>
        <v>80</v>
      </c>
      <c r="D89" s="149" t="str">
        <f t="shared" si="7"/>
        <v>N 80+</v>
      </c>
      <c r="E89" s="228">
        <v>1938</v>
      </c>
      <c r="F89" s="162" t="s">
        <v>150</v>
      </c>
      <c r="G89" s="136" t="str">
        <f t="shared" si="8"/>
        <v>TartuN</v>
      </c>
      <c r="H89" s="136" t="s">
        <v>251</v>
      </c>
    </row>
    <row r="90" spans="1:8" ht="12.75" customHeight="1" x14ac:dyDescent="0.2">
      <c r="A90" s="153">
        <v>29</v>
      </c>
      <c r="B90" s="151" t="s">
        <v>210</v>
      </c>
      <c r="C90" s="206">
        <f t="shared" si="6"/>
        <v>84</v>
      </c>
      <c r="D90" s="149" t="str">
        <f t="shared" si="7"/>
        <v>N 80+</v>
      </c>
      <c r="E90" s="150">
        <v>1934</v>
      </c>
      <c r="F90" s="162" t="s">
        <v>150</v>
      </c>
      <c r="G90" s="136" t="str">
        <f t="shared" si="8"/>
        <v>I-ViruN</v>
      </c>
    </row>
    <row r="91" spans="1:8" ht="12.75" customHeight="1" x14ac:dyDescent="0.2">
      <c r="A91" s="153">
        <v>30</v>
      </c>
      <c r="B91" s="151" t="s">
        <v>100</v>
      </c>
      <c r="C91" s="206">
        <f t="shared" si="6"/>
        <v>84</v>
      </c>
      <c r="D91" s="149" t="str">
        <f t="shared" si="7"/>
        <v>N 80+</v>
      </c>
      <c r="E91" s="150">
        <v>1934</v>
      </c>
      <c r="F91" s="162" t="s">
        <v>150</v>
      </c>
      <c r="G91" s="136" t="str">
        <f t="shared" si="8"/>
        <v>I-ViruN</v>
      </c>
    </row>
    <row r="92" spans="1:8" ht="12.75" customHeight="1" x14ac:dyDescent="0.2">
      <c r="A92" s="34"/>
      <c r="B92" s="209" t="s">
        <v>227</v>
      </c>
      <c r="C92" s="34"/>
      <c r="D92" s="34"/>
      <c r="E92" s="210">
        <f>COUNTA(D$6:D$91)</f>
        <v>86</v>
      </c>
      <c r="F92" s="4"/>
    </row>
    <row r="93" spans="1:8" ht="12.75" customHeight="1" x14ac:dyDescent="0.2">
      <c r="B93" s="211" t="s">
        <v>228</v>
      </c>
      <c r="E93" s="208">
        <f>E92-E94</f>
        <v>57</v>
      </c>
    </row>
    <row r="94" spans="1:8" ht="12.75" customHeight="1" x14ac:dyDescent="0.2">
      <c r="B94" s="212" t="s">
        <v>229</v>
      </c>
      <c r="E94" s="208">
        <f>COUNTIF(D$6:D$91,"&gt;=N")</f>
        <v>29</v>
      </c>
    </row>
    <row r="95" spans="1:8" ht="12.75" customHeight="1" x14ac:dyDescent="0.2"/>
    <row r="96" spans="1:8" ht="12.75" customHeight="1" x14ac:dyDescent="0.2"/>
    <row r="144" ht="12.75" customHeight="1" x14ac:dyDescent="0.2"/>
    <row r="298" spans="5:6" x14ac:dyDescent="0.2">
      <c r="E298" s="48"/>
      <c r="F298" s="48"/>
    </row>
    <row r="299" spans="5:6" x14ac:dyDescent="0.2">
      <c r="E299" s="48"/>
      <c r="F299" s="48"/>
    </row>
    <row r="300" spans="5:6" x14ac:dyDescent="0.2">
      <c r="E300" s="48"/>
      <c r="F300" s="48"/>
    </row>
    <row r="301" spans="5:6" x14ac:dyDescent="0.2">
      <c r="E301" s="48"/>
      <c r="F301" s="48"/>
    </row>
    <row r="302" spans="5:6" x14ac:dyDescent="0.2">
      <c r="E302" s="48"/>
      <c r="F302" s="48"/>
    </row>
    <row r="303" spans="5:6" x14ac:dyDescent="0.2">
      <c r="E303" s="48"/>
      <c r="F303" s="48"/>
    </row>
    <row r="304" spans="5:6" x14ac:dyDescent="0.2">
      <c r="E304" s="48"/>
      <c r="F304" s="48"/>
    </row>
    <row r="305" spans="5:6" x14ac:dyDescent="0.2">
      <c r="E305" s="48"/>
      <c r="F305" s="48"/>
    </row>
    <row r="306" spans="5:6" x14ac:dyDescent="0.2">
      <c r="E306" s="48"/>
      <c r="F306" s="48"/>
    </row>
    <row r="307" spans="5:6" x14ac:dyDescent="0.2">
      <c r="E307" s="48"/>
      <c r="F307" s="48"/>
    </row>
    <row r="308" spans="5:6" x14ac:dyDescent="0.2">
      <c r="E308" s="48"/>
      <c r="F308" s="48"/>
    </row>
    <row r="309" spans="5:6" x14ac:dyDescent="0.2">
      <c r="E309" s="48"/>
      <c r="F309" s="48"/>
    </row>
    <row r="310" spans="5:6" x14ac:dyDescent="0.2">
      <c r="E310" s="48"/>
      <c r="F310" s="48"/>
    </row>
    <row r="311" spans="5:6" x14ac:dyDescent="0.2">
      <c r="E311" s="48"/>
      <c r="F311" s="48"/>
    </row>
    <row r="312" spans="5:6" x14ac:dyDescent="0.2">
      <c r="E312" s="48"/>
      <c r="F312" s="48"/>
    </row>
    <row r="313" spans="5:6" hidden="1" x14ac:dyDescent="0.2"/>
    <row r="314" spans="5:6" hidden="1" x14ac:dyDescent="0.2"/>
    <row r="315" spans="5:6" hidden="1" x14ac:dyDescent="0.2"/>
    <row r="316" spans="5:6" hidden="1" x14ac:dyDescent="0.2"/>
    <row r="317" spans="5:6" hidden="1" x14ac:dyDescent="0.2"/>
    <row r="318" spans="5:6" hidden="1" x14ac:dyDescent="0.2"/>
    <row r="319" spans="5:6" hidden="1" x14ac:dyDescent="0.2"/>
    <row r="320" spans="5:6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</sheetData>
  <conditionalFormatting sqref="A1:B4 A346:B1048576">
    <cfRule type="containsText" dxfId="331" priority="88" operator="containsText" text="I-Viru">
      <formula>NOT(ISERROR(SEARCH("I-Viru",A1)))</formula>
    </cfRule>
  </conditionalFormatting>
  <conditionalFormatting sqref="E6:E91">
    <cfRule type="expression" dxfId="330" priority="16" stopIfTrue="1">
      <formula>IF(E6&gt;0,IF(E6&gt;1900,IF(E6&gt;1983,TRUE),TRUE),FALSE)</formula>
    </cfRule>
  </conditionalFormatting>
  <conditionalFormatting sqref="D6:D91">
    <cfRule type="containsText" dxfId="329" priority="13" stopIfTrue="1" operator="containsText" text="n">
      <formula>NOT(ISERROR(SEARCH("n",D6)))</formula>
    </cfRule>
    <cfRule type="containsText" dxfId="328" priority="14" stopIfTrue="1" operator="containsText" text="m">
      <formula>NOT(ISERROR(SEARCH("m",D6)))</formula>
    </cfRule>
  </conditionalFormatting>
  <conditionalFormatting sqref="B31 B15:B26 B10">
    <cfRule type="duplicateValues" dxfId="327" priority="7" stopIfTrue="1"/>
  </conditionalFormatting>
  <conditionalFormatting sqref="B5 E5">
    <cfRule type="containsText" dxfId="326" priority="1" operator="containsText" text="I-Viru">
      <formula>NOT(ISERROR(SEARCH("I-Viru",B5)))</formula>
    </cfRule>
  </conditionalFormatting>
  <conditionalFormatting sqref="B6:B9 B11:B14">
    <cfRule type="duplicateValues" dxfId="325" priority="961" stopIfTrue="1"/>
  </conditionalFormatting>
  <conditionalFormatting sqref="B27:B30 B32:B94">
    <cfRule type="duplicateValues" dxfId="324" priority="1133" stopIfTrue="1"/>
  </conditionalFormatting>
  <pageMargins left="0.31496062992125984" right="0.31496062992125984" top="0.59055118110236227" bottom="0.31496062992125984" header="0.31496062992125984" footer="0"/>
  <pageSetup paperSize="9" fitToHeight="0" orientation="portrait" verticalDpi="1200" r:id="rId1"/>
  <headerFooter>
    <oddHeader>&amp;RPage &amp;P of &amp;N</oddHeader>
  </headerFooter>
  <rowBreaks count="1" manualBreakCount="1">
    <brk id="119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6"/>
  <sheetViews>
    <sheetView showGridLines="0" showRowColHeaders="0" workbookViewId="0">
      <selection activeCell="B1" sqref="B1"/>
    </sheetView>
  </sheetViews>
  <sheetFormatPr defaultRowHeight="12.75" x14ac:dyDescent="0.2"/>
  <cols>
    <col min="1" max="1" width="79.140625" customWidth="1"/>
  </cols>
  <sheetData>
    <row r="1" spans="1:1" x14ac:dyDescent="0.2">
      <c r="A1" s="145" t="s">
        <v>126</v>
      </c>
    </row>
    <row r="2" spans="1:1" x14ac:dyDescent="0.2">
      <c r="A2" s="145" t="s">
        <v>118</v>
      </c>
    </row>
    <row r="3" spans="1:1" s="134" customFormat="1" x14ac:dyDescent="0.2">
      <c r="A3" s="146"/>
    </row>
    <row r="4" spans="1:1" x14ac:dyDescent="0.2">
      <c r="A4" s="145" t="s">
        <v>271</v>
      </c>
    </row>
    <row r="5" spans="1:1" s="72" customFormat="1" ht="25.5" x14ac:dyDescent="0.2">
      <c r="A5" s="146" t="s">
        <v>127</v>
      </c>
    </row>
    <row r="6" spans="1:1" s="134" customFormat="1" x14ac:dyDescent="0.2">
      <c r="A6" s="146"/>
    </row>
    <row r="7" spans="1:1" x14ac:dyDescent="0.2">
      <c r="A7" s="145" t="s">
        <v>272</v>
      </c>
    </row>
    <row r="8" spans="1:1" ht="25.5" x14ac:dyDescent="0.2">
      <c r="A8" s="146" t="s">
        <v>141</v>
      </c>
    </row>
    <row r="9" spans="1:1" s="134" customFormat="1" x14ac:dyDescent="0.2">
      <c r="A9" s="146"/>
    </row>
    <row r="10" spans="1:1" x14ac:dyDescent="0.2">
      <c r="A10" s="145" t="s">
        <v>273</v>
      </c>
    </row>
    <row r="11" spans="1:1" s="72" customFormat="1" x14ac:dyDescent="0.2">
      <c r="A11" s="146" t="s">
        <v>128</v>
      </c>
    </row>
    <row r="12" spans="1:1" s="11" customFormat="1" x14ac:dyDescent="0.2">
      <c r="A12" s="146" t="s">
        <v>129</v>
      </c>
    </row>
    <row r="13" spans="1:1" x14ac:dyDescent="0.2">
      <c r="A13" s="146" t="s">
        <v>130</v>
      </c>
    </row>
    <row r="14" spans="1:1" s="72" customFormat="1" x14ac:dyDescent="0.2">
      <c r="A14" s="146" t="s">
        <v>131</v>
      </c>
    </row>
    <row r="15" spans="1:1" x14ac:dyDescent="0.2">
      <c r="A15" s="146" t="s">
        <v>132</v>
      </c>
    </row>
    <row r="16" spans="1:1" s="134" customFormat="1" x14ac:dyDescent="0.2">
      <c r="A16" s="146"/>
    </row>
    <row r="17" spans="1:1" x14ac:dyDescent="0.2">
      <c r="A17" s="145" t="s">
        <v>274</v>
      </c>
    </row>
    <row r="18" spans="1:1" ht="25.5" x14ac:dyDescent="0.2">
      <c r="A18" s="146" t="s">
        <v>133</v>
      </c>
    </row>
    <row r="19" spans="1:1" ht="63.75" x14ac:dyDescent="0.2">
      <c r="A19" s="146" t="s">
        <v>288</v>
      </c>
    </row>
    <row r="20" spans="1:1" s="134" customFormat="1" x14ac:dyDescent="0.2">
      <c r="A20" s="146"/>
    </row>
    <row r="21" spans="1:1" s="72" customFormat="1" x14ac:dyDescent="0.2">
      <c r="A21" s="145" t="s">
        <v>275</v>
      </c>
    </row>
    <row r="22" spans="1:1" ht="25.5" x14ac:dyDescent="0.2">
      <c r="A22" s="146" t="s">
        <v>289</v>
      </c>
    </row>
    <row r="23" spans="1:1" ht="25.5" x14ac:dyDescent="0.2">
      <c r="A23" s="146" t="s">
        <v>134</v>
      </c>
    </row>
    <row r="24" spans="1:1" s="134" customFormat="1" x14ac:dyDescent="0.2">
      <c r="A24" s="146"/>
    </row>
    <row r="25" spans="1:1" x14ac:dyDescent="0.2">
      <c r="A25" s="145" t="s">
        <v>276</v>
      </c>
    </row>
    <row r="26" spans="1:1" s="11" customFormat="1" ht="38.25" x14ac:dyDescent="0.2">
      <c r="A26" s="146" t="s">
        <v>135</v>
      </c>
    </row>
    <row r="27" spans="1:1" s="72" customFormat="1" x14ac:dyDescent="0.2">
      <c r="A27" s="146" t="s">
        <v>136</v>
      </c>
    </row>
    <row r="28" spans="1:1" s="134" customFormat="1" x14ac:dyDescent="0.2">
      <c r="A28" s="146"/>
    </row>
    <row r="29" spans="1:1" x14ac:dyDescent="0.2">
      <c r="A29" s="145" t="s">
        <v>277</v>
      </c>
    </row>
    <row r="30" spans="1:1" ht="63.75" x14ac:dyDescent="0.2">
      <c r="A30" s="146" t="s">
        <v>137</v>
      </c>
    </row>
    <row r="31" spans="1:1" s="134" customFormat="1" x14ac:dyDescent="0.2">
      <c r="A31" s="146"/>
    </row>
    <row r="32" spans="1:1" s="72" customFormat="1" x14ac:dyDescent="0.2">
      <c r="A32" s="145" t="s">
        <v>278</v>
      </c>
    </row>
    <row r="33" spans="1:1" ht="25.5" x14ac:dyDescent="0.2">
      <c r="A33" s="146" t="s">
        <v>138</v>
      </c>
    </row>
    <row r="34" spans="1:1" s="134" customFormat="1" x14ac:dyDescent="0.2">
      <c r="A34" s="146"/>
    </row>
    <row r="35" spans="1:1" s="11" customFormat="1" x14ac:dyDescent="0.2">
      <c r="A35" s="145" t="s">
        <v>279</v>
      </c>
    </row>
    <row r="36" spans="1:1" ht="25.5" x14ac:dyDescent="0.2">
      <c r="A36" s="146" t="s">
        <v>139</v>
      </c>
    </row>
    <row r="37" spans="1:1" s="134" customFormat="1" x14ac:dyDescent="0.2">
      <c r="A37" s="146"/>
    </row>
    <row r="38" spans="1:1" s="72" customFormat="1" x14ac:dyDescent="0.2">
      <c r="A38" s="146" t="s">
        <v>140</v>
      </c>
    </row>
    <row r="39" spans="1:1" x14ac:dyDescent="0.2">
      <c r="A39" s="134"/>
    </row>
    <row r="40" spans="1:1" x14ac:dyDescent="0.2">
      <c r="A40" s="134"/>
    </row>
    <row r="41" spans="1:1" s="72" customFormat="1" x14ac:dyDescent="0.2">
      <c r="A41" s="134"/>
    </row>
    <row r="42" spans="1:1" s="11" customFormat="1" x14ac:dyDescent="0.2">
      <c r="A42" s="134"/>
    </row>
    <row r="43" spans="1:1" x14ac:dyDescent="0.2">
      <c r="A43" s="134"/>
    </row>
    <row r="44" spans="1:1" s="72" customFormat="1" x14ac:dyDescent="0.2">
      <c r="A44" s="134"/>
    </row>
    <row r="45" spans="1:1" x14ac:dyDescent="0.2">
      <c r="A45" s="134"/>
    </row>
    <row r="46" spans="1:1" x14ac:dyDescent="0.2">
      <c r="A46" s="134"/>
    </row>
    <row r="47" spans="1:1" s="11" customFormat="1" x14ac:dyDescent="0.2">
      <c r="A47" s="134"/>
    </row>
    <row r="48" spans="1:1" x14ac:dyDescent="0.2">
      <c r="A48" s="134"/>
    </row>
    <row r="49" spans="1:1" x14ac:dyDescent="0.2">
      <c r="A49" s="134"/>
    </row>
    <row r="50" spans="1:1" s="11" customFormat="1" x14ac:dyDescent="0.2">
      <c r="A50" s="134"/>
    </row>
    <row r="53" spans="1:1" s="11" customFormat="1" x14ac:dyDescent="0.2"/>
    <row r="56" spans="1:1" s="11" customFormat="1" x14ac:dyDescent="0.2"/>
  </sheetData>
  <pageMargins left="0.78740157480314965" right="0.39370078740157483" top="0.59055118110236227" bottom="0.39370078740157483" header="0.39370078740157483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O317"/>
  <sheetViews>
    <sheetView showGridLines="0" zoomScaleNormal="100" workbookViewId="0">
      <pane ySplit="5" topLeftCell="A6" activePane="bottomLeft" state="frozen"/>
      <selection activeCell="J1" sqref="J1"/>
      <selection pane="bottomLeft" activeCell="L1" sqref="L1"/>
    </sheetView>
  </sheetViews>
  <sheetFormatPr defaultRowHeight="12.75" x14ac:dyDescent="0.2"/>
  <cols>
    <col min="1" max="1" width="3.28515625" style="6" customWidth="1"/>
    <col min="2" max="2" width="27.28515625" style="6" customWidth="1"/>
    <col min="3" max="3" width="6.28515625" style="16" customWidth="1"/>
    <col min="4" max="4" width="5.5703125" style="16" customWidth="1"/>
    <col min="5" max="7" width="5.5703125" style="6" customWidth="1"/>
    <col min="8" max="8" width="5.5703125" style="16" customWidth="1"/>
    <col min="9" max="9" width="5.140625" style="6" bestFit="1" customWidth="1"/>
    <col min="10" max="10" width="4.7109375" style="6" hidden="1" customWidth="1"/>
    <col min="11" max="11" width="4.7109375" style="6" customWidth="1"/>
    <col min="12" max="12" width="4.7109375" style="16" customWidth="1"/>
    <col min="13" max="13" width="6" style="6" hidden="1" customWidth="1"/>
    <col min="14" max="14" width="9.140625" style="40" customWidth="1"/>
    <col min="15" max="15" width="1.7109375" style="6" customWidth="1"/>
    <col min="16" max="16" width="1.7109375" style="16" customWidth="1"/>
    <col min="17" max="17" width="1.7109375" style="6" customWidth="1"/>
    <col min="18" max="34" width="9.7109375" style="6" hidden="1" customWidth="1"/>
    <col min="35" max="36" width="9.140625" style="6"/>
    <col min="37" max="38" width="9.140625" style="6" customWidth="1"/>
    <col min="39" max="16384" width="9.140625" style="6"/>
  </cols>
  <sheetData>
    <row r="1" spans="1:39" x14ac:dyDescent="0.2">
      <c r="A1" s="18" t="str">
        <f>Võistkondlik!B1</f>
        <v>ESL INDIVIDUAAL-VÕISTKONDLIKUD MEISTRIVÕISTLUSED PETANGIS 2018</v>
      </c>
      <c r="B1" s="15"/>
      <c r="C1" s="15"/>
      <c r="D1" s="15"/>
      <c r="E1" s="15"/>
      <c r="F1" s="15"/>
      <c r="G1" s="15"/>
      <c r="H1" s="15"/>
      <c r="I1" s="15"/>
      <c r="J1" s="166" t="s">
        <v>214</v>
      </c>
      <c r="K1" s="167"/>
      <c r="L1" s="165"/>
      <c r="M1" s="168"/>
      <c r="P1" s="73"/>
      <c r="Q1" s="73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K1" s="208"/>
    </row>
    <row r="2" spans="1:39" s="11" customFormat="1" x14ac:dyDescent="0.2">
      <c r="A2" s="15" t="str">
        <f>Võistkondlik!B2</f>
        <v>Toimumisaeg: L, 02.06.2018 kell 11:00</v>
      </c>
      <c r="B2" s="19"/>
      <c r="C2" s="19"/>
      <c r="D2" s="19"/>
      <c r="E2" s="19"/>
      <c r="G2" s="15"/>
      <c r="H2" s="15"/>
      <c r="N2" s="40"/>
      <c r="P2" s="19"/>
    </row>
    <row r="3" spans="1:39" s="11" customFormat="1" x14ac:dyDescent="0.2">
      <c r="A3" s="15" t="str">
        <f>Võistkondlik!B3</f>
        <v>Toimumiskoht: Ida-Virumaa, Voka, Metsa tn 2</v>
      </c>
      <c r="B3" s="19"/>
      <c r="C3" s="19"/>
      <c r="D3" s="19"/>
      <c r="E3" s="19"/>
      <c r="N3" s="40"/>
      <c r="P3" s="19"/>
    </row>
    <row r="4" spans="1:39" s="11" customFormat="1" x14ac:dyDescent="0.2">
      <c r="A4" s="15"/>
      <c r="B4" s="136"/>
      <c r="E4" s="136"/>
      <c r="F4" s="136"/>
      <c r="G4" s="136"/>
      <c r="H4" s="136"/>
      <c r="I4" s="214" t="s">
        <v>269</v>
      </c>
      <c r="J4" s="136"/>
      <c r="K4" s="136"/>
      <c r="L4" s="16"/>
      <c r="M4" s="16"/>
      <c r="N4" s="16"/>
      <c r="O4" s="16"/>
      <c r="P4" s="16"/>
      <c r="Q4" s="16"/>
      <c r="R4" s="16"/>
      <c r="S4" s="16"/>
      <c r="T4" s="16"/>
    </row>
    <row r="5" spans="1:39" x14ac:dyDescent="0.2">
      <c r="A5" s="26" t="s">
        <v>103</v>
      </c>
      <c r="B5" s="15"/>
      <c r="C5" s="136"/>
      <c r="D5" s="136"/>
      <c r="E5" s="136"/>
      <c r="F5" s="15"/>
      <c r="G5" s="15"/>
      <c r="H5" s="15"/>
      <c r="I5" s="15"/>
      <c r="J5" s="16"/>
      <c r="K5" s="16"/>
      <c r="M5" s="16"/>
      <c r="O5" s="16"/>
      <c r="P5" s="34"/>
    </row>
    <row r="6" spans="1:39" x14ac:dyDescent="0.2">
      <c r="A6" s="16"/>
      <c r="B6" s="16"/>
      <c r="E6" s="16"/>
      <c r="F6" s="16"/>
      <c r="G6" s="16"/>
      <c r="I6" s="16"/>
      <c r="J6" s="16"/>
      <c r="K6" s="16"/>
      <c r="M6" s="16"/>
      <c r="P6" s="4"/>
      <c r="Q6" s="73"/>
    </row>
    <row r="7" spans="1:39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/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  <c r="N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</row>
    <row r="8" spans="1:39" x14ac:dyDescent="0.2">
      <c r="A8" s="96">
        <v>1</v>
      </c>
      <c r="B8" s="232" t="s">
        <v>176</v>
      </c>
      <c r="C8" s="97"/>
      <c r="D8" s="80">
        <v>6</v>
      </c>
      <c r="E8" s="80">
        <v>13</v>
      </c>
      <c r="F8" s="80"/>
      <c r="G8" s="80"/>
      <c r="H8" s="172" t="str">
        <f>(IF(D8-C9&gt;0,1)+IF(E8-C10&gt;0,1)+IF(F8-C11&gt;0,1)+IF(G8-C12&gt;0,1))&amp;"-"&amp;(IF(D8-C9&lt;0,1)+IF(E8-C10&lt;0,1)+IF(F8-C11&lt;0,1)+IF(G8-C12&lt;0,1))</f>
        <v>1-1</v>
      </c>
      <c r="I8" s="80" t="str">
        <f>IF(AND(B8&lt;&gt;"",M$7=TRUE),A$7&amp;RANK(M8,M$8:M$12,0),"")</f>
        <v>A2</v>
      </c>
      <c r="J8" s="173">
        <f>VALUE(LEFT(H8,1))</f>
        <v>1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175">
        <f>10000*J8+K8*100+L8</f>
        <v>10000</v>
      </c>
      <c r="N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</row>
    <row r="9" spans="1:39" x14ac:dyDescent="0.2">
      <c r="A9" s="96">
        <v>2</v>
      </c>
      <c r="B9" s="163" t="s">
        <v>163</v>
      </c>
      <c r="C9" s="80">
        <v>13</v>
      </c>
      <c r="D9" s="97"/>
      <c r="E9" s="80">
        <v>13</v>
      </c>
      <c r="F9" s="80"/>
      <c r="G9" s="80"/>
      <c r="H9" s="172" t="str">
        <f>(IF(C9-D8&gt;0,1)+IF(E9-D10&gt;0,1)+IF(F9-D11&gt;0,1)+IF(G9-D12&gt;0,1))&amp;"-"&amp;(IF(C9-D8&lt;0,1)+IF(E9-D10&lt;0,1)+IF(F9-D11&lt;0,1)+IF(G9-D12&lt;0,1))</f>
        <v>2-0</v>
      </c>
      <c r="I9" s="80" t="str">
        <f>IF(AND(B9&lt;&gt;"",M$7=TRUE),A$7&amp;RANK(M9,M$8:M$12,0),"")</f>
        <v>A1</v>
      </c>
      <c r="J9" s="173">
        <f>VALUE(LEFT(H9,1))</f>
        <v>2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175">
        <f>10000*J9+K9*100+L9</f>
        <v>20000</v>
      </c>
      <c r="N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M9" s="136"/>
    </row>
    <row r="10" spans="1:39" x14ac:dyDescent="0.2">
      <c r="A10" s="96">
        <v>3</v>
      </c>
      <c r="B10" s="163" t="s">
        <v>154</v>
      </c>
      <c r="C10" s="80">
        <v>8</v>
      </c>
      <c r="D10" s="177">
        <v>5</v>
      </c>
      <c r="E10" s="97"/>
      <c r="F10" s="80"/>
      <c r="G10" s="80"/>
      <c r="H10" s="172" t="str">
        <f>(IF(C10-E8&gt;0,1)+IF(D10-E9&gt;0,1)+IF(F10-E11&gt;0,1)+IF(G10-E12&gt;0,1))&amp;"-"&amp;(IF(C10-E8&lt;0,1)+IF(D10-E9&lt;0,1)+IF(F10-E11&lt;0,1)+IF(G10-E12&lt;0,1))</f>
        <v>0-2</v>
      </c>
      <c r="I10" s="80" t="str">
        <f>IF(AND(B10&lt;&gt;"",M$7=TRUE),A$7&amp;RANK(M10,M$8:M$12,0),"")</f>
        <v>A3</v>
      </c>
      <c r="J10" s="173">
        <f>VALUE(LEFT(H10,1))</f>
        <v>0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0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0</v>
      </c>
      <c r="M10" s="175">
        <f>10000*J10+K10*100+L10</f>
        <v>0</v>
      </c>
      <c r="N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M10" s="136"/>
    </row>
    <row r="11" spans="1:39" hidden="1" x14ac:dyDescent="0.2">
      <c r="A11" s="96">
        <v>4</v>
      </c>
      <c r="B11" s="164"/>
      <c r="C11" s="80"/>
      <c r="D11" s="177"/>
      <c r="E11" s="80"/>
      <c r="F11" s="97"/>
      <c r="G11" s="98"/>
      <c r="H11" s="172" t="str">
        <f>(IF(C11-F8&gt;0,1)+IF(D11-F9&gt;0,1)+IF(E11-F10&gt;0,1)+IF(G11-F12&gt;0,1))&amp;"-"&amp;(IF(C11-F8&lt;0,1)+IF(D11-F9&lt;0,1)+IF(E11-F10&lt;0,1)+IF(G11-F12&lt;0,1))</f>
        <v>0-0</v>
      </c>
      <c r="I11" s="80" t="str">
        <f>IF(AND(B11&lt;&gt;"",M$7=TRUE),A$7&amp;RANK(M11,M$8:M$12,0),"")</f>
        <v/>
      </c>
      <c r="J11" s="173">
        <f>VALUE(LEFT(H11,1))</f>
        <v>0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>10000*J11+K11*100+L11</f>
        <v>0</v>
      </c>
      <c r="N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M11" s="136"/>
    </row>
    <row r="12" spans="1:39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>VALUE(LEFT(H12,1))</f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>10000*J12+K12*100+L12</f>
        <v>0</v>
      </c>
      <c r="N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</row>
    <row r="13" spans="1:39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  <c r="N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</row>
    <row r="14" spans="1:39" x14ac:dyDescent="0.2">
      <c r="A14" s="96" t="s">
        <v>19</v>
      </c>
      <c r="B14" s="119"/>
      <c r="C14" s="78">
        <v>1</v>
      </c>
      <c r="D14" s="78">
        <v>2</v>
      </c>
      <c r="E14" s="78">
        <v>3</v>
      </c>
      <c r="F14" s="78"/>
      <c r="G14" s="78"/>
      <c r="H14" s="119" t="s">
        <v>1</v>
      </c>
      <c r="I14" s="119" t="s">
        <v>52</v>
      </c>
      <c r="J14" s="184" t="s">
        <v>212</v>
      </c>
      <c r="K14" s="170" t="s">
        <v>212</v>
      </c>
      <c r="L14" s="185" t="s">
        <v>213</v>
      </c>
      <c r="M14" s="186" t="b">
        <f>OR(AND(COUNTA(B15:B19)=3,COUNTA(C15:G19)=6),AND(COUNTA(B15:B19)=4,COUNTA(C15:G19)=12),AND(COUNTA(B15:B19)=5,COUNTA(C15:G19)=20))</f>
        <v>1</v>
      </c>
      <c r="N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</row>
    <row r="15" spans="1:39" x14ac:dyDescent="0.2">
      <c r="A15" s="96">
        <v>1</v>
      </c>
      <c r="B15" s="100" t="s">
        <v>191</v>
      </c>
      <c r="C15" s="97"/>
      <c r="D15" s="80">
        <v>8</v>
      </c>
      <c r="E15" s="80">
        <v>1</v>
      </c>
      <c r="F15" s="80"/>
      <c r="G15" s="80"/>
      <c r="H15" s="172" t="str">
        <f>(IF(D15-C16&gt;0,1)+IF(E15-C17&gt;0,1)+IF(F15-C18&gt;0,1)+IF(G15-C19&gt;0,1))&amp;"-"&amp;(IF(D15-C16&lt;0,1)+IF(E15-C17&lt;0,1)+IF(F15-C18&lt;0,1)+IF(G15-C19&lt;0,1))</f>
        <v>0-2</v>
      </c>
      <c r="I15" s="80" t="str">
        <f>IF(AND(B15&lt;&gt;"",M$14=TRUE),A$14&amp;RANK(M15,M$15:M$19,0),"")</f>
        <v>B3</v>
      </c>
      <c r="J15" s="173">
        <f>VALUE(LEFT(H15,1))</f>
        <v>0</v>
      </c>
      <c r="K15" s="174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0</v>
      </c>
      <c r="L15" s="123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0</v>
      </c>
      <c r="M15" s="175">
        <f>10000*J15+K15*100+L15</f>
        <v>0</v>
      </c>
      <c r="N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</row>
    <row r="16" spans="1:39" x14ac:dyDescent="0.2">
      <c r="A16" s="96">
        <v>2</v>
      </c>
      <c r="B16" s="163" t="s">
        <v>155</v>
      </c>
      <c r="C16" s="80">
        <v>13</v>
      </c>
      <c r="D16" s="97"/>
      <c r="E16" s="80">
        <v>13</v>
      </c>
      <c r="F16" s="80"/>
      <c r="G16" s="80"/>
      <c r="H16" s="172" t="str">
        <f>(IF(C16-D15&gt;0,1)+IF(E16-D17&gt;0,1)+IF(F16-D18&gt;0,1)+IF(G16-D19&gt;0,1))&amp;"-"&amp;(IF(C16-D15&lt;0,1)+IF(E16-D17&lt;0,1)+IF(F16-D18&lt;0,1)+IF(G16-D19&lt;0,1))</f>
        <v>2-0</v>
      </c>
      <c r="I16" s="80" t="str">
        <f>IF(AND(B16&lt;&gt;"",M$14=TRUE),A$14&amp;RANK(M16,M$15:M$19,0),"")</f>
        <v>B1</v>
      </c>
      <c r="J16" s="173">
        <f>VALUE(LEFT(H16,1))</f>
        <v>2</v>
      </c>
      <c r="K16" s="176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0</v>
      </c>
      <c r="L16" s="123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0</v>
      </c>
      <c r="M16" s="175">
        <f>10000*J16+K16*100+L16</f>
        <v>20000</v>
      </c>
      <c r="N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</row>
    <row r="17" spans="1:35" x14ac:dyDescent="0.2">
      <c r="A17" s="96">
        <v>3</v>
      </c>
      <c r="B17" s="163" t="s">
        <v>182</v>
      </c>
      <c r="C17" s="80">
        <v>13</v>
      </c>
      <c r="D17" s="177">
        <v>11</v>
      </c>
      <c r="E17" s="97"/>
      <c r="F17" s="80"/>
      <c r="G17" s="80"/>
      <c r="H17" s="172" t="str">
        <f>(IF(C17-E15&gt;0,1)+IF(D17-E16&gt;0,1)+IF(F17-E18&gt;0,1)+IF(G17-E19&gt;0,1))&amp;"-"&amp;(IF(C17-E15&lt;0,1)+IF(D17-E16&lt;0,1)+IF(F17-E18&lt;0,1)+IF(G17-E19&lt;0,1))</f>
        <v>1-1</v>
      </c>
      <c r="I17" s="80" t="str">
        <f>IF(AND(B17&lt;&gt;"",M$14=TRUE),A$14&amp;RANK(M17,M$15:M$19,0),"")</f>
        <v>B2</v>
      </c>
      <c r="J17" s="173">
        <f>VALUE(LEFT(H17,1))</f>
        <v>1</v>
      </c>
      <c r="K17" s="176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0</v>
      </c>
      <c r="L17" s="123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0</v>
      </c>
      <c r="M17" s="175">
        <f>10000*J17+K17*100+L17</f>
        <v>10000</v>
      </c>
      <c r="N17" s="73"/>
      <c r="P17" s="73"/>
      <c r="Q17" s="138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</row>
    <row r="18" spans="1:35" hidden="1" x14ac:dyDescent="0.2">
      <c r="A18" s="96">
        <v>4</v>
      </c>
      <c r="B18" s="164"/>
      <c r="C18" s="80"/>
      <c r="D18" s="177"/>
      <c r="E18" s="80"/>
      <c r="F18" s="97"/>
      <c r="G18" s="98"/>
      <c r="H18" s="172" t="str">
        <f>(IF(C18-F15&gt;0,1)+IF(D18-F16&gt;0,1)+IF(E18-F17&gt;0,1)+IF(G18-F19&gt;0,1))&amp;"-"&amp;(IF(C18-F15&lt;0,1)+IF(D18-F16&lt;0,1)+IF(E18-F17&lt;0,1)+IF(G18-F19&lt;0,1))</f>
        <v>0-0</v>
      </c>
      <c r="I18" s="80" t="str">
        <f>IF(AND(B18&lt;&gt;"",M$14=TRUE),A$14&amp;RANK(M18,M$15:M$19,0),"")</f>
        <v/>
      </c>
      <c r="J18" s="173">
        <f>VALUE(LEFT(H18,1))</f>
        <v>0</v>
      </c>
      <c r="K18" s="176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0</v>
      </c>
      <c r="L18" s="123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0</v>
      </c>
      <c r="M18" s="175">
        <f>10000*J18+K18*100+L18</f>
        <v>0</v>
      </c>
      <c r="N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</row>
    <row r="19" spans="1:35" hidden="1" x14ac:dyDescent="0.2">
      <c r="A19" s="96">
        <v>5</v>
      </c>
      <c r="B19" s="164"/>
      <c r="C19" s="80"/>
      <c r="D19" s="80"/>
      <c r="E19" s="80"/>
      <c r="F19" s="80"/>
      <c r="G19" s="97"/>
      <c r="H19" s="172" t="str">
        <f>(IF(C19-G15&gt;0,1)+IF(D19-G16&gt;0,1)+IF(E19-G17&gt;0,1)+IF(F19-G18&gt;0,1))&amp;"-"&amp;(IF(C19-G15&lt;0,1)+IF(D19-G16&lt;0,1)+IF(E19-G17&lt;0,1)+IF(F19-G18&lt;0,1))</f>
        <v>0-0</v>
      </c>
      <c r="I19" s="80" t="str">
        <f>IF(AND(B19&lt;&gt;"",M$14=TRUE),A$14&amp;RANK(M19,M$15:M$19,0),"")</f>
        <v/>
      </c>
      <c r="J19" s="173">
        <f>VALUE(LEFT(H19,1))</f>
        <v>0</v>
      </c>
      <c r="K19" s="176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23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175">
        <f>10000*J19+K19*100+L19</f>
        <v>0</v>
      </c>
      <c r="N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</row>
    <row r="20" spans="1:35" x14ac:dyDescent="0.2">
      <c r="A20" s="95"/>
      <c r="B20" s="178"/>
      <c r="C20" s="82"/>
      <c r="D20" s="179"/>
      <c r="E20" s="82"/>
      <c r="F20" s="83"/>
      <c r="G20" s="79"/>
      <c r="H20" s="112"/>
      <c r="I20" s="180"/>
      <c r="J20" s="181"/>
      <c r="K20" s="187"/>
      <c r="L20" s="183"/>
      <c r="M20" s="181"/>
      <c r="N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</row>
    <row r="21" spans="1:35" x14ac:dyDescent="0.2">
      <c r="A21" s="96" t="s">
        <v>34</v>
      </c>
      <c r="B21" s="119"/>
      <c r="C21" s="78">
        <v>1</v>
      </c>
      <c r="D21" s="78">
        <v>2</v>
      </c>
      <c r="E21" s="78">
        <v>3</v>
      </c>
      <c r="F21" s="78"/>
      <c r="G21" s="78"/>
      <c r="H21" s="119" t="s">
        <v>1</v>
      </c>
      <c r="I21" s="119" t="s">
        <v>52</v>
      </c>
      <c r="J21" s="184" t="s">
        <v>212</v>
      </c>
      <c r="K21" s="170" t="s">
        <v>212</v>
      </c>
      <c r="L21" s="185" t="s">
        <v>213</v>
      </c>
      <c r="M21" s="186" t="b">
        <f>OR(AND(COUNTA(B22:B26)=3,COUNTA(C22:G26)=6),AND(COUNTA(B22:B26)=4,COUNTA(C22:G26)=12),AND(COUNTA(B22:B26)=5,COUNTA(C22:G26)=20))</f>
        <v>1</v>
      </c>
      <c r="N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</row>
    <row r="22" spans="1:35" x14ac:dyDescent="0.2">
      <c r="A22" s="96">
        <v>1</v>
      </c>
      <c r="B22" s="100" t="s">
        <v>192</v>
      </c>
      <c r="C22" s="97"/>
      <c r="D22" s="80">
        <v>13</v>
      </c>
      <c r="E22" s="80">
        <v>13</v>
      </c>
      <c r="F22" s="80"/>
      <c r="G22" s="80"/>
      <c r="H22" s="172" t="str">
        <f>(IF(D22-C23&gt;0,1)+IF(E22-C24&gt;0,1)+IF(F22-C25&gt;0,1)+IF(G22-C26&gt;0,1))&amp;"-"&amp;(IF(D22-C23&lt;0,1)+IF(E22-C24&lt;0,1)+IF(F22-C25&lt;0,1)+IF(G22-C26&lt;0,1))</f>
        <v>2-0</v>
      </c>
      <c r="I22" s="80" t="str">
        <f>IF(AND(B22&lt;&gt;"",M$21=TRUE),A$21&amp;RANK(M22,M$22:M$26,0),"")</f>
        <v>C1</v>
      </c>
      <c r="J22" s="173">
        <f>VALUE(LEFT(H22,1))</f>
        <v>2</v>
      </c>
      <c r="K22" s="174">
        <f>IF(AND(J22=1,J23=1,D22&gt;C23),1)+IF(AND(J22=1,J24=1,E22&gt;C24),1)+IF(AND(J22=1,J25=1,F22&gt;C25),1)+IF(AND(J22=1,J26=1,G22&gt;C26),1)+IF(AND(J22=2,J23=2,D22&gt;C23),1)+IF(AND(J22=2,J24=2,E22&gt;C24),1)+IF(AND(J22=2,J25=2,F22&gt;C25),1)+IF(AND(J22=2,J26=2,G22&gt;C26),1)+IF(AND(J22=3,J23=3,D22&gt;C23),1)+IF(AND(J22=3,J24=3,E22&gt;C24),1)+IF(AND(J22=3,J25=3,F22&gt;C25),1)+IF(AND(J22=3,J26=3,G22&gt;C26),1)</f>
        <v>0</v>
      </c>
      <c r="L22" s="123">
        <f>IF(AND(J22=1,J23=1),D22-C23)+IF(AND(J22=1,J24=1),E22-C24)+IF(AND(J22=1,J25=1),F22-C25)+IF(AND(J22=1,J26=1),G22-C26)+IF(AND(J22=2,J23=2),D22-C23)+IF(AND(J22=2,J24=2),E22-C24)+IF(AND(J22=2,J25=2),F22-C25)+IF(AND(J22=2,J26=2),G22-C26)+IF(AND(J22=3,J23=3),D22-C23)+IF(AND(J22=3,J24=3),E22-C24)+IF(AND(J22=3,J25=3),F22-C25)+IF(AND(J22=3,J26=3),G22-C26)</f>
        <v>0</v>
      </c>
      <c r="M22" s="175">
        <f>10000*J22+K22*100+L22</f>
        <v>20000</v>
      </c>
      <c r="N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</row>
    <row r="23" spans="1:35" x14ac:dyDescent="0.2">
      <c r="A23" s="96">
        <v>2</v>
      </c>
      <c r="B23" s="163" t="s">
        <v>180</v>
      </c>
      <c r="C23" s="80">
        <v>8</v>
      </c>
      <c r="D23" s="97"/>
      <c r="E23" s="80">
        <v>13</v>
      </c>
      <c r="F23" s="80"/>
      <c r="G23" s="80"/>
      <c r="H23" s="172" t="str">
        <f>(IF(C23-D22&gt;0,1)+IF(E23-D24&gt;0,1)+IF(F23-D25&gt;0,1)+IF(G23-D26&gt;0,1))&amp;"-"&amp;(IF(C23-D22&lt;0,1)+IF(E23-D24&lt;0,1)+IF(F23-D25&lt;0,1)+IF(G23-D26&lt;0,1))</f>
        <v>1-1</v>
      </c>
      <c r="I23" s="80" t="str">
        <f>IF(AND(B23&lt;&gt;"",M$21=TRUE),A$21&amp;RANK(M23,M$22:M$26,0),"")</f>
        <v>C2</v>
      </c>
      <c r="J23" s="173">
        <f>VALUE(LEFT(H23,1))</f>
        <v>1</v>
      </c>
      <c r="K23" s="176">
        <f>IF(AND(J23=1,J22=1,C23&gt;D22),1)+IF(AND(J23=1,J24=1,E23&gt;D24),1)+IF(AND(J23=1,J25=1,F23&gt;D25),1)+IF(AND(J23=1,J26=1,G23&gt;D26),1)+IF(AND(J23=2,J22=2,C23&gt;D22),1)+IF(AND(J23=2,J24=2,E23&gt;D24),1)+IF(AND(J23=2,J25=2,F23&gt;D25),1)+IF(AND(J23=2,J26=2,G23&gt;D26),1)+IF(AND(J23=3,J22=3,C23&gt;D22),1)+IF(AND(J23=3,J24=3,E23&gt;D24),1)+IF(AND(J23=3,J25=3,F23&gt;D25),1)+IF(AND(J23=3,J26=3,G23&gt;D26),1)</f>
        <v>0</v>
      </c>
      <c r="L23" s="123">
        <f>IF(AND(J23=1,J22=1),C23-D22)+IF(AND(J23=1,J24=1),E23-D24)+IF(AND(J23=1,J25=1),F23-D25)+IF(AND(J23=1,J26=1),G23-D26)+IF(AND(J23=2,J22=2),C23-D22)+IF(AND(J23=2,J24=2),E23-D24)+IF(AND(J23=2,J25=2),F23-D25)+IF(AND(J23=2,J26=2),G23-D26)+IF(AND(J23=3,J22=3),C23-D22)+IF(AND(J23=3,J24=3),E23-D24)+IF(AND(J23=3,J25=3),F23-D25)+IF(AND(J23=3,J26=3),G23-D26)</f>
        <v>0</v>
      </c>
      <c r="M23" s="175">
        <f>10000*J23+K23*100+L23</f>
        <v>10000</v>
      </c>
      <c r="N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</row>
    <row r="24" spans="1:35" x14ac:dyDescent="0.2">
      <c r="A24" s="96">
        <v>3</v>
      </c>
      <c r="B24" s="163" t="s">
        <v>235</v>
      </c>
      <c r="C24" s="80">
        <v>2</v>
      </c>
      <c r="D24" s="177">
        <v>11</v>
      </c>
      <c r="E24" s="97"/>
      <c r="F24" s="80"/>
      <c r="G24" s="80"/>
      <c r="H24" s="172" t="str">
        <f>(IF(C24-E22&gt;0,1)+IF(D24-E23&gt;0,1)+IF(F24-E25&gt;0,1)+IF(G24-E26&gt;0,1))&amp;"-"&amp;(IF(C24-E22&lt;0,1)+IF(D24-E23&lt;0,1)+IF(F24-E25&lt;0,1)+IF(G24-E26&lt;0,1))</f>
        <v>0-2</v>
      </c>
      <c r="I24" s="80" t="str">
        <f>IF(AND(B24&lt;&gt;"",M$21=TRUE),A$21&amp;RANK(M24,M$22:M$26,0),"")</f>
        <v>C3</v>
      </c>
      <c r="J24" s="173">
        <f>VALUE(LEFT(H24,1))</f>
        <v>0</v>
      </c>
      <c r="K24" s="176">
        <f>IF(AND(J24=1,J22=1,C24&gt;E22),1)+IF(AND(J24=1,J23=1,D24&gt;E23),1)+IF(AND(J24=1,J25=1,F24&gt;E25),1)+IF(AND(J24=1,J26=1,G24&gt;E26),1)+IF(AND(J24=2,J22=2,C24&gt;E22),1)+IF(AND(J24=2,J23=2,D24&gt;E23),1)+IF(AND(J24=2,J25=2,F24&gt;E25),1)+IF(AND(J24=2,J26=2,G24&gt;E26),1)+IF(AND(J24=3,J22=3,C24&gt;E22),1)+IF(AND(J24=3,J23=3,D24&gt;E23),1)+IF(AND(J24=3,J25=3,F24&gt;E25),1)+IF(AND(J24=3,J26=3,G24&gt;E26),1)</f>
        <v>0</v>
      </c>
      <c r="L24" s="123">
        <f>IF(AND(J24=1,J22=1),C24-E22)+IF(AND(J24=1,J23=1),D24-E23)+IF(AND(J24=1,J25=1),F24-E25)+IF(AND(J24=1,J26=1),G24-E26)+IF(AND(J24=2,J22=2),C24-E22)+IF(AND(J24=2,J23=2),D24-E23)+IF(AND(J24=2,J25=2),F24-E25)+IF(AND(J24=2,J26=2),G24-E26)+IF(AND(J24=3,J22=3),C24-E22)+IF(AND(J24=3,J23=3),D24-E23)+IF(AND(J24=3,J25=3),F24-E25)+IF(AND(J24=3,J26=3),G24-E26)</f>
        <v>0</v>
      </c>
      <c r="M24" s="175">
        <f>10000*J24+K24*100+L24</f>
        <v>0</v>
      </c>
      <c r="N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</row>
    <row r="25" spans="1:35" hidden="1" x14ac:dyDescent="0.2">
      <c r="A25" s="96">
        <v>4</v>
      </c>
      <c r="B25" s="164"/>
      <c r="C25" s="80"/>
      <c r="D25" s="177"/>
      <c r="E25" s="80"/>
      <c r="F25" s="97"/>
      <c r="G25" s="98"/>
      <c r="H25" s="172" t="str">
        <f>(IF(C25-F22&gt;0,1)+IF(D25-F23&gt;0,1)+IF(E25-F24&gt;0,1)+IF(G25-F26&gt;0,1))&amp;"-"&amp;(IF(C25-F22&lt;0,1)+IF(D25-F23&lt;0,1)+IF(E25-F24&lt;0,1)+IF(G25-F26&lt;0,1))</f>
        <v>0-0</v>
      </c>
      <c r="I25" s="80" t="str">
        <f>IF(AND(B25&lt;&gt;"",M$21=TRUE),A$21&amp;RANK(M25,M$22:M$26,0),"")</f>
        <v/>
      </c>
      <c r="J25" s="173">
        <f>VALUE(LEFT(H25,1))</f>
        <v>0</v>
      </c>
      <c r="K25" s="176">
        <f>IF(AND(J25=1,J22=1,C25&gt;F22),1)+IF(AND(J25=1,J23=1,D25&gt;F23),1)+IF(AND(J25=1,J24=1,E25&gt;F24),1)+IF(AND(J25=1,J26=1,G25&gt;F26),1)+IF(AND(J25=2,J22=2,C25&gt;F22),1)+IF(AND(J25=2,J23=2,D25&gt;F23),1)+IF(AND(J25=2,J24=2,E25&gt;F24),1)+IF(AND(J25=2,J26=2,G25&gt;F26),1)+IF(AND(J25=3,J22=3,C25&gt;F22),1)+IF(AND(J25=3,J23=3,D25&gt;F23),1)+IF(AND(J25=3,J24=3,E25&gt;F24),1)+IF(AND(J25=3,J26=3,G25&gt;F26),1)</f>
        <v>0</v>
      </c>
      <c r="L25" s="123">
        <f>IF(AND(J25=1,J22=1),C25-F22)+IF(AND(J25=1,J23=1),D25-F23)+IF(AND(J25=1,J24=1),E25-F24)+IF(AND(J25=1,J26=1),G25-F26)+IF(AND(J25=2,J22=2),C25-F22)+IF(AND(J25=2,J23=2),D25-F23)+IF(AND(J25=2,J24=2),E25-F24)+IF(AND(J25=2,J26=2),G25-F26)+IF(AND(J25=3,J22=3),C25-F22)+IF(AND(J25=3,J23=3),D25-F23)+IF(AND(J25=3,J24=3),E25-F24)+IF(AND(J25=3,J26=3),G25-F26)</f>
        <v>0</v>
      </c>
      <c r="M25" s="175">
        <f>10000*J25+K25*100+L25</f>
        <v>0</v>
      </c>
      <c r="N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</row>
    <row r="26" spans="1:35" hidden="1" x14ac:dyDescent="0.2">
      <c r="A26" s="96">
        <v>5</v>
      </c>
      <c r="B26" s="164"/>
      <c r="C26" s="80"/>
      <c r="D26" s="80"/>
      <c r="E26" s="80"/>
      <c r="F26" s="80"/>
      <c r="G26" s="97"/>
      <c r="H26" s="172" t="str">
        <f>(IF(C26-G22&gt;0,1)+IF(D26-G23&gt;0,1)+IF(E26-G24&gt;0,1)+IF(F26-G25&gt;0,1))&amp;"-"&amp;(IF(C26-G22&lt;0,1)+IF(D26-G23&lt;0,1)+IF(E26-G24&lt;0,1)+IF(F26-G25&lt;0,1))</f>
        <v>0-0</v>
      </c>
      <c r="I26" s="80" t="str">
        <f>IF(AND(B26&lt;&gt;"",M$21=TRUE),A$21&amp;RANK(M26,M$22:M$26,0),"")</f>
        <v/>
      </c>
      <c r="J26" s="173">
        <f>VALUE(LEFT(H26,1))</f>
        <v>0</v>
      </c>
      <c r="K26" s="176">
        <f>IF(AND(J26=1,J22=1,C26&gt;G22),1)+IF(AND(J26=1,J23=1,D26&gt;G23),1)+IF(AND(J26=1,J24=1,E26&gt;G24),1)+IF(AND(J26=1,J25=1,F26&gt;G25),1)+IF(AND(J26=2,J22=2,C26&gt;G22),1)+IF(AND(J26=2,J23=2,D26&gt;G23),1)+IF(AND(J26=2,J24=2,E26&gt;G24),1)+IF(AND(J26=2,J25=2,F26&gt;G25),1)+IF(AND(J26=3,J22=3,C26&gt;G22),1)+IF(AND(J26=3,J23=3,D26&gt;G23),1)+IF(AND(J26=3,J24=3,E26&gt;G24),1)+IF(AND(J26=3,J25=3,F26&gt;G25),1)</f>
        <v>0</v>
      </c>
      <c r="L26" s="123">
        <f>IF(AND(J26=1,J22=1),C26-G22)+IF(AND(J26=1,J23=1),D26-G23)+IF(AND(J26=1,J24=1),E26-G24)+IF(AND(J26=1,J25=1),F26-G25)+IF(AND(J26=2,J22=2),C26-G22)+IF(AND(J26=2,J23=2),D26-G23)+IF(AND(J26=2,J24=2),E26-G24)+IF(AND(J26=2,J25=2),F26-G25)+IF(AND(J26=3,J22=3),C26-G22)+IF(AND(J26=3,J23=3),D26-G23)+IF(AND(J26=3,J24=3),E26-G24)+IF(AND(J26=3,J25=3),F26-G25)</f>
        <v>0</v>
      </c>
      <c r="M26" s="175">
        <f>10000*J26+K26*100+L26</f>
        <v>0</v>
      </c>
      <c r="N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</row>
    <row r="27" spans="1:35" x14ac:dyDescent="0.2">
      <c r="A27" s="76"/>
      <c r="B27" s="116"/>
      <c r="C27" s="22"/>
      <c r="D27" s="22"/>
      <c r="E27" s="22"/>
      <c r="F27" s="188"/>
      <c r="G27" s="188"/>
      <c r="H27" s="189"/>
      <c r="I27" s="190"/>
      <c r="J27" s="191"/>
      <c r="K27" s="182"/>
      <c r="L27" s="192"/>
      <c r="M27" s="191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</row>
    <row r="28" spans="1:35" x14ac:dyDescent="0.2">
      <c r="A28" s="96" t="s">
        <v>17</v>
      </c>
      <c r="B28" s="119"/>
      <c r="C28" s="78">
        <v>1</v>
      </c>
      <c r="D28" s="78">
        <v>2</v>
      </c>
      <c r="E28" s="78">
        <v>3</v>
      </c>
      <c r="F28" s="78"/>
      <c r="G28" s="78"/>
      <c r="H28" s="119" t="s">
        <v>1</v>
      </c>
      <c r="I28" s="119" t="s">
        <v>52</v>
      </c>
      <c r="J28" s="184" t="s">
        <v>212</v>
      </c>
      <c r="K28" s="170" t="s">
        <v>212</v>
      </c>
      <c r="L28" s="185" t="s">
        <v>213</v>
      </c>
      <c r="M28" s="186" t="b">
        <f>OR(AND(COUNTA(B29:B33)=3,COUNTA(C29:G33)=6),AND(COUNTA(B29:B33)=4,COUNTA(C29:G33)=12),AND(COUNTA(B29:B33)=5,COUNTA(C29:G33)=20))</f>
        <v>1</v>
      </c>
      <c r="N28" s="73"/>
      <c r="O28" s="136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</row>
    <row r="29" spans="1:35" x14ac:dyDescent="0.2">
      <c r="A29" s="96">
        <v>1</v>
      </c>
      <c r="B29" s="232" t="s">
        <v>179</v>
      </c>
      <c r="C29" s="97"/>
      <c r="D29" s="80">
        <v>8</v>
      </c>
      <c r="E29" s="80">
        <v>2</v>
      </c>
      <c r="F29" s="80"/>
      <c r="G29" s="80"/>
      <c r="H29" s="172" t="str">
        <f>(IF(D29-C30&gt;0,1)+IF(E29-C31&gt;0,1)+IF(F29-C32&gt;0,1)+IF(G29-C33&gt;0,1))&amp;"-"&amp;(IF(D29-C30&lt;0,1)+IF(E29-C31&lt;0,1)+IF(F29-C32&lt;0,1)+IF(G29-C33&lt;0,1))</f>
        <v>0-2</v>
      </c>
      <c r="I29" s="80" t="str">
        <f>IF(AND(B29&lt;&gt;"",M$28=TRUE),A$28&amp;RANK(M29,M$29:M$33,0),"")</f>
        <v>D3</v>
      </c>
      <c r="J29" s="173">
        <f>VALUE(LEFT(H29,1))</f>
        <v>0</v>
      </c>
      <c r="K29" s="174">
        <f>IF(AND(J29=1,J30=1,D29&gt;C30),1)+IF(AND(J29=1,J31=1,E29&gt;C31),1)+IF(AND(J29=1,J32=1,F29&gt;C32),1)+IF(AND(J29=1,J33=1,G29&gt;C33),1)+IF(AND(J29=2,J30=2,D29&gt;C30),1)+IF(AND(J29=2,J31=2,E29&gt;C31),1)+IF(AND(J29=2,J32=2,F29&gt;C32),1)+IF(AND(J29=2,J33=2,G29&gt;C33),1)+IF(AND(J29=3,J30=3,D29&gt;C30),1)+IF(AND(J29=3,J31=3,E29&gt;C31),1)+IF(AND(J29=3,J32=3,F29&gt;C32),1)+IF(AND(J29=3,J33=3,G29&gt;C33),1)</f>
        <v>0</v>
      </c>
      <c r="L29" s="123">
        <f>IF(AND(J29=1,J30=1),D29-C30)+IF(AND(J29=1,J31=1),E29-C31)+IF(AND(J29=1,J32=1),F29-C32)+IF(AND(J29=1,J33=1),G29-C33)+IF(AND(J29=2,J30=2),D29-C30)+IF(AND(J29=2,J31=2),E29-C31)+IF(AND(J29=2,J32=2),F29-C32)+IF(AND(J29=2,J33=2),G29-C33)+IF(AND(J29=3,J30=3),D29-C30)+IF(AND(J29=3,J31=3),E29-C31)+IF(AND(J29=3,J32=3),F29-C32)+IF(AND(J29=3,J33=3),G29-C33)</f>
        <v>0</v>
      </c>
      <c r="M29" s="175">
        <f>10000*J29+K29*100+L29</f>
        <v>0</v>
      </c>
      <c r="N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</row>
    <row r="30" spans="1:35" s="15" customFormat="1" x14ac:dyDescent="0.2">
      <c r="A30" s="96">
        <v>2</v>
      </c>
      <c r="B30" s="163" t="s">
        <v>153</v>
      </c>
      <c r="C30" s="80">
        <v>13</v>
      </c>
      <c r="D30" s="97"/>
      <c r="E30" s="80">
        <v>11</v>
      </c>
      <c r="F30" s="80"/>
      <c r="G30" s="80"/>
      <c r="H30" s="172" t="str">
        <f>(IF(C30-D29&gt;0,1)+IF(E30-D31&gt;0,1)+IF(F30-D32&gt;0,1)+IF(G30-D33&gt;0,1))&amp;"-"&amp;(IF(C30-D29&lt;0,1)+IF(E30-D31&lt;0,1)+IF(F30-D32&lt;0,1)+IF(G30-D33&lt;0,1))</f>
        <v>1-1</v>
      </c>
      <c r="I30" s="80" t="str">
        <f>IF(AND(B30&lt;&gt;"",M$28=TRUE),A$28&amp;RANK(M30,M$29:M$33,0),"")</f>
        <v>D2</v>
      </c>
      <c r="J30" s="173">
        <f>VALUE(LEFT(H30,1))</f>
        <v>1</v>
      </c>
      <c r="K30" s="176">
        <f>IF(AND(J30=1,J29=1,C30&gt;D29),1)+IF(AND(J30=1,J31=1,E30&gt;D31),1)+IF(AND(J30=1,J32=1,F30&gt;D32),1)+IF(AND(J30=1,J33=1,G30&gt;D33),1)+IF(AND(J30=2,J29=2,C30&gt;D29),1)+IF(AND(J30=2,J31=2,E30&gt;D31),1)+IF(AND(J30=2,J32=2,F30&gt;D32),1)+IF(AND(J30=2,J33=2,G30&gt;D33),1)+IF(AND(J30=3,J29=3,C30&gt;D29),1)+IF(AND(J30=3,J31=3,E30&gt;D31),1)+IF(AND(J30=3,J32=3,F30&gt;D32),1)+IF(AND(J30=3,J33=3,G30&gt;D33),1)</f>
        <v>0</v>
      </c>
      <c r="L30" s="123">
        <f>IF(AND(J30=1,J29=1),C30-D29)+IF(AND(J30=1,J31=1),E30-D31)+IF(AND(J30=1,J32=1),F30-D32)+IF(AND(J30=1,J33=1),G30-D33)+IF(AND(J30=2,J29=2),C30-D29)+IF(AND(J30=2,J31=2),E30-D31)+IF(AND(J30=2,J32=2),F30-D32)+IF(AND(J30=2,J33=2),G30-D33)+IF(AND(J30=3,J29=3),C30-D29)+IF(AND(J30=3,J31=3),E30-D31)+IF(AND(J30=3,J32=3),F30-D32)+IF(AND(J30=3,J33=3),G30-D33)</f>
        <v>0</v>
      </c>
      <c r="M30" s="175">
        <f>10000*J30+K30*100+L30</f>
        <v>10000</v>
      </c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</row>
    <row r="31" spans="1:35" x14ac:dyDescent="0.2">
      <c r="A31" s="96">
        <v>3</v>
      </c>
      <c r="B31" s="163" t="s">
        <v>164</v>
      </c>
      <c r="C31" s="80">
        <v>13</v>
      </c>
      <c r="D31" s="177">
        <v>13</v>
      </c>
      <c r="E31" s="97"/>
      <c r="F31" s="80"/>
      <c r="G31" s="80"/>
      <c r="H31" s="172" t="str">
        <f>(IF(C31-E29&gt;0,1)+IF(D31-E30&gt;0,1)+IF(F31-E32&gt;0,1)+IF(G31-E33&gt;0,1))&amp;"-"&amp;(IF(C31-E29&lt;0,1)+IF(D31-E30&lt;0,1)+IF(F31-E32&lt;0,1)+IF(G31-E33&lt;0,1))</f>
        <v>2-0</v>
      </c>
      <c r="I31" s="80" t="str">
        <f>IF(AND(B31&lt;&gt;"",M$28=TRUE),A$28&amp;RANK(M31,M$29:M$33,0),"")</f>
        <v>D1</v>
      </c>
      <c r="J31" s="173">
        <f>VALUE(LEFT(H31,1))</f>
        <v>2</v>
      </c>
      <c r="K31" s="176">
        <f>IF(AND(J31=1,J29=1,C31&gt;E29),1)+IF(AND(J31=1,J30=1,D31&gt;E30),1)+IF(AND(J31=1,J32=1,F31&gt;E32),1)+IF(AND(J31=1,J33=1,G31&gt;E33),1)+IF(AND(J31=2,J29=2,C31&gt;E29),1)+IF(AND(J31=2,J30=2,D31&gt;E30),1)+IF(AND(J31=2,J32=2,F31&gt;E32),1)+IF(AND(J31=2,J33=2,G31&gt;E33),1)+IF(AND(J31=3,J29=3,C31&gt;E29),1)+IF(AND(J31=3,J30=3,D31&gt;E30),1)+IF(AND(J31=3,J32=3,F31&gt;E32),1)+IF(AND(J31=3,J33=3,G31&gt;E33),1)</f>
        <v>0</v>
      </c>
      <c r="L31" s="123">
        <f>IF(AND(J31=1,J29=1),C31-E29)+IF(AND(J31=1,J30=1),D31-E30)+IF(AND(J31=1,J32=1),F31-E32)+IF(AND(J31=1,J33=1),G31-E33)+IF(AND(J31=2,J29=2),C31-E29)+IF(AND(J31=2,J30=2),D31-E30)+IF(AND(J31=2,J32=2),F31-E32)+IF(AND(J31=2,J33=2),G31-E33)+IF(AND(J31=3,J29=3),C31-E29)+IF(AND(J31=3,J30=3),D31-E30)+IF(AND(J31=3,J32=3),F31-E32)+IF(AND(J31=3,J33=3),G31-E33)</f>
        <v>0</v>
      </c>
      <c r="M31" s="175">
        <f>10000*J31+K31*100+L31</f>
        <v>20000</v>
      </c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</row>
    <row r="32" spans="1:35" hidden="1" x14ac:dyDescent="0.2">
      <c r="A32" s="96">
        <v>4</v>
      </c>
      <c r="B32" s="164"/>
      <c r="C32" s="80"/>
      <c r="D32" s="177"/>
      <c r="E32" s="80"/>
      <c r="F32" s="97"/>
      <c r="G32" s="98"/>
      <c r="H32" s="172" t="str">
        <f>(IF(C32-F29&gt;0,1)+IF(D32-F30&gt;0,1)+IF(E32-F31&gt;0,1)+IF(G32-F33&gt;0,1))&amp;"-"&amp;(IF(C32-F29&lt;0,1)+IF(D32-F30&lt;0,1)+IF(E32-F31&lt;0,1)+IF(G32-F33&lt;0,1))</f>
        <v>0-0</v>
      </c>
      <c r="I32" s="80" t="str">
        <f>IF(AND(B32&lt;&gt;"",M$28=TRUE),A$28&amp;RANK(M32,M$29:M$33,0),"")</f>
        <v/>
      </c>
      <c r="J32" s="173">
        <f>VALUE(LEFT(H32,1))</f>
        <v>0</v>
      </c>
      <c r="K32" s="176">
        <f>IF(AND(J32=1,J29=1,C32&gt;F29),1)+IF(AND(J32=1,J30=1,D32&gt;F30),1)+IF(AND(J32=1,J31=1,E32&gt;F31),1)+IF(AND(J32=1,J33=1,G32&gt;F33),1)+IF(AND(J32=2,J29=2,C32&gt;F29),1)+IF(AND(J32=2,J30=2,D32&gt;F30),1)+IF(AND(J32=2,J31=2,E32&gt;F31),1)+IF(AND(J32=2,J33=2,G32&gt;F33),1)+IF(AND(J32=3,J29=3,C32&gt;F29),1)+IF(AND(J32=3,J30=3,D32&gt;F30),1)+IF(AND(J32=3,J31=3,E32&gt;F31),1)+IF(AND(J32=3,J33=3,G32&gt;F33),1)</f>
        <v>0</v>
      </c>
      <c r="L32" s="123">
        <f>IF(AND(J32=1,J29=1),C32-F29)+IF(AND(J32=1,J30=1),D32-F30)+IF(AND(J32=1,J31=1),E32-F31)+IF(AND(J32=1,J33=1),G32-F33)+IF(AND(J32=2,J29=2),C32-F29)+IF(AND(J32=2,J30=2),D32-F30)+IF(AND(J32=2,J31=2),E32-F31)+IF(AND(J32=2,J33=2),G32-F33)+IF(AND(J32=3,J29=3),C32-F29)+IF(AND(J32=3,J30=3),D32-F30)+IF(AND(J32=3,J31=3),E32-F31)+IF(AND(J32=3,J33=3),G32-F33)</f>
        <v>0</v>
      </c>
      <c r="M32" s="175">
        <f>10000*J32+K32*100+L32</f>
        <v>0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</row>
    <row r="33" spans="1:35" hidden="1" x14ac:dyDescent="0.2">
      <c r="A33" s="96">
        <v>5</v>
      </c>
      <c r="B33" s="164"/>
      <c r="C33" s="80"/>
      <c r="D33" s="80"/>
      <c r="E33" s="80"/>
      <c r="F33" s="80"/>
      <c r="G33" s="97"/>
      <c r="H33" s="172" t="str">
        <f>(IF(C33-G29&gt;0,1)+IF(D33-G30&gt;0,1)+IF(E33-G31&gt;0,1)+IF(F33-G32&gt;0,1))&amp;"-"&amp;(IF(C33-G29&lt;0,1)+IF(D33-G30&lt;0,1)+IF(E33-G31&lt;0,1)+IF(F33-G32&lt;0,1))</f>
        <v>0-0</v>
      </c>
      <c r="I33" s="80" t="str">
        <f>IF(AND(B33&lt;&gt;"",M$28=TRUE),A$28&amp;RANK(M33,M$29:M$33,0),"")</f>
        <v/>
      </c>
      <c r="J33" s="173">
        <f>VALUE(LEFT(H33,1))</f>
        <v>0</v>
      </c>
      <c r="K33" s="176">
        <f>IF(AND(J33=1,J29=1,C33&gt;G29),1)+IF(AND(J33=1,J30=1,D33&gt;G30),1)+IF(AND(J33=1,J31=1,E33&gt;G31),1)+IF(AND(J33=1,J32=1,F33&gt;G32),1)+IF(AND(J33=2,J29=2,C33&gt;G29),1)+IF(AND(J33=2,J30=2,D33&gt;G30),1)+IF(AND(J33=2,J31=2,E33&gt;G31),1)+IF(AND(J33=2,J32=2,F33&gt;G32),1)+IF(AND(J33=3,J29=3,C33&gt;G29),1)+IF(AND(J33=3,J30=3,D33&gt;G30),1)+IF(AND(J33=3,J31=3,E33&gt;G31),1)+IF(AND(J33=3,J32=3,F33&gt;G32),1)</f>
        <v>0</v>
      </c>
      <c r="L33" s="123">
        <f>IF(AND(J33=1,J29=1),C33-G29)+IF(AND(J33=1,J30=1),D33-G30)+IF(AND(J33=1,J31=1),E33-G31)+IF(AND(J33=1,J32=1),F33-G32)+IF(AND(J33=2,J29=2),C33-G29)+IF(AND(J33=2,J30=2),D33-G30)+IF(AND(J33=2,J31=2),E33-G31)+IF(AND(J33=2,J32=2),F33-G32)+IF(AND(J33=3,J29=3),C33-G29)+IF(AND(J33=3,J30=3),D33-G30)+IF(AND(J33=3,J31=3),E33-G31)+IF(AND(J33=3,J32=3),F33-G32)</f>
        <v>0</v>
      </c>
      <c r="M33" s="175">
        <f>10000*J33+K33*100+L33</f>
        <v>0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</row>
    <row r="34" spans="1:35" x14ac:dyDescent="0.2">
      <c r="A34" s="95"/>
      <c r="B34" s="79"/>
      <c r="C34" s="79"/>
      <c r="D34" s="79"/>
      <c r="E34" s="79"/>
      <c r="F34" s="193"/>
      <c r="G34" s="79"/>
      <c r="H34" s="130"/>
      <c r="I34" s="194"/>
      <c r="J34" s="186"/>
      <c r="K34" s="190"/>
      <c r="L34" s="195"/>
      <c r="M34" s="186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</row>
    <row r="35" spans="1:35" ht="12.75" customHeight="1" x14ac:dyDescent="0.2">
      <c r="A35" s="96" t="s">
        <v>215</v>
      </c>
      <c r="B35" s="119"/>
      <c r="C35" s="78">
        <v>1</v>
      </c>
      <c r="D35" s="78">
        <v>2</v>
      </c>
      <c r="E35" s="78">
        <v>3</v>
      </c>
      <c r="F35" s="78"/>
      <c r="G35" s="78"/>
      <c r="H35" s="78" t="s">
        <v>1</v>
      </c>
      <c r="I35" s="119" t="s">
        <v>52</v>
      </c>
      <c r="J35" s="169" t="s">
        <v>212</v>
      </c>
      <c r="K35" s="170" t="s">
        <v>212</v>
      </c>
      <c r="L35" s="171" t="s">
        <v>213</v>
      </c>
      <c r="M35" s="79" t="b">
        <f>OR(AND(COUNTA(B36:B40)=3,COUNTA(C36:G40)=6),AND(COUNTA(B36:B40)=4,COUNTA(C36:G40)=12),AND(COUNTA(B36:B40)=5,COUNTA(C36:G40)=20))</f>
        <v>1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</row>
    <row r="36" spans="1:35" ht="12.75" customHeight="1" x14ac:dyDescent="0.2">
      <c r="A36" s="96">
        <v>1</v>
      </c>
      <c r="B36" s="100" t="s">
        <v>267</v>
      </c>
      <c r="C36" s="97"/>
      <c r="D36" s="80">
        <v>13</v>
      </c>
      <c r="E36" s="80">
        <v>13</v>
      </c>
      <c r="F36" s="80"/>
      <c r="G36" s="80"/>
      <c r="H36" s="172" t="str">
        <f>(IF(D36-C37&gt;0,1)+IF(E36-C38&gt;0,1)+IF(F36-C39&gt;0,1)+IF(G36-C40&gt;0,1))&amp;"-"&amp;(IF(D36-C37&lt;0,1)+IF(E36-C38&lt;0,1)+IF(F36-C39&lt;0,1)+IF(G36-C40&lt;0,1))</f>
        <v>2-0</v>
      </c>
      <c r="I36" s="80" t="str">
        <f>IF(AND(B36&lt;&gt;"",M$35=TRUE),A$35&amp;RANK(M36,M$36:M$40,0),"")</f>
        <v>E1</v>
      </c>
      <c r="J36" s="173">
        <f>VALUE(LEFT(H36,1))</f>
        <v>2</v>
      </c>
      <c r="K36" s="174">
        <f>IF(AND(J36=1,J37=1,D36&gt;C37),1)+IF(AND(J36=1,J38=1,E36&gt;C38),1)+IF(AND(J36=1,J39=1,F36&gt;C39),1)+IF(AND(J36=1,J40=1,G36&gt;C40),1)+IF(AND(J36=2,J37=2,D36&gt;C37),1)+IF(AND(J36=2,J38=2,E36&gt;C38),1)+IF(AND(J36=2,J39=2,F36&gt;C39),1)+IF(AND(J36=2,J40=2,G36&gt;C40),1)+IF(AND(J36=3,J37=3,D36&gt;C37),1)+IF(AND(J36=3,J38=3,E36&gt;C38),1)+IF(AND(J36=3,J39=3,F36&gt;C39),1)+IF(AND(J36=3,J40=3,G36&gt;C40),1)</f>
        <v>0</v>
      </c>
      <c r="L36" s="123">
        <f>IF(AND(J36=1,J37=1),D36-C37)+IF(AND(J36=1,J38=1),E36-C38)+IF(AND(J36=1,J39=1),F36-C39)+IF(AND(J36=1,J40=1),G36-C40)+IF(AND(J36=2,J37=2),D36-C37)+IF(AND(J36=2,J38=2),E36-C38)+IF(AND(J36=2,J39=2),F36-C39)+IF(AND(J36=2,J40=2),G36-C40)+IF(AND(J36=3,J37=3),D36-C37)+IF(AND(J36=3,J38=3),E36-C38)+IF(AND(J36=3,J39=3),F36-C39)+IF(AND(J36=3,J40=3),G36-C40)</f>
        <v>0</v>
      </c>
      <c r="M36" s="175">
        <f>10000*J36+K36*100+L36</f>
        <v>20000</v>
      </c>
      <c r="N36" s="73"/>
      <c r="O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</row>
    <row r="37" spans="1:35" ht="12.75" customHeight="1" x14ac:dyDescent="0.2">
      <c r="A37" s="96">
        <v>2</v>
      </c>
      <c r="B37" s="139" t="s">
        <v>65</v>
      </c>
      <c r="C37" s="80">
        <v>10</v>
      </c>
      <c r="D37" s="97"/>
      <c r="E37" s="80">
        <v>13</v>
      </c>
      <c r="F37" s="80"/>
      <c r="G37" s="80"/>
      <c r="H37" s="172" t="str">
        <f>(IF(C37-D36&gt;0,1)+IF(E37-D38&gt;0,1)+IF(F37-D39&gt;0,1)+IF(G37-D40&gt;0,1))&amp;"-"&amp;(IF(C37-D36&lt;0,1)+IF(E37-D38&lt;0,1)+IF(F37-D39&lt;0,1)+IF(G37-D40&lt;0,1))</f>
        <v>1-1</v>
      </c>
      <c r="I37" s="80" t="str">
        <f>IF(AND(B37&lt;&gt;"",M$35=TRUE),A$35&amp;RANK(M37,M$36:M$40,0),"")</f>
        <v>E2</v>
      </c>
      <c r="J37" s="173">
        <f>VALUE(LEFT(H37,1))</f>
        <v>1</v>
      </c>
      <c r="K37" s="176">
        <f>IF(AND(J37=1,J36=1,C37&gt;D36),1)+IF(AND(J37=1,J38=1,E37&gt;D38),1)+IF(AND(J37=1,J39=1,F37&gt;D39),1)+IF(AND(J37=1,J40=1,G37&gt;D40),1)+IF(AND(J37=2,J36=2,C37&gt;D36),1)+IF(AND(J37=2,J38=2,E37&gt;D38),1)+IF(AND(J37=2,J39=2,F37&gt;D39),1)+IF(AND(J37=2,J40=2,G37&gt;D40),1)+IF(AND(J37=3,J36=3,C37&gt;D36),1)+IF(AND(J37=3,J38=3,E37&gt;D38),1)+IF(AND(J37=3,J39=3,F37&gt;D39),1)+IF(AND(J37=3,J40=3,G37&gt;D40),1)</f>
        <v>0</v>
      </c>
      <c r="L37" s="123">
        <f>IF(AND(J37=1,J36=1),C37-D36)+IF(AND(J37=1,J38=1),E37-D38)+IF(AND(J37=1,J39=1),F37-D39)+IF(AND(J37=1,J40=1),G37-D40)+IF(AND(J37=2,J36=2),C37-D36)+IF(AND(J37=2,J38=2),E37-D38)+IF(AND(J37=2,J39=2),F37-D39)+IF(AND(J37=2,J40=2),G37-D40)+IF(AND(J37=3,J36=3),C37-D36)+IF(AND(J37=3,J38=3),E37-D38)+IF(AND(J37=3,J39=3),F37-D39)+IF(AND(J37=3,J40=3),G37-D40)</f>
        <v>0</v>
      </c>
      <c r="M37" s="175">
        <f>10000*J37+K37*100+L37</f>
        <v>10000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</row>
    <row r="38" spans="1:35" ht="12.75" customHeight="1" x14ac:dyDescent="0.2">
      <c r="A38" s="96">
        <v>3</v>
      </c>
      <c r="B38" s="163" t="s">
        <v>183</v>
      </c>
      <c r="C38" s="80">
        <v>6</v>
      </c>
      <c r="D38" s="177">
        <v>4</v>
      </c>
      <c r="E38" s="97"/>
      <c r="F38" s="80"/>
      <c r="G38" s="80"/>
      <c r="H38" s="172" t="str">
        <f>(IF(C38-E36&gt;0,1)+IF(D38-E37&gt;0,1)+IF(F38-E39&gt;0,1)+IF(G38-E40&gt;0,1))&amp;"-"&amp;(IF(C38-E36&lt;0,1)+IF(D38-E37&lt;0,1)+IF(F38-E39&lt;0,1)+IF(G38-E40&lt;0,1))</f>
        <v>0-2</v>
      </c>
      <c r="I38" s="80" t="str">
        <f>IF(AND(B38&lt;&gt;"",M$35=TRUE),A$35&amp;RANK(M38,M$36:M$40,0),"")</f>
        <v>E3</v>
      </c>
      <c r="J38" s="173">
        <f>VALUE(LEFT(H38,1))</f>
        <v>0</v>
      </c>
      <c r="K38" s="176">
        <f>IF(AND(J38=1,J36=1,C38&gt;E36),1)+IF(AND(J38=1,J37=1,D38&gt;E37),1)+IF(AND(J38=1,J39=1,F38&gt;E39),1)+IF(AND(J38=1,J40=1,G38&gt;E40),1)+IF(AND(J38=2,J36=2,C38&gt;E36),1)+IF(AND(J38=2,J37=2,D38&gt;E37),1)+IF(AND(J38=2,J39=2,F38&gt;E39),1)+IF(AND(J38=2,J40=2,G38&gt;E40),1)+IF(AND(J38=3,J36=3,C38&gt;E36),1)+IF(AND(J38=3,J37=3,D38&gt;E37),1)+IF(AND(J38=3,J39=3,F38&gt;E39),1)+IF(AND(J38=3,J40=3,G38&gt;E40),1)</f>
        <v>0</v>
      </c>
      <c r="L38" s="123">
        <f>IF(AND(J38=1,J36=1),C38-E36)+IF(AND(J38=1,J37=1),D38-E37)+IF(AND(J38=1,J39=1),F38-E39)+IF(AND(J38=1,J40=1),G38-E40)+IF(AND(J38=2,J36=2),C38-E36)+IF(AND(J38=2,J37=2),D38-E37)+IF(AND(J38=2,J39=2),F38-E39)+IF(AND(J38=2,J40=2),G38-E40)+IF(AND(J38=3,J36=3),C38-E36)+IF(AND(J38=3,J37=3),D38-E37)+IF(AND(J38=3,J39=3),F38-E39)+IF(AND(J38=3,J40=3),G38-E40)</f>
        <v>0</v>
      </c>
      <c r="M38" s="175">
        <f>10000*J38+K38*100+L38</f>
        <v>0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</row>
    <row r="39" spans="1:35" hidden="1" x14ac:dyDescent="0.2">
      <c r="A39" s="96">
        <v>4</v>
      </c>
      <c r="B39" s="164"/>
      <c r="C39" s="80"/>
      <c r="D39" s="177"/>
      <c r="E39" s="80"/>
      <c r="F39" s="97"/>
      <c r="G39" s="98"/>
      <c r="H39" s="172" t="str">
        <f>(IF(C39-F36&gt;0,1)+IF(D39-F37&gt;0,1)+IF(E39-F38&gt;0,1)+IF(G39-F40&gt;0,1))&amp;"-"&amp;(IF(C39-F36&lt;0,1)+IF(D39-F37&lt;0,1)+IF(E39-F38&lt;0,1)+IF(G39-F40&lt;0,1))</f>
        <v>0-0</v>
      </c>
      <c r="I39" s="80" t="str">
        <f>IF(AND(B39&lt;&gt;"",M$35=TRUE),A$35&amp;RANK(M39,M$36:M$40,0),"")</f>
        <v/>
      </c>
      <c r="J39" s="173">
        <f>VALUE(LEFT(H39,1))</f>
        <v>0</v>
      </c>
      <c r="K39" s="176">
        <f>IF(AND(J39=1,J36=1,C39&gt;F36),1)+IF(AND(J39=1,J37=1,D39&gt;F37),1)+IF(AND(J39=1,J38=1,E39&gt;F38),1)+IF(AND(J39=1,J40=1,G39&gt;F40),1)+IF(AND(J39=2,J36=2,C39&gt;F36),1)+IF(AND(J39=2,J37=2,D39&gt;F37),1)+IF(AND(J39=2,J38=2,E39&gt;F38),1)+IF(AND(J39=2,J40=2,G39&gt;F40),1)+IF(AND(J39=3,J36=3,C39&gt;F36),1)+IF(AND(J39=3,J37=3,D39&gt;F37),1)+IF(AND(J39=3,J38=3,E39&gt;F38),1)+IF(AND(J39=3,J40=3,G39&gt;F40),1)</f>
        <v>0</v>
      </c>
      <c r="L39" s="123">
        <f>IF(AND(J39=1,J36=1),C39-F36)+IF(AND(J39=1,J37=1),D39-F37)+IF(AND(J39=1,J38=1),E39-F38)+IF(AND(J39=1,J40=1),G39-F40)+IF(AND(J39=2,J36=2),C39-F36)+IF(AND(J39=2,J37=2),D39-F37)+IF(AND(J39=2,J38=2),E39-F38)+IF(AND(J39=2,J40=2),G39-F40)+IF(AND(J39=3,J36=3),C39-F36)+IF(AND(J39=3,J37=3),D39-F37)+IF(AND(J39=3,J38=3),E39-F38)+IF(AND(J39=3,J40=3),G39-F40)</f>
        <v>0</v>
      </c>
      <c r="M39" s="175">
        <f>10000*J39+K39*100+L39</f>
        <v>0</v>
      </c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</row>
    <row r="40" spans="1:35" hidden="1" x14ac:dyDescent="0.2">
      <c r="A40" s="96">
        <v>5</v>
      </c>
      <c r="B40" s="164"/>
      <c r="C40" s="80"/>
      <c r="D40" s="80"/>
      <c r="E40" s="80"/>
      <c r="F40" s="80"/>
      <c r="G40" s="97"/>
      <c r="H40" s="172" t="str">
        <f>(IF(C40-G36&gt;0,1)+IF(D40-G37&gt;0,1)+IF(E40-G38&gt;0,1)+IF(F40-G39&gt;0,1))&amp;"-"&amp;(IF(C40-G36&lt;0,1)+IF(D40-G37&lt;0,1)+IF(E40-G38&lt;0,1)+IF(F40-G39&lt;0,1))</f>
        <v>0-0</v>
      </c>
      <c r="I40" s="80" t="str">
        <f>IF(AND(B40&lt;&gt;"",M$35=TRUE),A$35&amp;RANK(M40,M$36:M$40,0),"")</f>
        <v/>
      </c>
      <c r="J40" s="173">
        <f>VALUE(LEFT(H40,1))</f>
        <v>0</v>
      </c>
      <c r="K40" s="176">
        <f>IF(AND(J40=1,J36=1,C40&gt;G36),1)+IF(AND(J40=1,J37=1,D40&gt;G37),1)+IF(AND(J40=1,J38=1,E40&gt;G38),1)+IF(AND(J40=1,J39=1,F40&gt;G39),1)+IF(AND(J40=2,J36=2,C40&gt;G36),1)+IF(AND(J40=2,J37=2,D40&gt;G37),1)+IF(AND(J40=2,J38=2,E40&gt;G38),1)+IF(AND(J40=2,J39=2,F40&gt;G39),1)+IF(AND(J40=3,J36=3,C40&gt;G36),1)+IF(AND(J40=3,J37=3,D40&gt;G37),1)+IF(AND(J40=3,J38=3,E40&gt;G38),1)+IF(AND(J40=3,J39=3,F40&gt;G39),1)</f>
        <v>0</v>
      </c>
      <c r="L40" s="123">
        <f>IF(AND(J40=1,J36=1),C40-G36)+IF(AND(J40=1,J37=1),D40-G37)+IF(AND(J40=1,J38=1),E40-G38)+IF(AND(J40=1,J39=1),F40-G39)+IF(AND(J40=2,J36=2),C40-G36)+IF(AND(J40=2,J37=2),D40-G37)+IF(AND(J40=2,J38=2),E40-G38)+IF(AND(J40=2,J39=2),F40-G39)+IF(AND(J40=3,J36=3),C40-G36)+IF(AND(J40=3,J37=3),D40-G37)+IF(AND(J40=3,J38=3),E40-G38)+IF(AND(J40=3,J39=3),F40-G39)</f>
        <v>0</v>
      </c>
      <c r="M40" s="175">
        <f>10000*J40+K40*100+L40</f>
        <v>0</v>
      </c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</row>
    <row r="41" spans="1:35" x14ac:dyDescent="0.2">
      <c r="A41" s="95"/>
      <c r="B41" s="178"/>
      <c r="C41" s="82"/>
      <c r="D41" s="179"/>
      <c r="E41" s="82"/>
      <c r="F41" s="83"/>
      <c r="G41" s="79"/>
      <c r="H41" s="112"/>
      <c r="I41" s="180"/>
      <c r="J41" s="181"/>
      <c r="K41" s="182"/>
      <c r="L41" s="183"/>
      <c r="M41" s="181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</row>
    <row r="42" spans="1:35" ht="12.75" customHeight="1" x14ac:dyDescent="0.2">
      <c r="A42" s="96" t="s">
        <v>216</v>
      </c>
      <c r="B42" s="119"/>
      <c r="C42" s="78">
        <v>1</v>
      </c>
      <c r="D42" s="78">
        <v>2</v>
      </c>
      <c r="E42" s="78">
        <v>3</v>
      </c>
      <c r="F42" s="78"/>
      <c r="G42" s="78"/>
      <c r="H42" s="119" t="s">
        <v>1</v>
      </c>
      <c r="I42" s="119" t="s">
        <v>52</v>
      </c>
      <c r="J42" s="184" t="s">
        <v>212</v>
      </c>
      <c r="K42" s="170" t="s">
        <v>212</v>
      </c>
      <c r="L42" s="185" t="s">
        <v>213</v>
      </c>
      <c r="M42" s="186" t="b">
        <f>OR(AND(COUNTA(B43:B47)=3,COUNTA(C43:G47)=6),AND(COUNTA(B43:B47)=4,COUNTA(C43:G47)=12),AND(COUNTA(B43:B47)=5,COUNTA(C43:G47)=20))</f>
        <v>1</v>
      </c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</row>
    <row r="43" spans="1:35" ht="12.75" customHeight="1" x14ac:dyDescent="0.2">
      <c r="A43" s="96">
        <v>1</v>
      </c>
      <c r="B43" s="100" t="s">
        <v>193</v>
      </c>
      <c r="C43" s="97"/>
      <c r="D43" s="240">
        <v>13</v>
      </c>
      <c r="E43" s="240">
        <v>9</v>
      </c>
      <c r="F43" s="80"/>
      <c r="G43" s="80"/>
      <c r="H43" s="250" t="str">
        <f>(IF(D43-C44&gt;0,1)+IF(E43-C45&gt;0,1)+IF(F43-C46&gt;0,1)+IF(G43-C47&gt;0,1))&amp;"-"&amp;(IF(D43-C44&lt;0,1)+IF(E43-C45&lt;0,1)+IF(F43-C46&lt;0,1)+IF(G43-C47&lt;0,1))</f>
        <v>1-1</v>
      </c>
      <c r="I43" s="80" t="str">
        <f>IF(AND(B43&lt;&gt;"",M$42=TRUE),A$42&amp;RANK(M43,M$43:VM$47,0),"")</f>
        <v>F2</v>
      </c>
      <c r="J43" s="173">
        <f>VALUE(LEFT(H43,1))</f>
        <v>1</v>
      </c>
      <c r="K43" s="174">
        <f>IF(AND(J43=1,J44=1,D43&gt;C44),1)+IF(AND(J43=1,J45=1,E43&gt;C45),1)+IF(AND(J43=1,J46=1,F43&gt;C46),1)+IF(AND(J43=1,J47=1,G43&gt;C47),1)+IF(AND(J43=2,J44=2,D43&gt;C44),1)+IF(AND(J43=2,J45=2,E43&gt;C45),1)+IF(AND(J43=2,J46=2,F43&gt;C46),1)+IF(AND(J43=2,J47=2,G43&gt;C47),1)+IF(AND(J43=3,J44=3,D43&gt;C44),1)+IF(AND(J43=3,J45=3,E43&gt;C45),1)+IF(AND(J43=3,J46=3,F43&gt;C46),1)+IF(AND(J43=3,J47=3,G43&gt;C47),1)</f>
        <v>1</v>
      </c>
      <c r="L43" s="254">
        <f>IF(AND(J43=1,J44=1),D43-C44)+IF(AND(J43=1,J45=1),E43-C45)+IF(AND(J43=1,J46=1),F43-C46)+IF(AND(J43=1,J47=1),G43-C47)+IF(AND(J43=2,J44=2),D43-C44)+IF(AND(J43=2,J45=2),E43-C45)+IF(AND(J43=2,J46=2),F43-C46)+IF(AND(J43=2,J47=2),G43-C47)+IF(AND(J43=3,J44=3),D43-C44)+IF(AND(J43=3,J45=3),E43-C45)+IF(AND(J43=3,J46=3),F43-C46)+IF(AND(J43=3,J47=3),G43-C47)</f>
        <v>-1</v>
      </c>
      <c r="M43" s="175">
        <f>10000*J43+K43*100+L43</f>
        <v>10099</v>
      </c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</row>
    <row r="44" spans="1:35" ht="12.75" customHeight="1" x14ac:dyDescent="0.2">
      <c r="A44" s="96">
        <v>2</v>
      </c>
      <c r="B44" s="163" t="s">
        <v>152</v>
      </c>
      <c r="C44" s="240">
        <v>10</v>
      </c>
      <c r="D44" s="97"/>
      <c r="E44" s="240">
        <v>13</v>
      </c>
      <c r="F44" s="80"/>
      <c r="G44" s="80"/>
      <c r="H44" s="250" t="str">
        <f>(IF(C44-D43&gt;0,1)+IF(E44-D45&gt;0,1)+IF(F44-D46&gt;0,1)+IF(G44-D47&gt;0,1))&amp;"-"&amp;(IF(C44-D43&lt;0,1)+IF(E44-D45&lt;0,1)+IF(F44-D46&lt;0,1)+IF(G44-D47&lt;0,1))</f>
        <v>1-1</v>
      </c>
      <c r="I44" s="80" t="str">
        <f>IF(AND(B44&lt;&gt;"",M$42=TRUE),A$42&amp;RANK(M44,M$43:VM$47,0),"")</f>
        <v>F3</v>
      </c>
      <c r="J44" s="173">
        <f>VALUE(LEFT(H44,1))</f>
        <v>1</v>
      </c>
      <c r="K44" s="176">
        <f>IF(AND(J44=1,J43=1,C44&gt;D43),1)+IF(AND(J44=1,J45=1,E44&gt;D45),1)+IF(AND(J44=1,J46=1,F44&gt;D46),1)+IF(AND(J44=1,J47=1,G44&gt;D47),1)+IF(AND(J44=2,J43=2,C44&gt;D43),1)+IF(AND(J44=2,J45=2,E44&gt;D45),1)+IF(AND(J44=2,J46=2,F44&gt;D46),1)+IF(AND(J44=2,J47=2,G44&gt;D47),1)+IF(AND(J44=3,J43=3,C44&gt;D43),1)+IF(AND(J44=3,J45=3,E44&gt;D45),1)+IF(AND(J44=3,J46=3,F44&gt;D46),1)+IF(AND(J44=3,J47=3,G44&gt;D47),1)</f>
        <v>1</v>
      </c>
      <c r="L44" s="254">
        <f>IF(AND(J44=1,J43=1),C44-D43)+IF(AND(J44=1,J45=1),E44-D45)+IF(AND(J44=1,J46=1),F44-D46)+IF(AND(J44=1,J47=1),G44-D47)+IF(AND(J44=2,J43=2),C44-D43)+IF(AND(J44=2,J45=2),E44-D45)+IF(AND(J44=2,J46=2),F44-D46)+IF(AND(J44=2,J47=2),G44-D47)+IF(AND(J44=3,J43=3),C44-D43)+IF(AND(J44=3,J45=3),E44-D45)+IF(AND(J44=3,J46=3),F44-D46)+IF(AND(J44=3,J47=3),G44-D47)</f>
        <v>-2</v>
      </c>
      <c r="M44" s="175">
        <f>10000*J44+K44*100+L44</f>
        <v>10098</v>
      </c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</row>
    <row r="45" spans="1:35" ht="12.75" customHeight="1" x14ac:dyDescent="0.2">
      <c r="A45" s="96">
        <v>3</v>
      </c>
      <c r="B45" s="163" t="s">
        <v>181</v>
      </c>
      <c r="C45" s="240">
        <v>13</v>
      </c>
      <c r="D45" s="256">
        <v>12</v>
      </c>
      <c r="E45" s="97"/>
      <c r="F45" s="80"/>
      <c r="G45" s="80"/>
      <c r="H45" s="250" t="str">
        <f>(IF(C45-E43&gt;0,1)+IF(D45-E44&gt;0,1)+IF(F45-E46&gt;0,1)+IF(G45-E47&gt;0,1))&amp;"-"&amp;(IF(C45-E43&lt;0,1)+IF(D45-E44&lt;0,1)+IF(F45-E46&lt;0,1)+IF(G45-E47&lt;0,1))</f>
        <v>1-1</v>
      </c>
      <c r="I45" s="80" t="str">
        <f>IF(AND(B45&lt;&gt;"",M$42=TRUE),A$42&amp;RANK(M45,M$43:VM$47,0),"")</f>
        <v>F1</v>
      </c>
      <c r="J45" s="173">
        <f>VALUE(LEFT(H45,1))</f>
        <v>1</v>
      </c>
      <c r="K45" s="176">
        <f>IF(AND(J45=1,J43=1,C45&gt;E43),1)+IF(AND(J45=1,J44=1,D45&gt;E44),1)+IF(AND(J45=1,J46=1,F45&gt;E46),1)+IF(AND(J45=1,J47=1,G45&gt;E47),1)+IF(AND(J45=2,J43=2,C45&gt;E43),1)+IF(AND(J45=2,J44=2,D45&gt;E44),1)+IF(AND(J45=2,J46=2,F45&gt;E46),1)+IF(AND(J45=2,J47=2,G45&gt;E47),1)+IF(AND(J45=3,J43=3,C45&gt;E43),1)+IF(AND(J45=3,J44=3,D45&gt;E44),1)+IF(AND(J45=3,J46=3,F45&gt;E46),1)+IF(AND(J45=3,J47=3,G45&gt;E47),1)</f>
        <v>1</v>
      </c>
      <c r="L45" s="123">
        <f>IF(AND(J45=1,J43=1),C45-E43)+IF(AND(J45=1,J44=1),D45-E44)+IF(AND(J45=1,J46=1),F45-E46)+IF(AND(J45=1,J47=1),G45-E47)+IF(AND(J45=2,J43=2),C45-E43)+IF(AND(J45=2,J44=2),D45-E44)+IF(AND(J45=2,J46=2),F45-E46)+IF(AND(J45=2,J47=2),G45-E47)+IF(AND(J45=3,J43=3),C45-E43)+IF(AND(J45=3,J44=3),D45-E44)+IF(AND(J45=3,J46=3),F45-E46)+IF(AND(J45=3,J47=3),G45-E47)</f>
        <v>3</v>
      </c>
      <c r="M45" s="175">
        <f>10000*J45+K45*100+L45</f>
        <v>10103</v>
      </c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</row>
    <row r="46" spans="1:35" ht="12.75" hidden="1" customHeight="1" x14ac:dyDescent="0.2">
      <c r="A46" s="96">
        <v>4</v>
      </c>
      <c r="B46" s="164"/>
      <c r="C46" s="80"/>
      <c r="D46" s="177"/>
      <c r="E46" s="80"/>
      <c r="F46" s="97"/>
      <c r="G46" s="98"/>
      <c r="H46" s="172" t="str">
        <f>(IF(C46-F43&gt;0,1)+IF(D46-F44&gt;0,1)+IF(E46-F45&gt;0,1)+IF(G46-F47&gt;0,1))&amp;"-"&amp;(IF(C46-F43&lt;0,1)+IF(D46-F44&lt;0,1)+IF(E46-F45&lt;0,1)+IF(G46-F47&lt;0,1))</f>
        <v>0-0</v>
      </c>
      <c r="I46" s="80" t="str">
        <f>IF(AND(B46&lt;&gt;"",M$42=TRUE),A$42&amp;RANK(M46,M$43:VM$47,0),"")</f>
        <v/>
      </c>
      <c r="J46" s="173">
        <f>VALUE(LEFT(H46,1))</f>
        <v>0</v>
      </c>
      <c r="K46" s="176">
        <f>IF(AND(J46=1,J43=1,C46&gt;F43),1)+IF(AND(J46=1,J44=1,D46&gt;F44),1)+IF(AND(J46=1,J45=1,E46&gt;F45),1)+IF(AND(J46=1,J47=1,G46&gt;F47),1)+IF(AND(J46=2,J43=2,C46&gt;F43),1)+IF(AND(J46=2,J44=2,D46&gt;F44),1)+IF(AND(J46=2,J45=2,E46&gt;F45),1)+IF(AND(J46=2,J47=2,G46&gt;F47),1)+IF(AND(J46=3,J43=3,C46&gt;F43),1)+IF(AND(J46=3,J44=3,D46&gt;F44),1)+IF(AND(J46=3,J45=3,E46&gt;F45),1)+IF(AND(J46=3,J47=3,G46&gt;F47),1)</f>
        <v>0</v>
      </c>
      <c r="L46" s="123">
        <f>IF(AND(J46=1,J43=1),C46-F43)+IF(AND(J46=1,J44=1),D46-F44)+IF(AND(J46=1,J45=1),E46-F45)+IF(AND(J46=1,J47=1),G46-F47)+IF(AND(J46=2,J43=2),C46-F43)+IF(AND(J46=2,J44=2),D46-F44)+IF(AND(J46=2,J45=2),E46-F45)+IF(AND(J46=2,J47=2),G46-F47)+IF(AND(J46=3,J43=3),C46-F43)+IF(AND(J46=3,J44=3),D46-F44)+IF(AND(J46=3,J45=3),E46-F45)+IF(AND(J46=3,J47=3),G46-F47)</f>
        <v>0</v>
      </c>
      <c r="M46" s="175">
        <f>10000*J46+K46*100+L46</f>
        <v>0</v>
      </c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</row>
    <row r="47" spans="1:35" ht="12.75" hidden="1" customHeight="1" x14ac:dyDescent="0.2">
      <c r="A47" s="96">
        <v>5</v>
      </c>
      <c r="B47" s="164"/>
      <c r="C47" s="80"/>
      <c r="D47" s="80"/>
      <c r="E47" s="80"/>
      <c r="F47" s="80"/>
      <c r="G47" s="97"/>
      <c r="H47" s="172" t="str">
        <f>(IF(C47-G43&gt;0,1)+IF(D47-G44&gt;0,1)+IF(E47-G45&gt;0,1)+IF(F47-G46&gt;0,1))&amp;"-"&amp;(IF(C47-G43&lt;0,1)+IF(D47-G44&lt;0,1)+IF(E47-G45&lt;0,1)+IF(F47-G46&lt;0,1))</f>
        <v>0-0</v>
      </c>
      <c r="I47" s="80" t="str">
        <f>IF(AND(B47&lt;&gt;"",M$42=TRUE),A$42&amp;RANK(M47,M$43:VM$47,0),"")</f>
        <v/>
      </c>
      <c r="J47" s="173">
        <f>VALUE(LEFT(H47,1))</f>
        <v>0</v>
      </c>
      <c r="K47" s="176">
        <f>IF(AND(J47=1,J43=1,C47&gt;G43),1)+IF(AND(J47=1,J44=1,D47&gt;G44),1)+IF(AND(J47=1,J45=1,E47&gt;G45),1)+IF(AND(J47=1,J46=1,F47&gt;G46),1)+IF(AND(J47=2,J43=2,C47&gt;G43),1)+IF(AND(J47=2,J44=2,D47&gt;G44),1)+IF(AND(J47=2,J45=2,E47&gt;G45),1)+IF(AND(J47=2,J46=2,F47&gt;G46),1)+IF(AND(J47=3,J43=3,C47&gt;G43),1)+IF(AND(J47=3,J44=3,D47&gt;G44),1)+IF(AND(J47=3,J45=3,E47&gt;G45),1)+IF(AND(J47=3,J46=3,F47&gt;G46),1)</f>
        <v>0</v>
      </c>
      <c r="L47" s="123">
        <f>IF(AND(J47=1,J43=1),C47-G43)+IF(AND(J47=1,J44=1),D47-G44)+IF(AND(J47=1,J45=1),E47-G45)+IF(AND(J47=1,J46=1),F47-G46)+IF(AND(J47=2,J43=2),C47-G43)+IF(AND(J47=2,J44=2),D47-G44)+IF(AND(J47=2,J45=2),E47-G45)+IF(AND(J47=2,J46=2),F47-G46)+IF(AND(J47=3,J43=3),C47-G43)+IF(AND(J47=3,J44=3),D47-G44)+IF(AND(J47=3,J45=3),E47-G45)+IF(AND(J47=3,J46=3),F47-G46)</f>
        <v>0</v>
      </c>
      <c r="M47" s="175">
        <f>10000*J47+K47*100+L47</f>
        <v>0</v>
      </c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</row>
    <row r="48" spans="1:35" ht="12.75" customHeight="1" x14ac:dyDescent="0.2">
      <c r="A48" s="95"/>
      <c r="B48" s="178"/>
      <c r="C48" s="82"/>
      <c r="D48" s="179"/>
      <c r="E48" s="82"/>
      <c r="F48" s="83"/>
      <c r="G48" s="79"/>
      <c r="H48" s="112"/>
      <c r="I48" s="180"/>
      <c r="J48" s="181"/>
      <c r="K48" s="187"/>
      <c r="L48" s="183"/>
      <c r="M48" s="181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</row>
    <row r="49" spans="1:35" ht="12.75" customHeight="1" x14ac:dyDescent="0.2">
      <c r="A49" s="136"/>
      <c r="B49" s="102" t="s">
        <v>2</v>
      </c>
      <c r="C49" s="84" t="s">
        <v>6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</row>
    <row r="50" spans="1:35" ht="12.75" customHeight="1" x14ac:dyDescent="0.2">
      <c r="A50" s="136"/>
      <c r="B50" s="102" t="s">
        <v>5</v>
      </c>
      <c r="C50" s="84" t="s">
        <v>15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</row>
    <row r="51" spans="1:35" ht="12.75" customHeight="1" x14ac:dyDescent="0.2">
      <c r="A51" s="136"/>
      <c r="B51" s="102" t="s">
        <v>8</v>
      </c>
      <c r="C51" s="84" t="s">
        <v>18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</row>
    <row r="52" spans="1:35" ht="12.75" hidden="1" customHeight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</row>
    <row r="53" spans="1:35" ht="12.75" hidden="1" customHeight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</row>
    <row r="54" spans="1:35" ht="12.75" hidden="1" customHeight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ht="12.75" hidden="1" customHeight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</row>
    <row r="56" spans="1:35" ht="12.75" hidden="1" customHeight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</row>
    <row r="57" spans="1:35" ht="12.75" hidden="1" customHeight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</row>
    <row r="58" spans="1:35" ht="12.75" hidden="1" customHeight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</row>
    <row r="59" spans="1:35" ht="12.75" hidden="1" customHeight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</row>
    <row r="60" spans="1:35" ht="12.75" hidden="1" customHeight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</row>
    <row r="61" spans="1:35" ht="12.75" hidden="1" customHeight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</row>
    <row r="62" spans="1:35" ht="12.75" hidden="1" customHeight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</row>
    <row r="63" spans="1:35" ht="12.75" hidden="1" customHeight="1" x14ac:dyDescent="0.2">
      <c r="A63" s="77"/>
      <c r="D63" s="84"/>
      <c r="E63" s="77"/>
      <c r="F63" s="77"/>
      <c r="G63" s="77"/>
      <c r="H63" s="77"/>
      <c r="I63" s="77"/>
      <c r="J63" s="77"/>
      <c r="K63" s="77"/>
      <c r="L63" s="77"/>
      <c r="M63" s="77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</row>
    <row r="64" spans="1:35" ht="12.75" hidden="1" customHeight="1" x14ac:dyDescent="0.2">
      <c r="A64" s="77"/>
      <c r="D64" s="79"/>
      <c r="E64" s="77"/>
      <c r="F64" s="77"/>
      <c r="G64" s="77"/>
      <c r="H64" s="77"/>
      <c r="I64" s="77"/>
      <c r="J64" s="77"/>
      <c r="K64" s="77"/>
      <c r="L64" s="77"/>
      <c r="M64" s="77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</row>
    <row r="65" spans="1:35" ht="12.75" hidden="1" customHeight="1" x14ac:dyDescent="0.2">
      <c r="A65" s="77"/>
      <c r="D65" s="79"/>
      <c r="E65" s="77"/>
      <c r="F65" s="77"/>
      <c r="G65" s="77"/>
      <c r="H65" s="77"/>
      <c r="I65" s="77"/>
      <c r="J65" s="77"/>
      <c r="K65" s="77"/>
      <c r="L65" s="77"/>
      <c r="M65" s="77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</row>
    <row r="66" spans="1:35" ht="12.75" hidden="1" customHeight="1" x14ac:dyDescent="0.2">
      <c r="A66" s="77"/>
      <c r="B66" s="79"/>
      <c r="C66" s="79"/>
      <c r="D66" s="79"/>
      <c r="E66" s="77"/>
      <c r="F66" s="77"/>
      <c r="G66" s="77"/>
      <c r="H66" s="77"/>
      <c r="I66" s="77"/>
      <c r="J66" s="77"/>
      <c r="K66" s="77"/>
      <c r="L66" s="77"/>
      <c r="M66" s="77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</row>
    <row r="67" spans="1:35" ht="12.75" hidden="1" customHeight="1" x14ac:dyDescent="0.2">
      <c r="A67" s="77"/>
      <c r="B67" s="136"/>
      <c r="C67" s="136"/>
      <c r="D67" s="136"/>
      <c r="E67" s="77"/>
      <c r="F67" s="77"/>
      <c r="G67" s="77"/>
      <c r="H67" s="77"/>
      <c r="I67" s="77"/>
      <c r="J67" s="77"/>
      <c r="K67" s="77"/>
      <c r="L67" s="77"/>
      <c r="M67" s="77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</row>
    <row r="68" spans="1:35" ht="12.75" hidden="1" customHeight="1" x14ac:dyDescent="0.2">
      <c r="A68" s="77"/>
      <c r="B68" s="136"/>
      <c r="C68" s="136"/>
      <c r="D68" s="136"/>
      <c r="E68" s="77"/>
      <c r="F68" s="77"/>
      <c r="G68" s="77"/>
      <c r="H68" s="77"/>
      <c r="I68" s="77"/>
      <c r="J68" s="77"/>
      <c r="K68" s="77"/>
      <c r="L68" s="77"/>
      <c r="M68" s="77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</row>
    <row r="69" spans="1:35" ht="12.75" hidden="1" customHeight="1" x14ac:dyDescent="0.2">
      <c r="A69" s="77"/>
      <c r="B69" s="136"/>
      <c r="C69" s="136"/>
      <c r="D69" s="136"/>
      <c r="E69" s="77"/>
      <c r="F69" s="77"/>
      <c r="G69" s="77"/>
      <c r="H69" s="77"/>
      <c r="I69" s="77"/>
      <c r="J69" s="77"/>
      <c r="K69" s="77"/>
      <c r="L69" s="77"/>
      <c r="M69" s="77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</row>
    <row r="70" spans="1:35" ht="12.75" hidden="1" customHeight="1" x14ac:dyDescent="0.2">
      <c r="A70" s="77"/>
      <c r="B70" s="136"/>
      <c r="C70" s="136"/>
      <c r="D70" s="136"/>
      <c r="E70" s="77"/>
      <c r="F70" s="77"/>
      <c r="G70" s="77"/>
      <c r="H70" s="77"/>
      <c r="I70" s="77"/>
      <c r="J70" s="77"/>
      <c r="K70" s="77"/>
      <c r="L70" s="77"/>
      <c r="M70" s="77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</row>
    <row r="71" spans="1:35" s="9" customFormat="1" ht="12.75" hidden="1" customHeight="1" x14ac:dyDescent="0.2">
      <c r="A71" s="77"/>
      <c r="B71" s="136"/>
      <c r="C71" s="136"/>
      <c r="D71" s="136"/>
      <c r="E71" s="77"/>
      <c r="F71" s="77"/>
      <c r="G71" s="77"/>
      <c r="H71" s="77"/>
      <c r="I71" s="77"/>
      <c r="J71" s="77"/>
      <c r="K71" s="77"/>
      <c r="L71" s="77"/>
      <c r="M71" s="77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</row>
    <row r="72" spans="1:35" s="9" customFormat="1" ht="12.75" hidden="1" customHeight="1" x14ac:dyDescent="0.2">
      <c r="A72" s="77"/>
      <c r="B72" s="136"/>
      <c r="C72" s="136"/>
      <c r="D72" s="136"/>
      <c r="E72" s="77"/>
      <c r="F72" s="77"/>
      <c r="G72" s="77"/>
      <c r="H72" s="77"/>
      <c r="I72" s="77"/>
      <c r="J72" s="77"/>
      <c r="K72" s="77"/>
      <c r="L72" s="77"/>
      <c r="M72" s="77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</row>
    <row r="73" spans="1:35" s="9" customFormat="1" ht="12.75" hidden="1" customHeight="1" x14ac:dyDescent="0.2">
      <c r="A73" s="77"/>
      <c r="B73" s="136"/>
      <c r="C73" s="136"/>
      <c r="D73" s="136"/>
      <c r="E73" s="77"/>
      <c r="F73" s="77"/>
      <c r="G73" s="77"/>
      <c r="H73" s="77"/>
      <c r="I73" s="77"/>
      <c r="J73" s="77"/>
      <c r="K73" s="77"/>
      <c r="L73" s="77"/>
      <c r="M73" s="77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</row>
    <row r="74" spans="1:35" s="9" customFormat="1" ht="12.75" hidden="1" customHeight="1" x14ac:dyDescent="0.2">
      <c r="A74" s="77"/>
      <c r="B74" s="136"/>
      <c r="C74" s="136"/>
      <c r="D74" s="136"/>
      <c r="E74" s="77"/>
      <c r="F74" s="77"/>
      <c r="G74" s="77"/>
      <c r="H74" s="77"/>
      <c r="I74" s="77"/>
      <c r="J74" s="77"/>
      <c r="K74" s="77"/>
      <c r="L74" s="77"/>
      <c r="M74" s="77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</row>
    <row r="75" spans="1:35" s="9" customFormat="1" ht="12.75" hidden="1" customHeight="1" x14ac:dyDescent="0.2">
      <c r="A75" s="77"/>
      <c r="B75" s="136"/>
      <c r="C75" s="136"/>
      <c r="D75" s="136"/>
      <c r="E75" s="77"/>
      <c r="F75" s="77"/>
      <c r="G75" s="77"/>
      <c r="H75" s="77"/>
      <c r="I75" s="77"/>
      <c r="J75" s="77"/>
      <c r="K75" s="77"/>
      <c r="L75" s="77"/>
      <c r="M75" s="77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</row>
    <row r="76" spans="1:35" s="9" customFormat="1" ht="12.75" hidden="1" customHeight="1" x14ac:dyDescent="0.2">
      <c r="C76" s="16"/>
      <c r="D76" s="16"/>
      <c r="E76" s="16"/>
      <c r="F76" s="16"/>
      <c r="G76" s="16"/>
      <c r="H76" s="16"/>
      <c r="I76" s="136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</row>
    <row r="77" spans="1:35" s="9" customFormat="1" ht="12.75" hidden="1" customHeight="1" x14ac:dyDescent="0.2">
      <c r="C77" s="16"/>
      <c r="D77" s="16"/>
      <c r="E77" s="16"/>
      <c r="F77" s="16"/>
      <c r="G77" s="16"/>
      <c r="H77" s="16"/>
      <c r="I77" s="136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</row>
    <row r="78" spans="1:35" s="9" customFormat="1" ht="12.75" hidden="1" customHeight="1" x14ac:dyDescent="0.2">
      <c r="C78" s="16"/>
      <c r="D78" s="16"/>
      <c r="E78" s="16"/>
      <c r="F78" s="16"/>
      <c r="G78" s="16"/>
      <c r="H78" s="16"/>
      <c r="I78" s="136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</row>
    <row r="79" spans="1:35" s="9" customFormat="1" ht="12.75" hidden="1" customHeight="1" x14ac:dyDescent="0.2">
      <c r="C79" s="16"/>
      <c r="D79" s="16"/>
      <c r="E79" s="16"/>
      <c r="F79" s="16"/>
      <c r="G79" s="16"/>
      <c r="H79" s="16"/>
      <c r="I79" s="136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</row>
    <row r="80" spans="1:35" s="9" customFormat="1" ht="12.75" hidden="1" customHeight="1" x14ac:dyDescent="0.2">
      <c r="C80" s="16"/>
      <c r="D80" s="16"/>
      <c r="E80" s="16"/>
      <c r="F80" s="16"/>
      <c r="G80" s="16"/>
      <c r="H80" s="16"/>
      <c r="I80" s="136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</row>
    <row r="81" spans="3:35" s="9" customFormat="1" ht="12.75" hidden="1" customHeight="1" x14ac:dyDescent="0.2">
      <c r="C81" s="16"/>
      <c r="D81" s="16"/>
      <c r="E81" s="16"/>
      <c r="F81" s="16"/>
      <c r="G81" s="16"/>
      <c r="H81" s="16"/>
      <c r="I81" s="136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</row>
    <row r="82" spans="3:35" s="9" customFormat="1" ht="12.75" hidden="1" customHeight="1" x14ac:dyDescent="0.2">
      <c r="C82" s="16"/>
      <c r="D82" s="16"/>
      <c r="E82" s="16"/>
      <c r="F82" s="16"/>
      <c r="G82" s="16"/>
      <c r="H82" s="16"/>
      <c r="I82" s="136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</row>
    <row r="83" spans="3:35" s="9" customFormat="1" ht="12.75" hidden="1" customHeight="1" x14ac:dyDescent="0.2">
      <c r="C83" s="16"/>
      <c r="D83" s="16"/>
      <c r="E83" s="16"/>
      <c r="F83" s="16"/>
      <c r="G83" s="16"/>
      <c r="H83" s="16"/>
      <c r="I83" s="136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</row>
    <row r="84" spans="3:35" s="9" customFormat="1" ht="12.75" hidden="1" customHeight="1" x14ac:dyDescent="0.2">
      <c r="C84" s="16"/>
      <c r="D84" s="16"/>
      <c r="E84" s="16"/>
      <c r="F84" s="16"/>
      <c r="G84" s="16"/>
      <c r="H84" s="16"/>
      <c r="I84" s="136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</row>
    <row r="85" spans="3:35" s="9" customFormat="1" ht="12.75" hidden="1" customHeight="1" x14ac:dyDescent="0.2">
      <c r="C85" s="16"/>
      <c r="D85" s="16"/>
      <c r="E85" s="16"/>
      <c r="F85" s="16"/>
      <c r="G85" s="16"/>
      <c r="H85" s="16"/>
      <c r="I85" s="136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</row>
    <row r="86" spans="3:35" s="9" customFormat="1" ht="12.75" hidden="1" customHeight="1" x14ac:dyDescent="0.2">
      <c r="C86" s="16"/>
      <c r="D86" s="16"/>
      <c r="E86" s="16"/>
      <c r="F86" s="16"/>
      <c r="G86" s="16"/>
      <c r="H86" s="16"/>
      <c r="I86" s="136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</row>
    <row r="87" spans="3:35" s="9" customFormat="1" ht="12.75" hidden="1" customHeight="1" x14ac:dyDescent="0.2">
      <c r="C87" s="16"/>
      <c r="D87" s="16"/>
      <c r="E87" s="16"/>
      <c r="F87" s="16"/>
      <c r="G87" s="16"/>
      <c r="H87" s="16"/>
      <c r="I87" s="136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</row>
    <row r="88" spans="3:35" s="9" customFormat="1" ht="12.75" hidden="1" customHeight="1" x14ac:dyDescent="0.2">
      <c r="C88" s="16"/>
      <c r="D88" s="16"/>
      <c r="E88" s="16"/>
      <c r="F88" s="16"/>
      <c r="G88" s="16"/>
      <c r="H88" s="16"/>
      <c r="I88" s="136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</row>
    <row r="89" spans="3:35" s="9" customFormat="1" ht="12.75" hidden="1" customHeight="1" x14ac:dyDescent="0.2">
      <c r="C89" s="16"/>
      <c r="D89" s="16"/>
      <c r="E89" s="16"/>
      <c r="F89" s="16"/>
      <c r="G89" s="16"/>
      <c r="H89" s="16"/>
      <c r="I89" s="136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</row>
    <row r="90" spans="3:35" s="9" customFormat="1" ht="12.75" hidden="1" customHeight="1" x14ac:dyDescent="0.2">
      <c r="C90" s="16"/>
      <c r="D90" s="16"/>
      <c r="E90" s="16"/>
      <c r="F90" s="16"/>
      <c r="G90" s="16"/>
      <c r="H90" s="16"/>
      <c r="I90" s="136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</row>
    <row r="91" spans="3:35" s="9" customFormat="1" ht="12.75" hidden="1" customHeight="1" x14ac:dyDescent="0.2">
      <c r="C91" s="16"/>
      <c r="D91" s="16"/>
      <c r="E91" s="16"/>
      <c r="F91" s="16"/>
      <c r="G91" s="16"/>
      <c r="H91" s="16"/>
      <c r="I91" s="136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</row>
    <row r="92" spans="3:35" s="9" customFormat="1" ht="12.75" hidden="1" customHeight="1" x14ac:dyDescent="0.2">
      <c r="C92" s="16"/>
      <c r="D92" s="16"/>
      <c r="E92" s="16"/>
      <c r="F92" s="16"/>
      <c r="G92" s="16"/>
      <c r="H92" s="16"/>
      <c r="I92" s="136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</row>
    <row r="93" spans="3:35" s="9" customFormat="1" ht="12.75" hidden="1" customHeight="1" x14ac:dyDescent="0.2">
      <c r="C93" s="16"/>
      <c r="D93" s="16"/>
      <c r="E93" s="16"/>
      <c r="F93" s="16"/>
      <c r="G93" s="16"/>
      <c r="H93" s="16"/>
      <c r="I93" s="136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</row>
    <row r="94" spans="3:35" s="9" customFormat="1" ht="12.75" hidden="1" customHeight="1" x14ac:dyDescent="0.2">
      <c r="C94" s="16"/>
      <c r="D94" s="16"/>
      <c r="E94" s="16"/>
      <c r="F94" s="16"/>
      <c r="G94" s="16"/>
      <c r="H94" s="16"/>
      <c r="I94" s="136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</row>
    <row r="95" spans="3:35" s="9" customFormat="1" ht="12.75" hidden="1" customHeight="1" x14ac:dyDescent="0.2">
      <c r="C95" s="16"/>
      <c r="D95" s="16"/>
      <c r="E95" s="16"/>
      <c r="F95" s="16"/>
      <c r="G95" s="16"/>
      <c r="H95" s="16"/>
      <c r="I95" s="136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</row>
    <row r="96" spans="3:35" s="9" customFormat="1" ht="12.75" hidden="1" customHeight="1" x14ac:dyDescent="0.2">
      <c r="C96" s="16"/>
      <c r="D96" s="16"/>
      <c r="E96" s="16"/>
      <c r="F96" s="16"/>
      <c r="G96" s="16"/>
      <c r="H96" s="16"/>
      <c r="I96" s="136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</row>
    <row r="97" spans="1:35" s="9" customFormat="1" ht="12.75" hidden="1" customHeight="1" x14ac:dyDescent="0.2">
      <c r="A97" s="16"/>
      <c r="B97" s="16"/>
      <c r="C97" s="16"/>
      <c r="D97" s="16"/>
      <c r="E97" s="16"/>
      <c r="F97" s="16"/>
      <c r="G97" s="16"/>
      <c r="H97" s="16"/>
      <c r="I97" s="136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</row>
    <row r="98" spans="1:35" s="9" customFormat="1" ht="12.75" hidden="1" customHeight="1" x14ac:dyDescent="0.2">
      <c r="A98" s="16"/>
      <c r="B98" s="16"/>
      <c r="C98" s="16"/>
      <c r="D98" s="16"/>
      <c r="E98" s="16"/>
      <c r="F98" s="16"/>
      <c r="G98" s="16"/>
      <c r="H98" s="16"/>
      <c r="I98" s="136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</row>
    <row r="99" spans="1:35" s="9" customFormat="1" x14ac:dyDescent="0.2">
      <c r="B99" s="16"/>
      <c r="C99" s="16"/>
      <c r="D99" s="16"/>
      <c r="E99" s="16"/>
      <c r="F99" s="16"/>
      <c r="G99" s="16"/>
      <c r="H99" s="16"/>
      <c r="I99" s="136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</row>
    <row r="100" spans="1:35" s="9" customFormat="1" x14ac:dyDescent="0.2">
      <c r="A100" s="103" t="s">
        <v>248</v>
      </c>
      <c r="B100" s="85"/>
      <c r="C100" s="82"/>
      <c r="D100" s="82"/>
      <c r="E100" s="82"/>
      <c r="F100" s="83"/>
      <c r="G100" s="84"/>
      <c r="H100" s="77"/>
      <c r="I100" s="136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</row>
    <row r="101" spans="1:35" s="9" customFormat="1" x14ac:dyDescent="0.2">
      <c r="A101" s="77"/>
      <c r="B101" s="77"/>
      <c r="C101" s="77"/>
      <c r="D101" s="77"/>
      <c r="E101" s="77"/>
      <c r="F101" s="77"/>
      <c r="G101" s="77"/>
      <c r="H101" s="77"/>
      <c r="I101" s="136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</row>
    <row r="102" spans="1:35" s="9" customFormat="1" x14ac:dyDescent="0.2">
      <c r="A102" s="86" t="s">
        <v>20</v>
      </c>
      <c r="B102" s="113" t="str">
        <f>IFERROR(INDEX(B$1:B$100,MATCH(A102,I$1:I$100,0)),"")</f>
        <v>Aimar Poom (Tartu)</v>
      </c>
      <c r="C102" s="94">
        <v>13</v>
      </c>
      <c r="D102" s="77"/>
      <c r="E102" s="77"/>
      <c r="F102" s="77"/>
      <c r="G102" s="77"/>
      <c r="H102" s="77"/>
      <c r="I102" s="136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</row>
    <row r="103" spans="1:35" s="9" customFormat="1" x14ac:dyDescent="0.2">
      <c r="A103" s="215"/>
      <c r="B103" s="114"/>
      <c r="C103" s="111" t="str">
        <f>IF(COUNT(C102,C104)=2,IF(C102&gt;C104,B102,B104),"")</f>
        <v>Aimar Poom (Tartu)</v>
      </c>
      <c r="D103" s="77"/>
      <c r="E103" s="94">
        <v>13</v>
      </c>
      <c r="F103" s="77"/>
      <c r="J103" s="77"/>
      <c r="K103" s="77"/>
      <c r="L103" s="77"/>
      <c r="M103" s="73"/>
      <c r="N103" s="73"/>
      <c r="O103" s="73"/>
      <c r="P103" s="73"/>
      <c r="Q103" s="73"/>
      <c r="R103" s="16"/>
      <c r="S103" s="16"/>
      <c r="T103" s="16"/>
      <c r="U103" s="16"/>
      <c r="V103" s="16"/>
      <c r="W103" s="16"/>
    </row>
    <row r="104" spans="1:35" s="9" customFormat="1" x14ac:dyDescent="0.2">
      <c r="A104" s="215" t="s">
        <v>256</v>
      </c>
      <c r="B104" s="115" t="str">
        <f>IFERROR(INDEX(B$1:B$100,MATCH(A104,I$1:I$100,0)),"")</f>
        <v>Andrei Grintšak (I-Viru)</v>
      </c>
      <c r="C104" s="88">
        <v>6</v>
      </c>
      <c r="D104" s="89"/>
      <c r="E104" s="77"/>
      <c r="F104" s="77"/>
      <c r="J104" s="77"/>
      <c r="K104" s="77"/>
      <c r="L104" s="77"/>
      <c r="M104" s="73"/>
      <c r="N104" s="73"/>
      <c r="O104" s="73"/>
      <c r="P104" s="73"/>
      <c r="Q104" s="73"/>
      <c r="R104" s="16"/>
      <c r="S104" s="16"/>
      <c r="T104" s="16"/>
      <c r="U104" s="16"/>
      <c r="V104" s="16"/>
      <c r="W104" s="16"/>
    </row>
    <row r="105" spans="1:35" s="9" customFormat="1" x14ac:dyDescent="0.2">
      <c r="A105" s="215"/>
      <c r="B105" s="116"/>
      <c r="C105" s="77"/>
      <c r="D105" s="90"/>
      <c r="E105" s="111" t="str">
        <f>IF(COUNT(E103,E107)=2,IF(E103&gt;E107,C103,C107),"")</f>
        <v>Aimar Poom (Tartu)</v>
      </c>
      <c r="F105" s="77"/>
      <c r="G105" s="94">
        <v>13</v>
      </c>
      <c r="I105" s="136"/>
      <c r="J105" s="136"/>
      <c r="K105" s="136"/>
      <c r="L105" s="136"/>
      <c r="M105" s="136"/>
      <c r="N105" s="136"/>
      <c r="O105" s="73"/>
      <c r="P105" s="73"/>
      <c r="Q105" s="73"/>
      <c r="R105" s="16"/>
      <c r="S105" s="16"/>
      <c r="T105" s="16"/>
      <c r="U105" s="16"/>
      <c r="V105" s="16"/>
      <c r="W105" s="16"/>
    </row>
    <row r="106" spans="1:35" x14ac:dyDescent="0.2">
      <c r="A106" s="215" t="s">
        <v>257</v>
      </c>
      <c r="B106" s="113" t="str">
        <f>IFERROR(INDEX(B$1:B$100,MATCH(A106,I$1:I$100,0)),"")</f>
        <v>Tarmo Bombe (I-Viru)</v>
      </c>
      <c r="C106" s="94">
        <f>IF(B106="-",0,IF(B108="-",13,""))</f>
        <v>13</v>
      </c>
      <c r="D106" s="90"/>
      <c r="E106" s="104"/>
      <c r="F106" s="89"/>
      <c r="I106" s="136"/>
      <c r="J106" s="136"/>
      <c r="K106" s="136"/>
      <c r="L106" s="136"/>
      <c r="M106" s="136"/>
      <c r="N106" s="136"/>
      <c r="O106" s="73"/>
      <c r="P106" s="73"/>
      <c r="Q106" s="73"/>
      <c r="R106" s="16"/>
      <c r="S106" s="16"/>
      <c r="T106" s="16"/>
      <c r="U106" s="16"/>
      <c r="V106" s="16"/>
      <c r="W106" s="16"/>
    </row>
    <row r="107" spans="1:35" x14ac:dyDescent="0.2">
      <c r="A107" s="215"/>
      <c r="B107" s="114"/>
      <c r="C107" s="111" t="str">
        <f>IF(COUNT(C106,C108)=2,IF(C106&gt;C108,B106,B108),"")</f>
        <v>Tarmo Bombe (I-Viru)</v>
      </c>
      <c r="D107" s="92"/>
      <c r="E107" s="88">
        <v>2</v>
      </c>
      <c r="F107" s="90"/>
      <c r="I107" s="136"/>
      <c r="J107" s="136"/>
      <c r="K107" s="136"/>
      <c r="L107" s="136"/>
      <c r="M107" s="136"/>
      <c r="N107" s="136"/>
      <c r="O107" s="73"/>
      <c r="P107" s="73"/>
      <c r="Q107" s="73"/>
      <c r="R107" s="16"/>
      <c r="S107" s="16"/>
      <c r="T107" s="16"/>
      <c r="U107" s="16"/>
      <c r="V107" s="16"/>
      <c r="W107" s="16"/>
    </row>
    <row r="108" spans="1:35" s="16" customFormat="1" x14ac:dyDescent="0.2">
      <c r="A108" s="215" t="s">
        <v>253</v>
      </c>
      <c r="B108" s="115" t="s">
        <v>253</v>
      </c>
      <c r="C108" s="88">
        <f>IF(B108="-",0,IF(B106="-",13,""))</f>
        <v>0</v>
      </c>
      <c r="D108" s="77"/>
      <c r="E108" s="85"/>
      <c r="F108" s="90"/>
      <c r="I108" s="136"/>
      <c r="J108" s="136"/>
      <c r="K108" s="136"/>
      <c r="L108" s="136"/>
      <c r="M108" s="136"/>
      <c r="N108" s="136"/>
      <c r="O108" s="73"/>
      <c r="P108" s="73"/>
      <c r="Q108" s="73"/>
    </row>
    <row r="109" spans="1:35" x14ac:dyDescent="0.2">
      <c r="A109" s="216"/>
      <c r="B109" s="116"/>
      <c r="C109" s="77"/>
      <c r="D109" s="77"/>
      <c r="E109" s="85"/>
      <c r="F109" s="90"/>
      <c r="G109" s="136" t="str">
        <f>IF(COUNT(G105,G113)=2,IF(G105&gt;G113,E105,E113),"")</f>
        <v>Aimar Poom (Tartu)</v>
      </c>
      <c r="I109" s="94">
        <v>13</v>
      </c>
      <c r="J109" s="136"/>
      <c r="K109" s="136"/>
      <c r="L109" s="136"/>
      <c r="M109" s="136"/>
      <c r="N109" s="136"/>
      <c r="O109" s="73"/>
      <c r="P109" s="73"/>
      <c r="Q109" s="73"/>
      <c r="R109" s="16"/>
      <c r="S109" s="16"/>
      <c r="T109" s="16"/>
      <c r="U109" s="16"/>
      <c r="V109" s="16"/>
      <c r="W109" s="16"/>
    </row>
    <row r="110" spans="1:35" x14ac:dyDescent="0.2">
      <c r="A110" s="86" t="s">
        <v>37</v>
      </c>
      <c r="B110" s="113" t="str">
        <f>IFERROR(INDEX(B$1:B$100,MATCH(A110,I$1:I$100,0)),"")</f>
        <v>Uku Kollom (Lääne)</v>
      </c>
      <c r="C110" s="94">
        <v>10</v>
      </c>
      <c r="D110" s="77"/>
      <c r="E110" s="77"/>
      <c r="F110" s="90"/>
      <c r="G110" s="203"/>
      <c r="H110" s="220"/>
      <c r="I110" s="136"/>
      <c r="J110" s="136"/>
      <c r="K110" s="136"/>
      <c r="L110" s="136"/>
      <c r="M110" s="136"/>
      <c r="N110" s="136"/>
      <c r="O110" s="73"/>
      <c r="P110" s="73"/>
      <c r="Q110" s="73"/>
      <c r="R110" s="16"/>
      <c r="S110" s="16"/>
      <c r="T110" s="16"/>
      <c r="U110" s="16"/>
      <c r="V110" s="16"/>
      <c r="W110" s="16"/>
    </row>
    <row r="111" spans="1:35" x14ac:dyDescent="0.2">
      <c r="A111" s="215"/>
      <c r="B111" s="114"/>
      <c r="C111" s="111" t="str">
        <f>IF(COUNT(C110,C112)=2,IF(C110&gt;C112,B110,B112),"")</f>
        <v>Janek Kangur (Valga)</v>
      </c>
      <c r="D111" s="77"/>
      <c r="E111" s="94">
        <v>10</v>
      </c>
      <c r="F111" s="90"/>
      <c r="G111" s="4"/>
      <c r="H111" s="221"/>
      <c r="I111" s="136"/>
      <c r="J111" s="136"/>
      <c r="K111" s="136"/>
      <c r="L111" s="136"/>
      <c r="M111" s="136"/>
      <c r="N111" s="136"/>
      <c r="O111" s="73"/>
      <c r="P111" s="73"/>
      <c r="Q111" s="73"/>
      <c r="R111" s="16"/>
      <c r="S111" s="16"/>
      <c r="T111" s="16"/>
      <c r="U111" s="16"/>
      <c r="V111" s="16"/>
      <c r="W111" s="16"/>
    </row>
    <row r="112" spans="1:35" x14ac:dyDescent="0.2">
      <c r="A112" s="215" t="s">
        <v>21</v>
      </c>
      <c r="B112" s="115" t="str">
        <f>IFERROR(INDEX(B$1:B$100,MATCH(A112,I$1:I$100,0)),"")</f>
        <v>Janek Kangur (Valga)</v>
      </c>
      <c r="C112" s="88">
        <v>13</v>
      </c>
      <c r="D112" s="89"/>
      <c r="E112" s="77"/>
      <c r="F112" s="90"/>
      <c r="G112" s="4"/>
      <c r="H112" s="221"/>
      <c r="I112" s="136"/>
      <c r="J112" s="136"/>
      <c r="K112" s="136"/>
      <c r="L112" s="136"/>
      <c r="M112" s="136"/>
      <c r="N112" s="136"/>
      <c r="O112" s="73"/>
      <c r="P112" s="73"/>
      <c r="Q112" s="73"/>
      <c r="R112" s="16"/>
      <c r="S112" s="16"/>
      <c r="T112" s="16"/>
      <c r="U112" s="16"/>
      <c r="V112" s="16"/>
      <c r="W112" s="16"/>
    </row>
    <row r="113" spans="1:23" x14ac:dyDescent="0.2">
      <c r="A113" s="215"/>
      <c r="B113" s="116"/>
      <c r="C113" s="77"/>
      <c r="D113" s="90"/>
      <c r="E113" s="111" t="str">
        <f>IF(COUNT(E111,E115)=2,IF(E111&gt;E115,C111,C115),"")</f>
        <v>Valmar Panšenko (Tartu)</v>
      </c>
      <c r="F113" s="92"/>
      <c r="G113" s="88">
        <v>11</v>
      </c>
      <c r="H113" s="221"/>
      <c r="I113" s="136"/>
      <c r="J113" s="136"/>
      <c r="K113" s="136"/>
      <c r="L113" s="136"/>
      <c r="M113" s="136"/>
      <c r="N113" s="136"/>
      <c r="O113" s="73"/>
      <c r="P113" s="73"/>
      <c r="Q113" s="73"/>
      <c r="R113" s="16"/>
      <c r="S113" s="16"/>
      <c r="T113" s="16"/>
      <c r="U113" s="16"/>
      <c r="V113" s="16"/>
      <c r="W113" s="16"/>
    </row>
    <row r="114" spans="1:23" x14ac:dyDescent="0.2">
      <c r="A114" s="215" t="s">
        <v>253</v>
      </c>
      <c r="B114" s="113" t="s">
        <v>253</v>
      </c>
      <c r="C114" s="94">
        <f>IF(B114="-",0,IF(B116="-",13,""))</f>
        <v>0</v>
      </c>
      <c r="D114" s="90"/>
      <c r="E114" s="104"/>
      <c r="F114" s="85"/>
      <c r="G114" s="4"/>
      <c r="H114" s="221"/>
      <c r="I114" s="136"/>
      <c r="J114" s="136"/>
      <c r="K114" s="136"/>
      <c r="L114" s="136"/>
      <c r="M114" s="136"/>
      <c r="N114" s="136"/>
      <c r="O114" s="73"/>
      <c r="P114" s="73"/>
      <c r="Q114" s="73"/>
      <c r="R114" s="16"/>
      <c r="S114" s="16"/>
      <c r="T114" s="16"/>
      <c r="U114" s="16"/>
      <c r="V114" s="16"/>
      <c r="W114" s="16"/>
    </row>
    <row r="115" spans="1:23" x14ac:dyDescent="0.2">
      <c r="A115" s="215"/>
      <c r="B115" s="114"/>
      <c r="C115" s="111" t="str">
        <f>IF(COUNT(C114,C116)=2,IF(C114&gt;C116,B114,B116),"")</f>
        <v>Valmar Panšenko (Tartu)</v>
      </c>
      <c r="D115" s="92"/>
      <c r="E115" s="88">
        <v>13</v>
      </c>
      <c r="F115" s="77"/>
      <c r="G115" s="4"/>
      <c r="H115" s="221"/>
      <c r="I115" s="136"/>
      <c r="J115" s="136"/>
      <c r="K115" s="136"/>
      <c r="L115" s="136"/>
      <c r="M115" s="136"/>
      <c r="N115" s="136"/>
      <c r="O115" s="73"/>
      <c r="P115" s="73"/>
      <c r="Q115" s="73"/>
      <c r="R115" s="16"/>
      <c r="S115" s="16"/>
      <c r="T115" s="16"/>
      <c r="U115" s="16"/>
      <c r="V115" s="16"/>
      <c r="W115" s="16"/>
    </row>
    <row r="116" spans="1:23" x14ac:dyDescent="0.2">
      <c r="A116" s="215" t="s">
        <v>38</v>
      </c>
      <c r="B116" s="115" t="str">
        <f>IFERROR(INDEX(B$1:B$100,MATCH(A116,I$1:I$100,0)),"")</f>
        <v>Valmar Panšenko (Tartu)</v>
      </c>
      <c r="C116" s="88">
        <f>IF(B116="-",0,IF(B114="-",13,""))</f>
        <v>13</v>
      </c>
      <c r="D116" s="77"/>
      <c r="G116" s="4"/>
      <c r="H116" s="90"/>
      <c r="I116" s="85"/>
      <c r="J116" s="85"/>
      <c r="M116" s="73"/>
      <c r="N116" s="73"/>
      <c r="O116" s="73"/>
      <c r="P116" s="73"/>
      <c r="Q116" s="73"/>
      <c r="R116" s="16"/>
      <c r="S116" s="16"/>
      <c r="T116" s="16"/>
      <c r="U116" s="16"/>
      <c r="V116" s="16"/>
      <c r="W116" s="16"/>
    </row>
    <row r="117" spans="1:23" ht="13.5" thickBot="1" x14ac:dyDescent="0.25">
      <c r="A117" s="76"/>
      <c r="B117" s="116"/>
      <c r="C117" s="77"/>
      <c r="D117" s="77"/>
      <c r="G117" s="4"/>
      <c r="H117" s="221"/>
      <c r="I117" s="223"/>
      <c r="K117" s="101" t="str">
        <f>IF(COUNT(I109,I125)=2,IF(I109&gt;I125,G109,G125),"")</f>
        <v>Aimar Poom (Tartu)</v>
      </c>
      <c r="L117" s="77"/>
      <c r="M117" s="73"/>
      <c r="N117" s="73"/>
      <c r="O117" s="73"/>
      <c r="P117" s="73"/>
      <c r="Q117" s="73"/>
      <c r="R117" s="16"/>
      <c r="S117" s="16"/>
      <c r="T117" s="16"/>
      <c r="U117" s="16"/>
      <c r="V117" s="16"/>
      <c r="W117" s="16"/>
    </row>
    <row r="118" spans="1:23" x14ac:dyDescent="0.2">
      <c r="A118" s="86" t="s">
        <v>39</v>
      </c>
      <c r="B118" s="113" t="str">
        <f>IFERROR(INDEX(B$1:B$100,MATCH(A118,I$1:I$100,0)),"")</f>
        <v>Janek Tarto (I-Viru)</v>
      </c>
      <c r="C118" s="94">
        <f>IF(B118="-",0,IF(B120="-",13,""))</f>
        <v>13</v>
      </c>
      <c r="D118" s="77"/>
      <c r="G118" s="4"/>
      <c r="H118" s="221"/>
      <c r="J118" s="224"/>
      <c r="K118" s="109" t="s">
        <v>105</v>
      </c>
      <c r="L118" s="108"/>
      <c r="M118" s="73"/>
      <c r="N118" s="73"/>
      <c r="O118" s="73"/>
      <c r="P118" s="73"/>
      <c r="Q118" s="73"/>
      <c r="R118" s="16"/>
      <c r="S118" s="16"/>
      <c r="T118" s="16"/>
      <c r="U118" s="16"/>
      <c r="V118" s="16"/>
      <c r="W118" s="16"/>
    </row>
    <row r="119" spans="1:23" x14ac:dyDescent="0.2">
      <c r="A119" s="215"/>
      <c r="B119" s="114"/>
      <c r="C119" s="111" t="str">
        <f>IF(COUNT(C118,C120)=2,IF(C118&gt;C120,B118,B120),"")</f>
        <v>Janek Tarto (I-Viru)</v>
      </c>
      <c r="D119" s="77"/>
      <c r="E119" s="94">
        <v>13</v>
      </c>
      <c r="F119" s="77"/>
      <c r="G119" s="4"/>
      <c r="H119" s="221"/>
      <c r="J119" s="4"/>
      <c r="K119" s="77"/>
      <c r="L119" s="77"/>
      <c r="M119" s="73"/>
      <c r="N119" s="73"/>
      <c r="O119" s="73"/>
      <c r="P119" s="73"/>
      <c r="Q119" s="73"/>
      <c r="R119" s="16"/>
      <c r="S119" s="16"/>
      <c r="T119" s="16"/>
      <c r="U119" s="16"/>
      <c r="V119" s="16"/>
      <c r="W119" s="16"/>
    </row>
    <row r="120" spans="1:23" x14ac:dyDescent="0.2">
      <c r="A120" s="215" t="s">
        <v>253</v>
      </c>
      <c r="B120" s="115" t="s">
        <v>253</v>
      </c>
      <c r="C120" s="88">
        <f>IF(B120="-",0,IF(B118="-",13,""))</f>
        <v>0</v>
      </c>
      <c r="D120" s="89"/>
      <c r="E120" s="77"/>
      <c r="F120" s="77"/>
      <c r="G120" s="4"/>
      <c r="H120" s="221"/>
      <c r="J120" s="4"/>
      <c r="K120" s="77"/>
      <c r="L120" s="77"/>
      <c r="M120" s="73"/>
      <c r="N120" s="73"/>
      <c r="O120" s="73"/>
      <c r="P120" s="73"/>
      <c r="Q120" s="73"/>
      <c r="R120" s="16"/>
      <c r="S120" s="16"/>
      <c r="T120" s="16"/>
      <c r="U120" s="16"/>
      <c r="V120" s="16"/>
      <c r="W120" s="16"/>
    </row>
    <row r="121" spans="1:23" x14ac:dyDescent="0.2">
      <c r="A121" s="215"/>
      <c r="B121" s="116"/>
      <c r="C121" s="77"/>
      <c r="D121" s="90"/>
      <c r="E121" s="111" t="str">
        <f>IF(COUNT(E119,E123)=2,IF(E119&gt;E123,C119,C123),"")</f>
        <v>Janek Tarto (I-Viru)</v>
      </c>
      <c r="F121" s="77"/>
      <c r="G121" s="94">
        <v>13</v>
      </c>
      <c r="H121" s="221"/>
      <c r="J121" s="4"/>
      <c r="K121" s="77"/>
      <c r="L121" s="77"/>
      <c r="M121" s="73"/>
      <c r="N121" s="73"/>
      <c r="O121" s="73"/>
      <c r="P121" s="73"/>
      <c r="Q121" s="73"/>
      <c r="R121" s="16"/>
      <c r="S121" s="16"/>
      <c r="T121" s="16"/>
      <c r="U121" s="16"/>
      <c r="V121" s="16"/>
      <c r="W121" s="16"/>
    </row>
    <row r="122" spans="1:23" ht="13.5" thickBot="1" x14ac:dyDescent="0.25">
      <c r="A122" s="215" t="s">
        <v>258</v>
      </c>
      <c r="B122" s="113" t="str">
        <f>IFERROR(INDEX(B$1:B$100,MATCH(A122,I$1:I$100,0)),"")</f>
        <v>Anti Alasi (Tartu)</v>
      </c>
      <c r="C122" s="94">
        <v>8</v>
      </c>
      <c r="D122" s="90"/>
      <c r="E122" s="104"/>
      <c r="F122" s="89"/>
      <c r="G122" s="4"/>
      <c r="H122" s="221"/>
      <c r="J122" s="4"/>
      <c r="K122" s="101" t="str">
        <f>IF(COUNT(I109,I125)=2,IF(I109&lt;I125,G109,G125),"")</f>
        <v>Janek Tarto (I-Viru)</v>
      </c>
      <c r="L122" s="93"/>
      <c r="M122" s="73"/>
      <c r="N122" s="73"/>
      <c r="O122" s="73"/>
      <c r="P122" s="73"/>
      <c r="Q122" s="73"/>
      <c r="R122" s="16"/>
      <c r="S122" s="16"/>
      <c r="T122" s="16"/>
      <c r="U122" s="16"/>
      <c r="V122" s="16"/>
      <c r="W122" s="16"/>
    </row>
    <row r="123" spans="1:23" x14ac:dyDescent="0.2">
      <c r="A123" s="215"/>
      <c r="B123" s="114"/>
      <c r="C123" s="111" t="str">
        <f>IF(COUNT(C122,C124)=2,IF(C122&gt;C124,B122,B124),"")</f>
        <v>Tiit Kattai (Valga)</v>
      </c>
      <c r="D123" s="92"/>
      <c r="E123" s="88">
        <v>5</v>
      </c>
      <c r="F123" s="90"/>
      <c r="G123" s="4"/>
      <c r="H123" s="221"/>
      <c r="J123" s="4"/>
      <c r="K123" s="109" t="s">
        <v>106</v>
      </c>
      <c r="L123" s="85"/>
      <c r="M123" s="73"/>
      <c r="N123" s="73"/>
      <c r="O123" s="73"/>
      <c r="P123" s="73"/>
      <c r="Q123" s="73"/>
      <c r="R123" s="16"/>
      <c r="S123" s="16"/>
      <c r="T123" s="16"/>
      <c r="U123" s="16"/>
      <c r="V123" s="16"/>
      <c r="W123" s="16"/>
    </row>
    <row r="124" spans="1:23" x14ac:dyDescent="0.2">
      <c r="A124" s="215" t="s">
        <v>259</v>
      </c>
      <c r="B124" s="115" t="str">
        <f>IFERROR(INDEX(B$1:B$100,MATCH(A124,I$1:I$100,0)),"")</f>
        <v>Tiit Kattai (Valga)</v>
      </c>
      <c r="C124" s="88">
        <v>13</v>
      </c>
      <c r="D124" s="77"/>
      <c r="E124" s="85"/>
      <c r="F124" s="90"/>
      <c r="G124" s="4"/>
      <c r="H124" s="221"/>
      <c r="J124" s="4"/>
      <c r="K124" s="77"/>
      <c r="L124" s="77"/>
      <c r="M124" s="73"/>
      <c r="N124" s="73"/>
      <c r="O124" s="73"/>
      <c r="P124" s="73"/>
      <c r="Q124" s="73"/>
      <c r="R124" s="16"/>
      <c r="S124" s="16"/>
      <c r="T124" s="16"/>
      <c r="U124" s="16"/>
      <c r="V124" s="16"/>
      <c r="W124" s="16"/>
    </row>
    <row r="125" spans="1:23" x14ac:dyDescent="0.2">
      <c r="A125" s="216"/>
      <c r="B125" s="116"/>
      <c r="C125" s="77"/>
      <c r="D125" s="77"/>
      <c r="E125" s="85"/>
      <c r="F125" s="90"/>
      <c r="G125" s="204" t="str">
        <f>IF(COUNT(G121,G129)=2,IF(G121&gt;G129,E121,E129),"")</f>
        <v>Janek Tarto (I-Viru)</v>
      </c>
      <c r="H125" s="222"/>
      <c r="I125" s="245">
        <v>1</v>
      </c>
      <c r="J125" s="4"/>
      <c r="M125" s="73"/>
      <c r="N125" s="73"/>
      <c r="O125" s="73"/>
      <c r="P125" s="73"/>
      <c r="Q125" s="73"/>
      <c r="R125" s="16"/>
      <c r="S125" s="16"/>
      <c r="T125" s="16"/>
      <c r="U125" s="16"/>
      <c r="V125" s="16"/>
      <c r="W125" s="16"/>
    </row>
    <row r="126" spans="1:23" x14ac:dyDescent="0.2">
      <c r="A126" s="86" t="s">
        <v>23</v>
      </c>
      <c r="B126" s="113" t="str">
        <f>IFERROR(INDEX(B$1:B$100,MATCH(A126,I$1:I$100,0)),"")</f>
        <v>Alar Sinimäe (Hiiu)</v>
      </c>
      <c r="C126" s="94">
        <v>13</v>
      </c>
      <c r="D126" s="77"/>
      <c r="E126" s="77"/>
      <c r="F126" s="90"/>
      <c r="J126" s="4"/>
      <c r="M126" s="73"/>
      <c r="N126" s="73"/>
      <c r="O126" s="73"/>
      <c r="P126" s="73"/>
      <c r="Q126" s="73"/>
      <c r="R126" s="16"/>
      <c r="S126" s="16"/>
      <c r="T126" s="16"/>
      <c r="U126" s="16"/>
      <c r="V126" s="16"/>
      <c r="W126" s="16"/>
    </row>
    <row r="127" spans="1:23" x14ac:dyDescent="0.2">
      <c r="A127" s="215"/>
      <c r="B127" s="114"/>
      <c r="C127" s="111" t="str">
        <f>IF(COUNT(C126,C128)=2,IF(C126&gt;C128,B126,B128),"")</f>
        <v>Alar Sinimäe (Hiiu)</v>
      </c>
      <c r="D127" s="77"/>
      <c r="E127" s="94">
        <v>10</v>
      </c>
      <c r="F127" s="90"/>
      <c r="J127" s="4"/>
      <c r="M127" s="73"/>
      <c r="N127" s="73"/>
      <c r="O127" s="73"/>
      <c r="P127" s="73"/>
      <c r="Q127" s="73"/>
      <c r="R127" s="16"/>
      <c r="S127" s="16"/>
      <c r="T127" s="16"/>
      <c r="U127" s="16"/>
      <c r="V127" s="16"/>
      <c r="W127" s="16"/>
    </row>
    <row r="128" spans="1:23" x14ac:dyDescent="0.2">
      <c r="A128" s="215" t="s">
        <v>36</v>
      </c>
      <c r="B128" s="115" t="str">
        <f>IFERROR(INDEX(B$1:B$100,MATCH(A128,I$1:I$100,0)),"")</f>
        <v>Jaan Joonas (Võru)</v>
      </c>
      <c r="C128" s="88">
        <v>11</v>
      </c>
      <c r="D128" s="89"/>
      <c r="E128" s="77"/>
      <c r="F128" s="90"/>
      <c r="J128" s="4"/>
      <c r="M128" s="73"/>
      <c r="N128" s="73"/>
      <c r="O128" s="73"/>
      <c r="P128" s="73"/>
      <c r="Q128" s="73"/>
      <c r="R128" s="16"/>
      <c r="S128" s="16"/>
      <c r="T128" s="16"/>
      <c r="U128" s="16"/>
      <c r="V128" s="16"/>
      <c r="W128" s="16"/>
    </row>
    <row r="129" spans="1:23" x14ac:dyDescent="0.2">
      <c r="A129" s="215"/>
      <c r="B129" s="116"/>
      <c r="C129" s="77"/>
      <c r="D129" s="90"/>
      <c r="E129" s="111" t="str">
        <f>IF(COUNT(E127,E131)=2,IF(E127&gt;E131,C127,C131),"")</f>
        <v>Danel Pilv (Võru)</v>
      </c>
      <c r="F129" s="92"/>
      <c r="G129" s="88">
        <v>3</v>
      </c>
      <c r="J129" s="4"/>
      <c r="M129" s="73"/>
      <c r="N129" s="73"/>
      <c r="O129" s="73"/>
      <c r="P129" s="73"/>
      <c r="Q129" s="73"/>
      <c r="R129" s="16"/>
      <c r="S129" s="16"/>
      <c r="T129" s="16"/>
      <c r="U129" s="16"/>
      <c r="V129" s="16"/>
      <c r="W129" s="16"/>
    </row>
    <row r="130" spans="1:23" x14ac:dyDescent="0.2">
      <c r="A130" s="215" t="s">
        <v>253</v>
      </c>
      <c r="B130" s="113" t="s">
        <v>253</v>
      </c>
      <c r="C130" s="94">
        <f>IF(B130="-",0,IF(B132="-",13,""))</f>
        <v>0</v>
      </c>
      <c r="D130" s="90"/>
      <c r="E130" s="104"/>
      <c r="F130" s="85"/>
      <c r="J130" s="4"/>
      <c r="M130" s="73"/>
      <c r="N130" s="73"/>
      <c r="O130" s="73"/>
      <c r="P130" s="73"/>
      <c r="Q130" s="73"/>
      <c r="R130" s="16"/>
      <c r="S130" s="16"/>
      <c r="T130" s="16"/>
      <c r="U130" s="16"/>
      <c r="V130" s="16"/>
      <c r="W130" s="16"/>
    </row>
    <row r="131" spans="1:23" x14ac:dyDescent="0.2">
      <c r="A131" s="215"/>
      <c r="B131" s="114"/>
      <c r="C131" s="111" t="str">
        <f>IF(COUNT(C130,C132)=2,IF(C130&gt;C132,B130,B132),"")</f>
        <v>Danel Pilv (Võru)</v>
      </c>
      <c r="D131" s="92"/>
      <c r="E131" s="88">
        <v>13</v>
      </c>
      <c r="F131" s="77"/>
      <c r="G131" s="105" t="str">
        <f>IF(COUNT(G105,G113)=2,IF(G105&lt;G113,E105,E113),"")</f>
        <v>Valmar Panšenko (Tartu)</v>
      </c>
      <c r="H131" s="77"/>
      <c r="I131" s="94">
        <v>13</v>
      </c>
      <c r="J131" s="4"/>
      <c r="K131" s="77"/>
      <c r="L131" s="77"/>
      <c r="M131" s="73"/>
      <c r="N131" s="73"/>
      <c r="O131" s="73"/>
      <c r="P131" s="73"/>
      <c r="Q131" s="73"/>
      <c r="R131" s="16"/>
      <c r="S131" s="16"/>
      <c r="T131" s="16"/>
      <c r="U131" s="16"/>
      <c r="V131" s="16"/>
      <c r="W131" s="16"/>
    </row>
    <row r="132" spans="1:23" ht="13.5" thickBot="1" x14ac:dyDescent="0.25">
      <c r="A132" s="215" t="s">
        <v>22</v>
      </c>
      <c r="B132" s="115" t="str">
        <f>IFERROR(INDEX(B$1:B$100,MATCH(A132,I$1:I$100,0)),"")</f>
        <v>Danel Pilv (Võru)</v>
      </c>
      <c r="C132" s="88">
        <f>IF(B132="-",0,IF(B130="-",13,""))</f>
        <v>13</v>
      </c>
      <c r="D132" s="77"/>
      <c r="G132" s="199"/>
      <c r="H132" s="89"/>
      <c r="I132" s="93"/>
      <c r="J132" s="213"/>
      <c r="K132" s="101" t="str">
        <f>IF(COUNT(I131,I133)=2,IF(I131&gt;I133,G131,G133),"")</f>
        <v>Valmar Panšenko (Tartu)</v>
      </c>
      <c r="L132" s="93"/>
      <c r="M132" s="73"/>
      <c r="N132" s="73"/>
      <c r="O132" s="73"/>
      <c r="P132" s="73"/>
      <c r="Q132" s="73"/>
      <c r="R132" s="16"/>
      <c r="S132" s="16"/>
      <c r="T132" s="16"/>
      <c r="U132" s="16"/>
      <c r="V132" s="16"/>
      <c r="W132" s="16"/>
    </row>
    <row r="133" spans="1:23" x14ac:dyDescent="0.2">
      <c r="G133" s="110" t="str">
        <f>IF(COUNT(G121,G129)=2,IF(G121&lt;G129,E121,E129),"")</f>
        <v>Danel Pilv (Võru)</v>
      </c>
      <c r="H133" s="92"/>
      <c r="I133" s="245">
        <v>7</v>
      </c>
      <c r="K133" s="95" t="s">
        <v>107</v>
      </c>
      <c r="L133" s="85"/>
      <c r="M133" s="73"/>
      <c r="N133" s="73"/>
      <c r="O133" s="73"/>
      <c r="P133" s="73"/>
      <c r="Q133" s="73"/>
      <c r="R133" s="16"/>
      <c r="S133" s="16"/>
      <c r="T133" s="16"/>
      <c r="U133" s="16"/>
      <c r="V133" s="16"/>
      <c r="W133" s="16"/>
    </row>
    <row r="134" spans="1:23" x14ac:dyDescent="0.2">
      <c r="H134" s="77"/>
      <c r="I134" s="77"/>
      <c r="J134" s="77"/>
      <c r="K134" s="85"/>
      <c r="L134" s="85"/>
      <c r="M134" s="73"/>
      <c r="N134" s="73"/>
      <c r="O134" s="73"/>
      <c r="P134" s="73"/>
      <c r="Q134" s="73"/>
      <c r="R134" s="16"/>
      <c r="S134" s="16"/>
      <c r="T134" s="16"/>
      <c r="U134" s="16"/>
      <c r="V134" s="16"/>
      <c r="W134" s="16"/>
    </row>
    <row r="135" spans="1:23" ht="13.5" thickBot="1" x14ac:dyDescent="0.25">
      <c r="H135" s="85"/>
      <c r="I135" s="85"/>
      <c r="J135" s="77"/>
      <c r="K135" s="101" t="str">
        <f>IF(COUNT(I131,I133)=2,IF(I131&lt;I133,G131,G133),"")</f>
        <v>Danel Pilv (Võru)</v>
      </c>
      <c r="L135" s="93"/>
      <c r="M135" s="73"/>
      <c r="N135" s="73"/>
      <c r="O135" s="73"/>
      <c r="P135" s="73"/>
      <c r="Q135" s="73"/>
      <c r="R135" s="16"/>
      <c r="S135" s="16"/>
      <c r="T135" s="16"/>
      <c r="U135" s="16"/>
      <c r="V135" s="16"/>
      <c r="W135" s="16"/>
    </row>
    <row r="136" spans="1:23" x14ac:dyDescent="0.2">
      <c r="H136" s="77"/>
      <c r="I136" s="77"/>
      <c r="J136" s="77"/>
      <c r="K136" s="76" t="s">
        <v>24</v>
      </c>
      <c r="L136" s="77"/>
      <c r="M136" s="73"/>
      <c r="N136" s="73"/>
      <c r="O136" s="73"/>
      <c r="P136" s="73"/>
      <c r="Q136" s="73"/>
      <c r="R136" s="16"/>
      <c r="S136" s="16"/>
      <c r="T136" s="16"/>
      <c r="U136" s="16"/>
      <c r="V136" s="16"/>
      <c r="W136" s="16"/>
    </row>
    <row r="137" spans="1:23" x14ac:dyDescent="0.2">
      <c r="E137" s="110" t="str">
        <f>IF(COUNT(E103,E107)=2,IF(E103&lt;E107,C103,C107),"")</f>
        <v>Tarmo Bombe (I-Viru)</v>
      </c>
      <c r="F137" s="77"/>
      <c r="G137" s="94">
        <v>11</v>
      </c>
      <c r="H137" s="94"/>
      <c r="I137" s="94"/>
      <c r="K137" s="77"/>
      <c r="L137" s="77"/>
      <c r="M137" s="73"/>
      <c r="N137" s="73"/>
      <c r="O137" s="73"/>
      <c r="P137" s="73"/>
      <c r="Q137" s="73"/>
      <c r="R137" s="16"/>
      <c r="S137" s="16"/>
      <c r="T137" s="16"/>
      <c r="U137" s="16"/>
      <c r="V137" s="16"/>
      <c r="W137" s="16"/>
    </row>
    <row r="138" spans="1:23" x14ac:dyDescent="0.2">
      <c r="A138" s="136"/>
      <c r="E138" s="200"/>
      <c r="F138" s="106"/>
      <c r="G138" s="111" t="str">
        <f>IF(COUNT(G137,G139)=2,IF(G137&gt;G139,E137,E139),"")</f>
        <v>Janek Kangur (Valga)</v>
      </c>
      <c r="H138" s="77"/>
      <c r="I138" s="246">
        <v>5</v>
      </c>
      <c r="K138" s="77"/>
      <c r="L138" s="77"/>
      <c r="M138" s="73"/>
      <c r="N138" s="73"/>
      <c r="O138" s="73"/>
      <c r="P138" s="73"/>
      <c r="Q138" s="73"/>
      <c r="R138" s="16"/>
      <c r="S138" s="16"/>
      <c r="T138" s="16"/>
      <c r="U138" s="16"/>
      <c r="V138" s="16"/>
      <c r="W138" s="16"/>
    </row>
    <row r="139" spans="1:23" x14ac:dyDescent="0.2">
      <c r="E139" s="110" t="str">
        <f>IF(COUNT(E111,E115)=2,IF(E111&lt;E115,C111,C115),"")</f>
        <v>Janek Kangur (Valga)</v>
      </c>
      <c r="F139" s="117"/>
      <c r="G139" s="88">
        <v>13</v>
      </c>
      <c r="H139" s="106"/>
      <c r="I139" s="246"/>
      <c r="K139" s="77"/>
      <c r="L139" s="77"/>
      <c r="M139" s="73"/>
      <c r="N139" s="73"/>
      <c r="O139" s="73"/>
      <c r="P139" s="73"/>
      <c r="Q139" s="73"/>
      <c r="R139" s="16"/>
      <c r="S139" s="16"/>
      <c r="T139" s="16"/>
      <c r="U139" s="16"/>
      <c r="V139" s="16"/>
      <c r="W139" s="16"/>
    </row>
    <row r="140" spans="1:23" ht="13.5" thickBot="1" x14ac:dyDescent="0.25">
      <c r="A140" s="77"/>
      <c r="B140" s="77"/>
      <c r="E140" s="94"/>
      <c r="F140" s="94"/>
      <c r="G140" s="77"/>
      <c r="H140" s="107"/>
      <c r="I140" s="246"/>
      <c r="K140" s="101" t="str">
        <f>IF(COUNT(I138,I142)=2,IF(I138&gt;I142,G138,G142),"")</f>
        <v>Tiit Kattai (Valga)</v>
      </c>
      <c r="L140" s="77"/>
      <c r="M140" s="73"/>
      <c r="N140" s="73"/>
      <c r="O140" s="73"/>
      <c r="P140" s="73"/>
      <c r="Q140" s="73"/>
      <c r="R140" s="16"/>
      <c r="S140" s="16"/>
      <c r="T140" s="16"/>
      <c r="U140" s="16"/>
      <c r="V140" s="16"/>
      <c r="W140" s="16"/>
    </row>
    <row r="141" spans="1:23" x14ac:dyDescent="0.2">
      <c r="A141" s="77"/>
      <c r="B141" s="77"/>
      <c r="E141" s="110" t="str">
        <f>IF(COUNT(E119,E123)=2,IF(E119&lt;E123,C119,C123),"")</f>
        <v>Tiit Kattai (Valga)</v>
      </c>
      <c r="F141" s="94"/>
      <c r="G141" s="94">
        <v>13</v>
      </c>
      <c r="H141" s="107"/>
      <c r="I141" s="247"/>
      <c r="J141" s="224"/>
      <c r="K141" s="109" t="s">
        <v>27</v>
      </c>
      <c r="L141" s="108"/>
      <c r="M141" s="73"/>
      <c r="N141" s="73"/>
      <c r="O141" s="73"/>
      <c r="P141" s="73"/>
      <c r="Q141" s="73"/>
      <c r="R141" s="16"/>
      <c r="S141" s="16"/>
      <c r="T141" s="16"/>
      <c r="U141" s="16"/>
      <c r="V141" s="16"/>
      <c r="W141" s="16"/>
    </row>
    <row r="142" spans="1:23" x14ac:dyDescent="0.2">
      <c r="A142" s="77"/>
      <c r="B142" s="77"/>
      <c r="E142" s="200"/>
      <c r="F142" s="106"/>
      <c r="G142" s="111" t="str">
        <f>IF(COUNT(G141,G143)=2,IF(G141&gt;G143,E141,E143),"")</f>
        <v>Tiit Kattai (Valga)</v>
      </c>
      <c r="H142" s="92"/>
      <c r="I142" s="248">
        <v>13</v>
      </c>
      <c r="J142" s="4"/>
      <c r="K142" s="77"/>
      <c r="L142" s="77"/>
      <c r="M142" s="73"/>
      <c r="N142" s="73"/>
      <c r="O142" s="73"/>
      <c r="P142" s="73"/>
      <c r="Q142" s="73"/>
      <c r="R142" s="16"/>
      <c r="S142" s="16"/>
      <c r="T142" s="16"/>
      <c r="U142" s="16"/>
      <c r="V142" s="16"/>
      <c r="W142" s="16"/>
    </row>
    <row r="143" spans="1:23" ht="13.5" thickBot="1" x14ac:dyDescent="0.25">
      <c r="A143" s="77"/>
      <c r="B143" s="77"/>
      <c r="E143" s="110" t="str">
        <f>IF(COUNT(E127,E131)=2,IF(E127&lt;E131,C127,C131),"")</f>
        <v>Alar Sinimäe (Hiiu)</v>
      </c>
      <c r="F143" s="117"/>
      <c r="G143" s="88">
        <v>9</v>
      </c>
      <c r="H143" s="94"/>
      <c r="I143" s="91"/>
      <c r="J143" s="4"/>
      <c r="K143" s="101" t="str">
        <f>IF(COUNT(I138,I142)=2,IF(I138&lt;I142,G138,G142),"")</f>
        <v>Janek Kangur (Valga)</v>
      </c>
      <c r="L143" s="93"/>
      <c r="M143" s="73"/>
      <c r="N143" s="73"/>
      <c r="O143" s="73"/>
      <c r="P143" s="73"/>
      <c r="Q143" s="73"/>
      <c r="R143" s="16"/>
      <c r="S143" s="16"/>
      <c r="T143" s="16"/>
      <c r="U143" s="16"/>
      <c r="V143" s="16"/>
      <c r="W143" s="16"/>
    </row>
    <row r="144" spans="1:23" x14ac:dyDescent="0.2">
      <c r="A144" s="77"/>
      <c r="B144" s="77"/>
      <c r="E144" s="94"/>
      <c r="F144" s="94"/>
      <c r="G144" s="94"/>
      <c r="H144" s="94"/>
      <c r="I144" s="91"/>
      <c r="J144" s="4"/>
      <c r="K144" s="109" t="s">
        <v>28</v>
      </c>
      <c r="L144" s="85"/>
      <c r="M144" s="73"/>
      <c r="N144" s="73"/>
      <c r="O144" s="73"/>
      <c r="P144" s="73"/>
      <c r="Q144" s="73"/>
      <c r="R144" s="16"/>
      <c r="S144" s="16"/>
      <c r="T144" s="16"/>
      <c r="U144" s="16"/>
      <c r="V144" s="16"/>
      <c r="W144" s="16"/>
    </row>
    <row r="145" spans="1:23" x14ac:dyDescent="0.2">
      <c r="A145" s="77"/>
      <c r="B145" s="77"/>
      <c r="G145" s="105" t="str">
        <f>IF(COUNT(G137,G139)=2,IF(G137&lt;G139,E137,E139),"")</f>
        <v>Tarmo Bombe (I-Viru)</v>
      </c>
      <c r="H145" s="77"/>
      <c r="I145" s="94">
        <v>13</v>
      </c>
      <c r="J145" s="4"/>
      <c r="K145" s="85"/>
      <c r="L145" s="85"/>
      <c r="M145" s="73"/>
      <c r="N145" s="73"/>
      <c r="O145" s="73"/>
      <c r="P145" s="73"/>
      <c r="Q145" s="73"/>
      <c r="R145" s="16"/>
      <c r="S145" s="16"/>
      <c r="T145" s="16"/>
      <c r="U145" s="16"/>
      <c r="V145" s="16"/>
      <c r="W145" s="16"/>
    </row>
    <row r="146" spans="1:23" ht="12.75" customHeight="1" thickBot="1" x14ac:dyDescent="0.25">
      <c r="A146" s="77"/>
      <c r="B146" s="77"/>
      <c r="G146" s="199"/>
      <c r="H146" s="89"/>
      <c r="I146" s="93"/>
      <c r="J146" s="213"/>
      <c r="K146" s="101" t="str">
        <f>IF(COUNT(I145,I147)=2,IF(I145&gt;I147,G145,G147),"")</f>
        <v>Tarmo Bombe (I-Viru)</v>
      </c>
      <c r="L146" s="93"/>
      <c r="M146" s="73"/>
      <c r="N146" s="73"/>
      <c r="O146" s="73"/>
      <c r="P146" s="73"/>
      <c r="Q146" s="73"/>
      <c r="R146" s="16"/>
      <c r="S146" s="16"/>
      <c r="T146" s="16"/>
      <c r="U146" s="16"/>
      <c r="V146" s="16"/>
      <c r="W146" s="16"/>
    </row>
    <row r="147" spans="1:23" x14ac:dyDescent="0.2">
      <c r="A147" s="77"/>
      <c r="B147" s="77"/>
      <c r="G147" s="110" t="str">
        <f>IF(COUNT(G141,G143)=2,IF(G141&lt;G143,E141,E143),"")</f>
        <v>Alar Sinimäe (Hiiu)</v>
      </c>
      <c r="H147" s="92"/>
      <c r="I147" s="88">
        <v>8</v>
      </c>
      <c r="K147" s="109" t="s">
        <v>31</v>
      </c>
      <c r="L147" s="85"/>
      <c r="M147" s="73"/>
      <c r="N147" s="73"/>
      <c r="O147" s="73"/>
      <c r="P147" s="73"/>
      <c r="Q147" s="73"/>
      <c r="R147" s="16"/>
      <c r="S147" s="16"/>
      <c r="T147" s="16"/>
      <c r="U147" s="16"/>
      <c r="V147" s="16"/>
      <c r="W147" s="16"/>
    </row>
    <row r="148" spans="1:23" x14ac:dyDescent="0.2">
      <c r="A148" s="77"/>
      <c r="B148" s="77"/>
      <c r="C148" s="94"/>
      <c r="D148" s="91"/>
      <c r="H148" s="77"/>
      <c r="I148" s="77"/>
      <c r="J148" s="77"/>
      <c r="K148" s="85"/>
      <c r="L148" s="85"/>
      <c r="M148" s="73"/>
      <c r="N148" s="73"/>
      <c r="O148" s="73"/>
      <c r="P148" s="73"/>
      <c r="Q148" s="73"/>
      <c r="R148" s="16"/>
      <c r="S148" s="16"/>
      <c r="T148" s="16"/>
      <c r="U148" s="16"/>
      <c r="V148" s="16"/>
      <c r="W148" s="16"/>
    </row>
    <row r="149" spans="1:23" ht="13.5" thickBot="1" x14ac:dyDescent="0.25">
      <c r="A149" s="77"/>
      <c r="B149" s="77"/>
      <c r="C149" s="94"/>
      <c r="D149" s="91"/>
      <c r="H149" s="85"/>
      <c r="I149" s="85"/>
      <c r="J149" s="77"/>
      <c r="K149" s="93" t="str">
        <f>IF(COUNT(I145,I147)=2,IF(I145&lt;I147,G145,G147),"")</f>
        <v>Alar Sinimäe (Hiiu)</v>
      </c>
      <c r="L149" s="93"/>
      <c r="M149" s="73"/>
      <c r="N149" s="73"/>
      <c r="O149" s="73"/>
      <c r="P149" s="73"/>
      <c r="Q149" s="73"/>
      <c r="R149" s="16"/>
      <c r="S149" s="16"/>
      <c r="T149" s="16"/>
      <c r="U149" s="16"/>
      <c r="V149" s="16"/>
      <c r="W149" s="16"/>
    </row>
    <row r="150" spans="1:23" x14ac:dyDescent="0.2">
      <c r="A150" s="77"/>
      <c r="B150" s="77"/>
      <c r="C150" s="94"/>
      <c r="D150" s="91"/>
      <c r="H150" s="83"/>
      <c r="I150" s="83"/>
      <c r="J150" s="112"/>
      <c r="K150" s="109" t="s">
        <v>32</v>
      </c>
      <c r="L150" s="79"/>
      <c r="M150" s="73"/>
      <c r="N150" s="73"/>
      <c r="O150" s="73"/>
      <c r="P150" s="73"/>
      <c r="Q150" s="73"/>
      <c r="R150" s="16"/>
      <c r="S150" s="16"/>
      <c r="T150" s="16"/>
      <c r="U150" s="16"/>
      <c r="V150" s="16"/>
      <c r="W150" s="16"/>
    </row>
    <row r="151" spans="1:23" x14ac:dyDescent="0.2">
      <c r="A151" s="77"/>
      <c r="B151" s="77"/>
      <c r="C151" s="77"/>
      <c r="D151" s="85"/>
      <c r="M151" s="73"/>
      <c r="N151" s="73"/>
      <c r="O151" s="73"/>
      <c r="P151" s="73"/>
      <c r="Q151" s="73"/>
      <c r="R151" s="16"/>
      <c r="S151" s="16"/>
      <c r="T151" s="16"/>
      <c r="U151" s="16"/>
      <c r="V151" s="16"/>
      <c r="W151" s="16"/>
    </row>
    <row r="152" spans="1:23" x14ac:dyDescent="0.2">
      <c r="A152" s="77"/>
      <c r="B152" s="77"/>
      <c r="C152" s="110" t="str">
        <f>IF(COUNT(C102,C104)=2,IF(C102&lt;C104,B102,B104),"")</f>
        <v>Andrei Grintšak (I-Viru)</v>
      </c>
      <c r="E152" s="94">
        <f>IF(C152="-",0,IF(C154="-",13,""))</f>
        <v>13</v>
      </c>
      <c r="F152" s="77"/>
      <c r="G152" s="77"/>
      <c r="H152" s="77"/>
      <c r="I152" s="77"/>
      <c r="M152" s="73"/>
      <c r="N152" s="73"/>
      <c r="O152" s="73"/>
      <c r="P152" s="73"/>
      <c r="Q152" s="73"/>
      <c r="R152" s="16"/>
      <c r="S152" s="16"/>
      <c r="T152" s="16"/>
      <c r="U152" s="16"/>
      <c r="V152" s="16"/>
      <c r="W152" s="16"/>
    </row>
    <row r="153" spans="1:23" x14ac:dyDescent="0.2">
      <c r="A153" s="81"/>
      <c r="B153" s="118"/>
      <c r="C153" s="124"/>
      <c r="D153" s="220"/>
      <c r="E153" s="111" t="str">
        <f>IF(COUNT(E152,E154)=2,IF(E152&gt;E154,C152,C154),"")</f>
        <v>Andrei Grintšak (I-Viru)</v>
      </c>
      <c r="F153" s="77"/>
      <c r="G153" s="94">
        <v>9</v>
      </c>
      <c r="H153" s="77"/>
      <c r="I153" s="77"/>
      <c r="M153" s="73"/>
      <c r="N153" s="73"/>
      <c r="O153" s="73"/>
      <c r="P153" s="73"/>
      <c r="Q153" s="73"/>
      <c r="R153" s="16"/>
      <c r="S153" s="16"/>
      <c r="T153" s="16"/>
      <c r="U153" s="16"/>
      <c r="V153" s="16"/>
      <c r="W153" s="16"/>
    </row>
    <row r="154" spans="1:23" x14ac:dyDescent="0.2">
      <c r="C154" s="110" t="str">
        <f>IF(COUNT(C106,C108)=2,IF(C106&lt;C108,B106,B108),"")</f>
        <v>-</v>
      </c>
      <c r="D154" s="222"/>
      <c r="E154" s="88">
        <f>IF(C154="-",0,IF(C152="-",13,""))</f>
        <v>0</v>
      </c>
      <c r="F154" s="89"/>
      <c r="G154" s="77"/>
      <c r="H154" s="77"/>
      <c r="I154" s="77"/>
      <c r="J154" s="73"/>
      <c r="K154" s="73"/>
      <c r="L154" s="73"/>
      <c r="M154" s="73"/>
      <c r="N154" s="73"/>
      <c r="O154" s="73"/>
      <c r="P154" s="73"/>
      <c r="Q154" s="73"/>
      <c r="R154" s="16"/>
      <c r="S154" s="16"/>
      <c r="T154" s="16"/>
      <c r="U154" s="16"/>
      <c r="V154" s="16"/>
      <c r="W154" s="16"/>
    </row>
    <row r="155" spans="1:23" x14ac:dyDescent="0.2">
      <c r="A155" s="86"/>
      <c r="C155" s="116"/>
      <c r="E155" s="77"/>
      <c r="F155" s="90"/>
      <c r="G155" s="111" t="str">
        <f>IF(COUNT(G153,G157)=2,IF(G153&gt;G157,E153,E157),"")</f>
        <v>Uku Kollom (Lääne)</v>
      </c>
      <c r="H155" s="77"/>
      <c r="I155" s="94">
        <v>13</v>
      </c>
      <c r="J155" s="73"/>
      <c r="K155" s="77"/>
      <c r="L155" s="77"/>
      <c r="M155" s="16"/>
      <c r="N155" s="16"/>
      <c r="O155" s="16"/>
      <c r="Q155" s="16"/>
      <c r="R155" s="16"/>
      <c r="S155" s="16"/>
      <c r="T155" s="16"/>
      <c r="U155" s="16"/>
      <c r="V155" s="16"/>
      <c r="W155" s="16"/>
    </row>
    <row r="156" spans="1:23" x14ac:dyDescent="0.2">
      <c r="A156" s="87"/>
      <c r="C156" s="110" t="str">
        <f>IF(COUNT(C110,C112)=2,IF(C110&lt;C112,B110,B112),"")</f>
        <v>Uku Kollom (Lääne)</v>
      </c>
      <c r="E156" s="94">
        <f>IF(C156="-",0,IF(C158="-",13,""))</f>
        <v>13</v>
      </c>
      <c r="F156" s="90"/>
      <c r="G156" s="104"/>
      <c r="H156" s="89"/>
      <c r="I156" s="77"/>
      <c r="J156" s="73"/>
      <c r="K156" s="77"/>
      <c r="L156" s="77"/>
      <c r="M156" s="16"/>
      <c r="N156" s="16"/>
      <c r="O156" s="16"/>
      <c r="Q156" s="16"/>
      <c r="R156" s="16"/>
      <c r="S156" s="16"/>
      <c r="T156" s="16"/>
      <c r="U156" s="16"/>
      <c r="V156" s="16"/>
      <c r="W156" s="16"/>
    </row>
    <row r="157" spans="1:23" x14ac:dyDescent="0.2">
      <c r="A157" s="87"/>
      <c r="C157" s="124"/>
      <c r="D157" s="220"/>
      <c r="E157" s="111" t="str">
        <f>IF(COUNT(E156,E158)=2,IF(E156&gt;E158,C156,C158),"")</f>
        <v>Uku Kollom (Lääne)</v>
      </c>
      <c r="F157" s="92"/>
      <c r="G157" s="88">
        <v>13</v>
      </c>
      <c r="H157" s="90"/>
      <c r="I157" s="77"/>
      <c r="J157" s="136"/>
      <c r="K157" s="77"/>
      <c r="L157" s="77"/>
      <c r="M157" s="16"/>
      <c r="N157" s="16"/>
      <c r="O157" s="16"/>
      <c r="Q157" s="16"/>
      <c r="R157" s="16"/>
      <c r="S157" s="16"/>
      <c r="T157" s="16"/>
      <c r="U157" s="16"/>
      <c r="V157" s="16"/>
      <c r="W157" s="16"/>
    </row>
    <row r="158" spans="1:23" x14ac:dyDescent="0.2">
      <c r="A158" s="87"/>
      <c r="C158" s="110" t="str">
        <f>IF(COUNT(C114,C116)=2,IF(C114&lt;C116,B114,B116),"")</f>
        <v>-</v>
      </c>
      <c r="D158" s="222"/>
      <c r="E158" s="88">
        <f>IF(C158="-",0,IF(C156="-",13,""))</f>
        <v>0</v>
      </c>
      <c r="F158" s="77"/>
      <c r="G158" s="85"/>
      <c r="H158" s="90"/>
      <c r="I158" s="77"/>
      <c r="J158" s="136"/>
      <c r="K158" s="77"/>
      <c r="L158" s="77"/>
      <c r="M158" s="16"/>
      <c r="N158" s="16"/>
      <c r="O158" s="16"/>
      <c r="Q158" s="16"/>
      <c r="R158" s="16"/>
      <c r="S158" s="16"/>
      <c r="T158" s="16"/>
      <c r="U158" s="16"/>
      <c r="V158" s="16"/>
      <c r="W158" s="16"/>
    </row>
    <row r="159" spans="1:23" ht="13.5" thickBot="1" x14ac:dyDescent="0.25">
      <c r="A159" s="87"/>
      <c r="C159" s="116"/>
      <c r="E159" s="77"/>
      <c r="F159" s="77"/>
      <c r="G159" s="85"/>
      <c r="H159" s="90"/>
      <c r="I159" s="77"/>
      <c r="J159" s="136"/>
      <c r="K159" s="101" t="str">
        <f>IF(COUNT(I155,I163)=2,IF(I155&gt;I163,G155,G163),"")</f>
        <v>Uku Kollom (Lääne)</v>
      </c>
      <c r="L159" s="77"/>
      <c r="M159" s="16"/>
      <c r="N159" s="16"/>
      <c r="O159" s="16"/>
      <c r="Q159" s="16"/>
      <c r="R159" s="16"/>
      <c r="S159" s="16"/>
      <c r="T159" s="16"/>
      <c r="U159" s="16"/>
      <c r="V159" s="16"/>
      <c r="W159" s="16"/>
    </row>
    <row r="160" spans="1:23" x14ac:dyDescent="0.2">
      <c r="A160" s="87"/>
      <c r="C160" s="110" t="str">
        <f>IF(COUNT(C118,C120)=2,IF(C118&lt;C120,B118,B120),"")</f>
        <v>-</v>
      </c>
      <c r="E160" s="94">
        <f>IF(C160="-",0,IF(C162="-",13,""))</f>
        <v>0</v>
      </c>
      <c r="F160" s="77"/>
      <c r="G160" s="77"/>
      <c r="H160" s="90"/>
      <c r="I160" s="125"/>
      <c r="J160" s="224"/>
      <c r="K160" s="109" t="s">
        <v>33</v>
      </c>
      <c r="L160" s="108"/>
      <c r="M160" s="16"/>
      <c r="N160" s="16"/>
      <c r="O160" s="16"/>
      <c r="Q160" s="16"/>
      <c r="R160" s="16"/>
      <c r="S160" s="16"/>
      <c r="T160" s="16"/>
      <c r="U160" s="16"/>
      <c r="V160" s="16"/>
      <c r="W160" s="16"/>
    </row>
    <row r="161" spans="1:23" x14ac:dyDescent="0.2">
      <c r="A161" s="87"/>
      <c r="C161" s="124"/>
      <c r="D161" s="220"/>
      <c r="E161" s="111" t="str">
        <f>IF(COUNT(E160,E162)=2,IF(E160&gt;E162,C160,C162),"")</f>
        <v>Anti Alasi (Tartu)</v>
      </c>
      <c r="F161" s="77"/>
      <c r="G161" s="94">
        <v>13</v>
      </c>
      <c r="H161" s="90"/>
      <c r="I161" s="85"/>
      <c r="J161" s="4"/>
      <c r="K161" s="77"/>
      <c r="L161" s="77"/>
      <c r="M161" s="16"/>
      <c r="N161" s="16"/>
      <c r="O161" s="16"/>
      <c r="Q161" s="16"/>
      <c r="R161" s="16"/>
      <c r="S161" s="16"/>
      <c r="T161" s="16"/>
      <c r="U161" s="16"/>
      <c r="V161" s="16"/>
      <c r="W161" s="16"/>
    </row>
    <row r="162" spans="1:23" x14ac:dyDescent="0.2">
      <c r="A162" s="76"/>
      <c r="C162" s="110" t="str">
        <f>IF(COUNT(C122,C124)=2,IF(C122&lt;C124,B122,B124),"")</f>
        <v>Anti Alasi (Tartu)</v>
      </c>
      <c r="D162" s="222"/>
      <c r="E162" s="88">
        <f>IF(C162="-",0,IF(C160="-",13,""))</f>
        <v>13</v>
      </c>
      <c r="F162" s="89"/>
      <c r="G162" s="77"/>
      <c r="H162" s="90"/>
      <c r="I162" s="85"/>
      <c r="J162" s="4"/>
      <c r="K162" s="77"/>
      <c r="L162" s="77"/>
      <c r="M162" s="16"/>
      <c r="N162" s="16"/>
      <c r="O162" s="16"/>
      <c r="Q162" s="16"/>
      <c r="R162" s="16"/>
      <c r="S162" s="16"/>
      <c r="T162" s="16"/>
      <c r="U162" s="16"/>
      <c r="V162" s="16"/>
      <c r="W162" s="16"/>
    </row>
    <row r="163" spans="1:23" x14ac:dyDescent="0.2">
      <c r="A163" s="86"/>
      <c r="C163" s="116"/>
      <c r="E163" s="77"/>
      <c r="F163" s="90"/>
      <c r="G163" s="111" t="str">
        <f>IF(COUNT(G161,G165)=2,IF(G161&gt;G165,E161,E165),"")</f>
        <v>Anti Alasi (Tartu)</v>
      </c>
      <c r="H163" s="92"/>
      <c r="I163" s="88">
        <v>7</v>
      </c>
      <c r="J163" s="4"/>
      <c r="K163" s="77"/>
      <c r="L163" s="77"/>
      <c r="M163" s="16"/>
      <c r="N163" s="16"/>
      <c r="O163" s="16"/>
      <c r="Q163" s="16"/>
      <c r="R163" s="16"/>
      <c r="S163" s="16"/>
      <c r="T163" s="16"/>
      <c r="U163" s="16"/>
      <c r="V163" s="16"/>
      <c r="W163" s="16"/>
    </row>
    <row r="164" spans="1:23" ht="13.5" thickBot="1" x14ac:dyDescent="0.25">
      <c r="A164" s="87"/>
      <c r="C164" s="110" t="str">
        <f>IF(COUNT(C126,C128)=2,IF(C126&lt;C128,B126,B128),"")</f>
        <v>Jaan Joonas (Võru)</v>
      </c>
      <c r="E164" s="94">
        <f>IF(C164="-",0,IF(C166="-",13,""))</f>
        <v>13</v>
      </c>
      <c r="F164" s="90"/>
      <c r="G164" s="104"/>
      <c r="H164" s="85"/>
      <c r="I164" s="85"/>
      <c r="J164" s="4"/>
      <c r="K164" s="101" t="str">
        <f>IF(COUNT(I155,I163)=2,IF(I155&lt;I163,G155,G163),"")</f>
        <v>Anti Alasi (Tartu)</v>
      </c>
      <c r="L164" s="93"/>
      <c r="M164" s="16"/>
      <c r="N164" s="16"/>
      <c r="O164" s="16"/>
      <c r="Q164" s="16"/>
      <c r="R164" s="16"/>
      <c r="S164" s="16"/>
      <c r="T164" s="16"/>
      <c r="U164" s="16"/>
      <c r="V164" s="16"/>
      <c r="W164" s="16"/>
    </row>
    <row r="165" spans="1:23" x14ac:dyDescent="0.2">
      <c r="A165" s="87"/>
      <c r="C165" s="124"/>
      <c r="D165" s="220"/>
      <c r="E165" s="111" t="str">
        <f>IF(COUNT(E164,E166)=2,IF(E164&gt;E166,C164,C166),"")</f>
        <v>Jaan Joonas (Võru)</v>
      </c>
      <c r="F165" s="92"/>
      <c r="G165" s="88">
        <v>12</v>
      </c>
      <c r="H165" s="77"/>
      <c r="I165" s="85"/>
      <c r="J165" s="4"/>
      <c r="K165" s="109" t="s">
        <v>40</v>
      </c>
      <c r="L165" s="85"/>
      <c r="M165" s="16"/>
      <c r="N165" s="16"/>
      <c r="O165" s="16"/>
      <c r="Q165" s="16"/>
      <c r="R165" s="16"/>
      <c r="S165" s="16"/>
      <c r="T165" s="16"/>
      <c r="U165" s="16"/>
      <c r="V165" s="16"/>
      <c r="W165" s="16"/>
    </row>
    <row r="166" spans="1:23" x14ac:dyDescent="0.2">
      <c r="A166" s="87"/>
      <c r="C166" s="110" t="str">
        <f>IF(COUNT(C130,C132)=2,IF(C130&lt;C132,B130,B132),"")</f>
        <v>-</v>
      </c>
      <c r="D166" s="222"/>
      <c r="E166" s="88">
        <f>IF(C166="-",0,IF(C164="-",13,""))</f>
        <v>0</v>
      </c>
      <c r="F166" s="77"/>
      <c r="G166" s="85"/>
      <c r="H166" s="85"/>
      <c r="I166" s="85"/>
      <c r="J166" s="4"/>
      <c r="K166" s="77"/>
      <c r="L166" s="77"/>
      <c r="M166" s="16"/>
      <c r="N166" s="16"/>
      <c r="O166" s="16"/>
      <c r="Q166" s="16"/>
      <c r="R166" s="16"/>
      <c r="S166" s="16"/>
      <c r="T166" s="16"/>
      <c r="U166" s="16"/>
      <c r="V166" s="16"/>
      <c r="W166" s="16"/>
    </row>
    <row r="167" spans="1:23" x14ac:dyDescent="0.2">
      <c r="A167" s="87"/>
      <c r="E167" s="77"/>
      <c r="F167" s="77"/>
      <c r="G167" s="105" t="str">
        <f>IF(COUNT(G153,G157)=2,IF(G153&lt;G157,E153,E157),"")</f>
        <v>Andrei Grintšak (I-Viru)</v>
      </c>
      <c r="H167" s="77"/>
      <c r="I167" s="94">
        <v>13</v>
      </c>
      <c r="J167" s="4"/>
      <c r="K167" s="77"/>
      <c r="L167" s="77"/>
      <c r="M167" s="16"/>
      <c r="N167" s="16"/>
      <c r="O167" s="16"/>
      <c r="Q167" s="16"/>
      <c r="R167" s="16"/>
      <c r="S167" s="16"/>
      <c r="T167" s="16"/>
      <c r="U167" s="16"/>
      <c r="V167" s="16"/>
      <c r="W167" s="16"/>
    </row>
    <row r="168" spans="1:23" ht="13.5" thickBot="1" x14ac:dyDescent="0.25">
      <c r="A168" s="87"/>
      <c r="E168" s="77"/>
      <c r="F168" s="77"/>
      <c r="G168" s="199"/>
      <c r="H168" s="89"/>
      <c r="I168" s="93"/>
      <c r="J168" s="213"/>
      <c r="K168" s="101" t="str">
        <f>IF(COUNT(I167,I169)=2,IF(I167&gt;I169,G167,G169),"")</f>
        <v>Andrei Grintšak (I-Viru)</v>
      </c>
      <c r="L168" s="93"/>
      <c r="M168" s="16"/>
      <c r="N168" s="16"/>
      <c r="O168" s="16"/>
      <c r="Q168" s="16"/>
      <c r="R168" s="16"/>
      <c r="S168" s="16"/>
      <c r="T168" s="16"/>
      <c r="U168" s="16"/>
      <c r="V168" s="16"/>
      <c r="W168" s="16"/>
    </row>
    <row r="169" spans="1:23" x14ac:dyDescent="0.2">
      <c r="A169" s="87"/>
      <c r="E169" s="77"/>
      <c r="F169" s="77"/>
      <c r="G169" s="110" t="str">
        <f>IF(COUNT(G161,G165)=2,IF(G161&lt;G165,E161,E165),"")</f>
        <v>Jaan Joonas (Võru)</v>
      </c>
      <c r="H169" s="92"/>
      <c r="I169" s="88">
        <v>12</v>
      </c>
      <c r="J169" s="136"/>
      <c r="K169" s="95" t="s">
        <v>41</v>
      </c>
      <c r="L169" s="85"/>
      <c r="M169" s="16"/>
      <c r="N169" s="16"/>
      <c r="O169" s="16"/>
      <c r="Q169" s="16"/>
      <c r="R169" s="16"/>
      <c r="S169" s="16"/>
      <c r="T169" s="16"/>
      <c r="U169" s="16"/>
      <c r="V169" s="16"/>
      <c r="W169" s="16"/>
    </row>
    <row r="170" spans="1:23" x14ac:dyDescent="0.2">
      <c r="A170" s="76"/>
      <c r="B170" s="116"/>
      <c r="E170" s="77"/>
      <c r="F170" s="77"/>
      <c r="G170" s="77"/>
      <c r="H170" s="77"/>
      <c r="I170" s="77"/>
      <c r="J170" s="136"/>
      <c r="K170" s="85"/>
      <c r="L170" s="85"/>
      <c r="M170" s="16"/>
      <c r="N170" s="16"/>
      <c r="O170" s="16"/>
      <c r="Q170" s="16"/>
      <c r="R170" s="16"/>
      <c r="S170" s="16"/>
      <c r="T170" s="16"/>
      <c r="U170" s="16"/>
      <c r="V170" s="16"/>
      <c r="W170" s="16"/>
    </row>
    <row r="171" spans="1:23" ht="13.5" thickBot="1" x14ac:dyDescent="0.25">
      <c r="A171" s="77"/>
      <c r="B171" s="77"/>
      <c r="E171" s="77"/>
      <c r="F171" s="77"/>
      <c r="G171" s="85"/>
      <c r="H171" s="85"/>
      <c r="I171" s="77"/>
      <c r="J171" s="136"/>
      <c r="K171" s="101" t="str">
        <f>IF(COUNT(I167,I169)=2,IF(I167&lt;I169,G167,G169),"")</f>
        <v>Jaan Joonas (Võru)</v>
      </c>
      <c r="L171" s="93"/>
      <c r="M171" s="16"/>
      <c r="N171" s="16"/>
      <c r="O171" s="16"/>
      <c r="Q171" s="16"/>
      <c r="R171" s="16"/>
      <c r="S171" s="16"/>
      <c r="T171" s="16"/>
      <c r="U171" s="16"/>
      <c r="V171" s="16"/>
      <c r="W171" s="16"/>
    </row>
    <row r="172" spans="1:23" x14ac:dyDescent="0.2">
      <c r="A172" s="77"/>
      <c r="B172" s="77"/>
      <c r="E172" s="77"/>
      <c r="F172" s="77"/>
      <c r="G172" s="77"/>
      <c r="H172" s="77"/>
      <c r="I172" s="77"/>
      <c r="J172" s="136"/>
      <c r="K172" s="76" t="s">
        <v>42</v>
      </c>
      <c r="L172" s="77"/>
      <c r="M172" s="16"/>
      <c r="N172" s="16"/>
      <c r="O172" s="16"/>
      <c r="Q172" s="16"/>
      <c r="R172" s="16"/>
      <c r="S172" s="16"/>
      <c r="T172" s="16"/>
      <c r="U172" s="16"/>
      <c r="V172" s="16"/>
      <c r="W172" s="16"/>
    </row>
    <row r="173" spans="1:23" x14ac:dyDescent="0.2">
      <c r="A173" s="77"/>
      <c r="B173" s="77"/>
      <c r="M173" s="16"/>
      <c r="N173" s="16"/>
      <c r="O173" s="16"/>
      <c r="Q173" s="16"/>
      <c r="R173" s="16"/>
      <c r="S173" s="16"/>
      <c r="T173" s="16"/>
      <c r="U173" s="16"/>
      <c r="V173" s="16"/>
      <c r="W173" s="16"/>
    </row>
    <row r="174" spans="1:23" x14ac:dyDescent="0.2">
      <c r="A174" s="103" t="s">
        <v>260</v>
      </c>
      <c r="G174" s="136"/>
      <c r="H174" s="136"/>
      <c r="I174" s="136"/>
      <c r="J174" s="136"/>
      <c r="K174" s="136"/>
      <c r="L174" s="136"/>
      <c r="M174" s="16"/>
      <c r="N174" s="16"/>
      <c r="O174" s="16"/>
      <c r="Q174" s="16"/>
      <c r="R174" s="16"/>
      <c r="S174" s="16"/>
      <c r="T174" s="16"/>
      <c r="U174" s="16"/>
      <c r="V174" s="16"/>
      <c r="W174" s="16"/>
    </row>
    <row r="175" spans="1:23" x14ac:dyDescent="0.2">
      <c r="M175" s="16"/>
      <c r="N175" s="16"/>
      <c r="O175" s="16"/>
      <c r="Q175" s="16"/>
      <c r="R175" s="16"/>
      <c r="S175" s="16"/>
      <c r="T175" s="16"/>
      <c r="U175" s="16"/>
      <c r="V175" s="16"/>
      <c r="W175" s="16"/>
    </row>
    <row r="176" spans="1:23" x14ac:dyDescent="0.2">
      <c r="A176" s="86"/>
      <c r="B176" s="86" t="s">
        <v>25</v>
      </c>
      <c r="C176" s="113" t="str">
        <f>IFERROR(INDEX(B$1:B$100,MATCH(B176,I$1:I$100,0)),"")</f>
        <v>Jaan Lüitsepp (Võru)</v>
      </c>
      <c r="D176" s="136"/>
      <c r="E176" s="94">
        <f>IF(C176="-",0,IF(C178="-",13,""))</f>
        <v>13</v>
      </c>
      <c r="F176" s="77"/>
      <c r="G176" s="77"/>
      <c r="H176" s="77"/>
      <c r="I176" s="77"/>
      <c r="J176" s="136"/>
      <c r="K176" s="136"/>
      <c r="L176" s="136"/>
      <c r="M176" s="136"/>
      <c r="N176" s="136"/>
      <c r="O176" s="16"/>
      <c r="Q176" s="16"/>
      <c r="R176" s="16"/>
      <c r="S176" s="16"/>
      <c r="T176" s="16"/>
      <c r="U176" s="16"/>
      <c r="V176" s="16"/>
      <c r="W176" s="16"/>
    </row>
    <row r="177" spans="1:23" x14ac:dyDescent="0.2">
      <c r="A177" s="87"/>
      <c r="B177" s="215"/>
      <c r="C177" s="124"/>
      <c r="D177" s="220"/>
      <c r="E177" s="111" t="str">
        <f>IF(COUNT(E176,E178)=2,IF(E176&gt;E178,C176,C178),"")</f>
        <v>Jaan Lüitsepp (Võru)</v>
      </c>
      <c r="F177" s="77"/>
      <c r="G177" s="94">
        <v>13</v>
      </c>
      <c r="H177" s="77"/>
      <c r="I177" s="77"/>
      <c r="J177" s="136"/>
      <c r="K177" s="136"/>
      <c r="L177" s="136"/>
      <c r="M177" s="136"/>
      <c r="N177" s="136"/>
      <c r="O177" s="16"/>
      <c r="Q177" s="16"/>
      <c r="R177" s="16"/>
      <c r="S177" s="16"/>
      <c r="T177" s="16"/>
      <c r="U177" s="16"/>
      <c r="V177" s="16"/>
      <c r="W177" s="16"/>
    </row>
    <row r="178" spans="1:23" x14ac:dyDescent="0.2">
      <c r="A178" s="87"/>
      <c r="B178" s="215"/>
      <c r="C178" s="120" t="s">
        <v>253</v>
      </c>
      <c r="D178" s="222"/>
      <c r="E178" s="88">
        <f>IF(C178="-",0,IF(C176="-",13,""))</f>
        <v>0</v>
      </c>
      <c r="F178" s="89"/>
      <c r="G178" s="77"/>
      <c r="H178" s="77"/>
      <c r="I178" s="77"/>
      <c r="J178" s="136"/>
      <c r="K178" s="136"/>
      <c r="L178" s="136"/>
      <c r="M178" s="136"/>
      <c r="N178" s="136"/>
      <c r="O178" s="16"/>
      <c r="Q178" s="16"/>
      <c r="R178" s="16"/>
      <c r="S178" s="16"/>
      <c r="T178" s="16"/>
      <c r="U178" s="16"/>
      <c r="V178" s="16"/>
      <c r="W178" s="16"/>
    </row>
    <row r="179" spans="1:23" x14ac:dyDescent="0.2">
      <c r="A179" s="87"/>
      <c r="B179" s="215"/>
      <c r="C179" s="116"/>
      <c r="D179" s="136"/>
      <c r="E179" s="77"/>
      <c r="F179" s="90"/>
      <c r="G179" s="111" t="str">
        <f>IF(COUNT(G177,G181)=2,IF(G177&gt;G181,E177,E181),"")</f>
        <v>Jaan Lüitsepp (Võru)</v>
      </c>
      <c r="H179" s="77"/>
      <c r="I179" s="94">
        <v>13</v>
      </c>
      <c r="J179" s="136"/>
      <c r="K179" s="77"/>
      <c r="L179" s="77"/>
      <c r="M179" s="136"/>
      <c r="N179" s="136"/>
      <c r="O179" s="16"/>
      <c r="Q179" s="16"/>
      <c r="R179" s="16"/>
      <c r="S179" s="16"/>
      <c r="T179" s="16"/>
      <c r="U179" s="16"/>
      <c r="V179" s="16"/>
      <c r="W179" s="16"/>
    </row>
    <row r="180" spans="1:23" x14ac:dyDescent="0.2">
      <c r="A180" s="87"/>
      <c r="B180" s="215" t="s">
        <v>265</v>
      </c>
      <c r="C180" s="113" t="str">
        <f>IFERROR(INDEX(B$1:B$100,MATCH(B180,I$1:I$100,0)),"")</f>
        <v>Mati Raudsepp (Valga)</v>
      </c>
      <c r="D180" s="136"/>
      <c r="E180" s="94">
        <v>11</v>
      </c>
      <c r="F180" s="90"/>
      <c r="G180" s="104"/>
      <c r="H180" s="89"/>
      <c r="I180" s="77"/>
      <c r="J180" s="136"/>
      <c r="K180" s="77"/>
      <c r="L180" s="77"/>
      <c r="M180" s="136"/>
      <c r="N180" s="136"/>
      <c r="O180" s="16"/>
      <c r="Q180" s="16"/>
      <c r="R180" s="16"/>
      <c r="S180" s="16"/>
      <c r="T180" s="16"/>
      <c r="U180" s="16"/>
      <c r="V180" s="16"/>
      <c r="W180" s="16"/>
    </row>
    <row r="181" spans="1:23" x14ac:dyDescent="0.2">
      <c r="A181" s="87"/>
      <c r="B181" s="215"/>
      <c r="C181" s="124"/>
      <c r="D181" s="220"/>
      <c r="E181" s="111" t="str">
        <f>IF(COUNT(E180,E182)=2,IF(E180&gt;E182,C180,C182),"")</f>
        <v>Raul Mõtus (L-Viru)</v>
      </c>
      <c r="F181" s="92"/>
      <c r="G181" s="88">
        <v>11</v>
      </c>
      <c r="H181" s="90"/>
      <c r="I181" s="77"/>
      <c r="J181" s="136"/>
      <c r="K181" s="77"/>
      <c r="L181" s="77"/>
      <c r="M181" s="136"/>
      <c r="N181" s="136"/>
      <c r="O181" s="16"/>
      <c r="Q181" s="16"/>
      <c r="R181" s="16"/>
      <c r="S181" s="16"/>
      <c r="T181" s="16"/>
      <c r="U181" s="16"/>
      <c r="V181" s="16"/>
      <c r="W181" s="16"/>
    </row>
    <row r="182" spans="1:23" x14ac:dyDescent="0.2">
      <c r="A182" s="87"/>
      <c r="B182" s="215" t="s">
        <v>43</v>
      </c>
      <c r="C182" s="120" t="str">
        <f>IFERROR(INDEX(B$1:B$100,MATCH(B182,I$1:I$100,0)),"")</f>
        <v>Raul Mõtus (L-Viru)</v>
      </c>
      <c r="D182" s="222"/>
      <c r="E182" s="88">
        <v>13</v>
      </c>
      <c r="F182" s="77"/>
      <c r="G182" s="85"/>
      <c r="H182" s="90"/>
      <c r="I182" s="77"/>
      <c r="J182" s="136"/>
      <c r="K182" s="77"/>
      <c r="L182" s="77"/>
      <c r="M182" s="136"/>
      <c r="N182" s="136"/>
      <c r="O182" s="16"/>
      <c r="Q182" s="16"/>
      <c r="R182" s="16"/>
      <c r="S182" s="16"/>
      <c r="T182" s="16"/>
      <c r="U182" s="16"/>
      <c r="V182" s="16"/>
      <c r="W182" s="16"/>
    </row>
    <row r="183" spans="1:23" ht="13.5" thickBot="1" x14ac:dyDescent="0.25">
      <c r="A183" s="76"/>
      <c r="B183" s="216"/>
      <c r="C183" s="116"/>
      <c r="D183" s="136"/>
      <c r="E183" s="77"/>
      <c r="F183" s="77"/>
      <c r="G183" s="85"/>
      <c r="H183" s="90"/>
      <c r="I183" s="77"/>
      <c r="J183" s="136"/>
      <c r="K183" s="101" t="str">
        <f>IF(COUNT(I179,I187)=2,IF(I179&gt;I187,G179,G187),"")</f>
        <v>Jaan Lüitsepp (Võru)</v>
      </c>
      <c r="L183" s="77"/>
      <c r="M183" s="136"/>
      <c r="N183" s="136"/>
      <c r="O183" s="16"/>
      <c r="Q183" s="16"/>
      <c r="R183" s="16"/>
      <c r="S183" s="16"/>
      <c r="T183" s="16"/>
      <c r="U183" s="16"/>
      <c r="V183" s="16"/>
      <c r="W183" s="16"/>
    </row>
    <row r="184" spans="1:23" x14ac:dyDescent="0.2">
      <c r="A184" s="86"/>
      <c r="B184" s="86" t="s">
        <v>110</v>
      </c>
      <c r="C184" s="113" t="str">
        <f>IFERROR(INDEX(B$1:B$100,MATCH(B184,I$1:I$100,0)),"")</f>
        <v>Margo Peebo (Lääne)</v>
      </c>
      <c r="D184" s="136"/>
      <c r="E184" s="94">
        <v>13</v>
      </c>
      <c r="F184" s="77"/>
      <c r="G184" s="77"/>
      <c r="H184" s="90"/>
      <c r="I184" s="125"/>
      <c r="J184" s="224"/>
      <c r="K184" s="109" t="s">
        <v>111</v>
      </c>
      <c r="L184" s="108"/>
      <c r="M184" s="136"/>
      <c r="N184" s="136"/>
      <c r="O184" s="16"/>
      <c r="Q184" s="16"/>
      <c r="R184" s="16"/>
      <c r="S184" s="16"/>
      <c r="T184" s="16"/>
      <c r="U184" s="16"/>
      <c r="V184" s="16"/>
      <c r="W184" s="16"/>
    </row>
    <row r="185" spans="1:23" x14ac:dyDescent="0.2">
      <c r="A185" s="87"/>
      <c r="B185" s="215"/>
      <c r="C185" s="124"/>
      <c r="D185" s="220"/>
      <c r="E185" s="111" t="str">
        <f>IF(COUNT(E184,E186)=2,IF(E184&gt;E186,C184,C186),"")</f>
        <v>Margo Peebo (Lääne)</v>
      </c>
      <c r="F185" s="77"/>
      <c r="G185" s="94">
        <v>13</v>
      </c>
      <c r="H185" s="90"/>
      <c r="I185" s="85"/>
      <c r="J185" s="4"/>
      <c r="K185" s="77"/>
      <c r="L185" s="77"/>
      <c r="M185" s="16"/>
      <c r="N185" s="16"/>
      <c r="O185" s="16"/>
      <c r="Q185" s="16"/>
      <c r="R185" s="16"/>
      <c r="S185" s="16"/>
      <c r="T185" s="16"/>
      <c r="U185" s="16"/>
      <c r="V185" s="16"/>
      <c r="W185" s="16"/>
    </row>
    <row r="186" spans="1:23" x14ac:dyDescent="0.2">
      <c r="A186" s="87"/>
      <c r="B186" s="215" t="s">
        <v>266</v>
      </c>
      <c r="C186" s="120" t="str">
        <f>IFERROR(INDEX(B$1:B$100,MATCH(B186,I$1:I$100,0)),"")</f>
        <v>Margus Vasser (L-Viru)</v>
      </c>
      <c r="D186" s="222"/>
      <c r="E186" s="88">
        <v>10</v>
      </c>
      <c r="F186" s="89"/>
      <c r="G186" s="77"/>
      <c r="H186" s="90"/>
      <c r="I186" s="85"/>
      <c r="J186" s="4"/>
      <c r="K186" s="77"/>
      <c r="L186" s="77"/>
      <c r="M186" s="16"/>
      <c r="N186" s="16"/>
      <c r="O186" s="16"/>
      <c r="Q186" s="16"/>
      <c r="R186" s="16"/>
      <c r="S186" s="16"/>
      <c r="T186" s="16"/>
      <c r="U186" s="16"/>
      <c r="V186" s="16"/>
      <c r="W186" s="16"/>
    </row>
    <row r="187" spans="1:23" x14ac:dyDescent="0.2">
      <c r="A187" s="87"/>
      <c r="B187" s="215"/>
      <c r="C187" s="116"/>
      <c r="D187" s="136"/>
      <c r="E187" s="77"/>
      <c r="F187" s="90"/>
      <c r="G187" s="111" t="str">
        <f>IF(COUNT(G185,G189)=2,IF(G185&gt;G189,E185,E189),"")</f>
        <v>Margo Peebo (Lääne)</v>
      </c>
      <c r="H187" s="92"/>
      <c r="I187" s="88">
        <v>7</v>
      </c>
      <c r="J187" s="4"/>
      <c r="K187" s="77"/>
      <c r="L187" s="77"/>
      <c r="M187" s="16"/>
      <c r="N187" s="16"/>
      <c r="O187" s="16"/>
      <c r="Q187" s="16"/>
      <c r="R187" s="16"/>
      <c r="S187" s="16"/>
      <c r="T187" s="16"/>
      <c r="U187" s="16"/>
      <c r="V187" s="16"/>
      <c r="W187" s="16"/>
    </row>
    <row r="188" spans="1:23" ht="13.5" thickBot="1" x14ac:dyDescent="0.25">
      <c r="A188" s="87"/>
      <c r="B188" s="215"/>
      <c r="C188" s="113" t="s">
        <v>253</v>
      </c>
      <c r="D188" s="136"/>
      <c r="E188" s="94">
        <f>IF(C188="-",0,IF(C190="-",13,""))</f>
        <v>0</v>
      </c>
      <c r="F188" s="90"/>
      <c r="G188" s="104"/>
      <c r="H188" s="85"/>
      <c r="I188" s="85"/>
      <c r="J188" s="4"/>
      <c r="K188" s="101" t="str">
        <f>IF(COUNT(I179,I187)=2,IF(I179&lt;I187,G179,G187),"")</f>
        <v>Margo Peebo (Lääne)</v>
      </c>
      <c r="L188" s="93"/>
      <c r="M188" s="16"/>
      <c r="N188" s="16"/>
      <c r="O188" s="16"/>
      <c r="Q188" s="16"/>
      <c r="R188" s="16"/>
      <c r="S188" s="16"/>
      <c r="T188" s="16"/>
      <c r="U188" s="16"/>
      <c r="V188" s="16"/>
      <c r="W188" s="16"/>
    </row>
    <row r="189" spans="1:23" x14ac:dyDescent="0.2">
      <c r="A189" s="87"/>
      <c r="B189" s="215"/>
      <c r="C189" s="124"/>
      <c r="D189" s="220"/>
      <c r="E189" s="111" t="str">
        <f>IF(COUNT(E188,E190)=2,IF(E188&gt;E190,C188,C190),"")</f>
        <v>Urmas Randlaine (I-Viru)</v>
      </c>
      <c r="F189" s="92"/>
      <c r="G189" s="88">
        <v>10</v>
      </c>
      <c r="H189" s="77"/>
      <c r="I189" s="85"/>
      <c r="J189" s="4"/>
      <c r="K189" s="109" t="s">
        <v>219</v>
      </c>
      <c r="L189" s="85"/>
      <c r="M189" s="16"/>
      <c r="N189" s="16"/>
      <c r="O189" s="16"/>
      <c r="Q189" s="16"/>
      <c r="R189" s="16"/>
      <c r="S189" s="16"/>
      <c r="T189" s="16"/>
      <c r="U189" s="16"/>
      <c r="V189" s="16"/>
      <c r="W189" s="16"/>
    </row>
    <row r="190" spans="1:23" x14ac:dyDescent="0.2">
      <c r="A190" s="87"/>
      <c r="B190" s="215" t="s">
        <v>26</v>
      </c>
      <c r="C190" s="120" t="str">
        <f>IFERROR(INDEX(B$1:B$100,MATCH(B190,I$1:I$100,0)),"")</f>
        <v>Urmas Randlaine (I-Viru)</v>
      </c>
      <c r="D190" s="222"/>
      <c r="E190" s="88">
        <f>IF(C190="-",0,IF(C188="-",13,""))</f>
        <v>13</v>
      </c>
      <c r="F190" s="77"/>
      <c r="G190" s="85"/>
      <c r="H190" s="85"/>
      <c r="I190" s="85"/>
      <c r="J190" s="4"/>
      <c r="K190" s="77"/>
      <c r="L190" s="77"/>
      <c r="M190" s="16"/>
      <c r="N190" s="16"/>
      <c r="O190" s="16"/>
      <c r="Q190" s="16"/>
      <c r="R190" s="16"/>
      <c r="S190" s="16"/>
      <c r="T190" s="16"/>
      <c r="U190" s="16"/>
      <c r="V190" s="16"/>
      <c r="W190" s="16"/>
    </row>
    <row r="191" spans="1:23" x14ac:dyDescent="0.2">
      <c r="A191" s="77"/>
      <c r="B191" s="116"/>
      <c r="C191" s="136"/>
      <c r="D191" s="136"/>
      <c r="E191" s="77"/>
      <c r="F191" s="77"/>
      <c r="G191" s="105" t="str">
        <f>IF(COUNT(G177,G181)=2,IF(G177&lt;G181,E177,E181),"")</f>
        <v>Raul Mõtus (L-Viru)</v>
      </c>
      <c r="H191" s="77"/>
      <c r="I191" s="94">
        <v>12</v>
      </c>
      <c r="J191" s="4"/>
      <c r="K191" s="77"/>
      <c r="L191" s="77"/>
      <c r="M191" s="16"/>
      <c r="N191" s="16"/>
      <c r="O191" s="16"/>
      <c r="Q191" s="16"/>
      <c r="R191" s="16"/>
      <c r="S191" s="16"/>
      <c r="T191" s="16"/>
      <c r="U191" s="16"/>
      <c r="V191" s="16"/>
      <c r="W191" s="16"/>
    </row>
    <row r="192" spans="1:23" ht="13.5" thickBot="1" x14ac:dyDescent="0.25">
      <c r="A192" s="77"/>
      <c r="B192" s="77"/>
      <c r="C192" s="136"/>
      <c r="D192" s="136"/>
      <c r="E192" s="77"/>
      <c r="F192" s="77"/>
      <c r="G192" s="199"/>
      <c r="H192" s="89"/>
      <c r="I192" s="93"/>
      <c r="J192" s="213"/>
      <c r="K192" s="101" t="str">
        <f>IF(COUNT(I191,I193)=2,IF(I191&gt;I193,G191,G193),"")</f>
        <v>Urmas Randlaine (I-Viru)</v>
      </c>
      <c r="L192" s="93"/>
      <c r="M192" s="16"/>
      <c r="N192" s="16"/>
      <c r="O192" s="16"/>
      <c r="Q192" s="16"/>
      <c r="R192" s="16"/>
      <c r="S192" s="16"/>
      <c r="T192" s="16"/>
      <c r="U192" s="16"/>
      <c r="V192" s="16"/>
      <c r="W192" s="16"/>
    </row>
    <row r="193" spans="1:23" x14ac:dyDescent="0.2">
      <c r="A193" s="77"/>
      <c r="B193" s="77"/>
      <c r="C193" s="136"/>
      <c r="D193" s="136"/>
      <c r="E193" s="77"/>
      <c r="F193" s="77"/>
      <c r="G193" s="110" t="str">
        <f>IF(COUNT(G185,G189)=2,IF(G185&lt;G189,E185,E189),"")</f>
        <v>Urmas Randlaine (I-Viru)</v>
      </c>
      <c r="H193" s="92"/>
      <c r="I193" s="88">
        <v>13</v>
      </c>
      <c r="J193" s="136"/>
      <c r="K193" s="95" t="s">
        <v>220</v>
      </c>
      <c r="L193" s="85"/>
      <c r="M193" s="16"/>
      <c r="N193" s="16"/>
      <c r="O193" s="16"/>
      <c r="Q193" s="16"/>
      <c r="R193" s="16"/>
      <c r="S193" s="16"/>
      <c r="T193" s="16"/>
      <c r="U193" s="16"/>
      <c r="V193" s="16"/>
      <c r="W193" s="16"/>
    </row>
    <row r="194" spans="1:23" x14ac:dyDescent="0.2">
      <c r="A194" s="77"/>
      <c r="B194" s="77"/>
      <c r="C194" s="136"/>
      <c r="D194" s="136"/>
      <c r="E194" s="77"/>
      <c r="F194" s="77"/>
      <c r="G194" s="77"/>
      <c r="H194" s="77"/>
      <c r="I194" s="77"/>
      <c r="J194" s="136"/>
      <c r="K194" s="85"/>
      <c r="L194" s="85"/>
      <c r="M194" s="16"/>
      <c r="N194" s="16"/>
      <c r="O194" s="16"/>
      <c r="Q194" s="16"/>
      <c r="R194" s="16"/>
      <c r="S194" s="16"/>
      <c r="T194" s="16"/>
      <c r="U194" s="16"/>
      <c r="V194" s="16"/>
      <c r="W194" s="16"/>
    </row>
    <row r="195" spans="1:23" ht="13.5" thickBot="1" x14ac:dyDescent="0.25">
      <c r="A195" s="77"/>
      <c r="B195" s="77"/>
      <c r="C195" s="136"/>
      <c r="D195" s="136"/>
      <c r="E195" s="77"/>
      <c r="F195" s="77"/>
      <c r="G195" s="85"/>
      <c r="H195" s="85"/>
      <c r="I195" s="77"/>
      <c r="J195" s="136"/>
      <c r="K195" s="101" t="str">
        <f>IF(COUNT(I191,I193)=2,IF(I191&lt;I193,G191,G193),"")</f>
        <v>Raul Mõtus (L-Viru)</v>
      </c>
      <c r="L195" s="93"/>
      <c r="M195" s="16"/>
      <c r="N195" s="16"/>
      <c r="O195" s="16"/>
      <c r="Q195" s="16"/>
      <c r="R195" s="16"/>
      <c r="S195" s="16"/>
      <c r="T195" s="16"/>
      <c r="U195" s="16"/>
      <c r="V195" s="16"/>
      <c r="W195" s="16"/>
    </row>
    <row r="196" spans="1:23" x14ac:dyDescent="0.2">
      <c r="A196" s="77"/>
      <c r="B196" s="77"/>
      <c r="C196" s="136"/>
      <c r="D196" s="136"/>
      <c r="E196" s="77"/>
      <c r="F196" s="77"/>
      <c r="G196" s="77"/>
      <c r="H196" s="77"/>
      <c r="I196" s="77"/>
      <c r="J196" s="136"/>
      <c r="K196" s="76" t="s">
        <v>221</v>
      </c>
      <c r="L196" s="77"/>
      <c r="M196" s="16"/>
      <c r="N196" s="16"/>
      <c r="O196" s="16"/>
      <c r="Q196" s="16"/>
      <c r="R196" s="16"/>
      <c r="S196" s="16"/>
      <c r="T196" s="16"/>
      <c r="U196" s="16"/>
      <c r="V196" s="16"/>
      <c r="W196" s="16"/>
    </row>
    <row r="197" spans="1:23" x14ac:dyDescent="0.2">
      <c r="A197" s="77"/>
      <c r="B197" s="77"/>
      <c r="C197" s="136"/>
      <c r="D197" s="136"/>
      <c r="E197" s="110" t="str">
        <f>IF(COUNT(E176,E178)=2,IF(E176&lt;E178,C176,C178),"")</f>
        <v>-</v>
      </c>
      <c r="F197" s="77"/>
      <c r="G197" s="94">
        <f>IF(E197="-",0,IF(E199="-",13,""))</f>
        <v>0</v>
      </c>
      <c r="H197" s="94"/>
      <c r="I197" s="94"/>
      <c r="J197" s="136"/>
      <c r="K197" s="77"/>
      <c r="L197" s="77"/>
      <c r="M197" s="16"/>
      <c r="N197" s="16"/>
      <c r="O197" s="16"/>
      <c r="Q197" s="16"/>
      <c r="R197" s="16"/>
      <c r="S197" s="16"/>
      <c r="T197" s="16"/>
      <c r="U197" s="16"/>
      <c r="V197" s="16"/>
      <c r="W197" s="16"/>
    </row>
    <row r="198" spans="1:23" x14ac:dyDescent="0.2">
      <c r="A198" s="77"/>
      <c r="B198" s="77"/>
      <c r="C198" s="136"/>
      <c r="D198" s="136"/>
      <c r="E198" s="200"/>
      <c r="F198" s="106"/>
      <c r="G198" s="111" t="str">
        <f>IF(COUNT(G197,G199)=2,IF(G197&gt;G199,E197,E199),"")</f>
        <v>Mati Raudsepp (Valga)</v>
      </c>
      <c r="H198" s="77"/>
      <c r="I198" s="94">
        <v>11</v>
      </c>
      <c r="J198" s="136"/>
      <c r="K198" s="77"/>
      <c r="L198" s="77"/>
      <c r="M198" s="16"/>
      <c r="N198" s="16"/>
      <c r="O198" s="16"/>
      <c r="Q198" s="16"/>
      <c r="R198" s="16"/>
      <c r="S198" s="16"/>
      <c r="T198" s="16"/>
      <c r="U198" s="16"/>
      <c r="V198" s="16"/>
      <c r="W198" s="16"/>
    </row>
    <row r="199" spans="1:23" x14ac:dyDescent="0.2">
      <c r="A199" s="77"/>
      <c r="B199" s="77"/>
      <c r="C199" s="136"/>
      <c r="D199" s="136"/>
      <c r="E199" s="110" t="str">
        <f>IF(COUNT(E180,E182)=2,IF(E180&lt;E182,C180,C182),"")</f>
        <v>Mati Raudsepp (Valga)</v>
      </c>
      <c r="F199" s="117"/>
      <c r="G199" s="88">
        <f>IF(E199="-",0,IF(E197="-",13,""))</f>
        <v>13</v>
      </c>
      <c r="H199" s="106"/>
      <c r="I199" s="94"/>
      <c r="J199" s="136"/>
      <c r="K199" s="77"/>
      <c r="L199" s="77"/>
      <c r="M199" s="16"/>
      <c r="N199" s="16"/>
      <c r="O199" s="16"/>
      <c r="Q199" s="16"/>
      <c r="R199" s="16"/>
      <c r="S199" s="16"/>
      <c r="T199" s="16"/>
      <c r="U199" s="16"/>
      <c r="V199" s="16"/>
      <c r="W199" s="16"/>
    </row>
    <row r="200" spans="1:23" ht="13.5" thickBot="1" x14ac:dyDescent="0.25">
      <c r="A200" s="77"/>
      <c r="B200" s="77"/>
      <c r="C200" s="136"/>
      <c r="D200" s="136"/>
      <c r="E200" s="94"/>
      <c r="F200" s="94"/>
      <c r="G200" s="77"/>
      <c r="H200" s="107"/>
      <c r="I200" s="94"/>
      <c r="J200" s="136"/>
      <c r="K200" s="101" t="str">
        <f>IF(COUNT(I198,I202)=2,IF(I198&gt;I202,G198,G202),"")</f>
        <v>Margus Vasser (L-Viru)</v>
      </c>
      <c r="L200" s="77"/>
      <c r="M200" s="16"/>
      <c r="N200" s="16"/>
      <c r="O200" s="16"/>
      <c r="Q200" s="16"/>
      <c r="R200" s="16"/>
      <c r="S200" s="16"/>
      <c r="T200" s="16"/>
      <c r="U200" s="16"/>
      <c r="V200" s="16"/>
      <c r="W200" s="16"/>
    </row>
    <row r="201" spans="1:23" x14ac:dyDescent="0.2">
      <c r="A201" s="77"/>
      <c r="B201" s="77"/>
      <c r="C201" s="136"/>
      <c r="D201" s="136"/>
      <c r="E201" s="110" t="str">
        <f>IF(COUNT(E184,E186)=2,IF(E184&lt;E186,C184,C186),"")</f>
        <v>Margus Vasser (L-Viru)</v>
      </c>
      <c r="F201" s="94"/>
      <c r="G201" s="94">
        <f>IF(E201="-",0,IF(E203="-",13,""))</f>
        <v>13</v>
      </c>
      <c r="H201" s="107"/>
      <c r="I201" s="121"/>
      <c r="J201" s="224"/>
      <c r="K201" s="109" t="s">
        <v>223</v>
      </c>
      <c r="L201" s="108"/>
      <c r="M201" s="16"/>
      <c r="N201" s="16"/>
      <c r="O201" s="16"/>
      <c r="Q201" s="16"/>
      <c r="R201" s="16"/>
      <c r="S201" s="16"/>
      <c r="T201" s="16"/>
      <c r="U201" s="16"/>
      <c r="V201" s="16"/>
      <c r="W201" s="16"/>
    </row>
    <row r="202" spans="1:23" x14ac:dyDescent="0.2">
      <c r="A202" s="77"/>
      <c r="B202" s="77"/>
      <c r="C202" s="136"/>
      <c r="D202" s="136"/>
      <c r="E202" s="200"/>
      <c r="F202" s="106"/>
      <c r="G202" s="111" t="str">
        <f>IF(COUNT(G201,G203)=2,IF(G201&gt;G203,E201,E203),"")</f>
        <v>Margus Vasser (L-Viru)</v>
      </c>
      <c r="H202" s="92"/>
      <c r="I202" s="88">
        <v>13</v>
      </c>
      <c r="J202" s="4"/>
      <c r="K202" s="77"/>
      <c r="L202" s="77"/>
      <c r="M202" s="16"/>
      <c r="N202" s="16"/>
      <c r="O202" s="16"/>
      <c r="Q202" s="16"/>
      <c r="R202" s="16"/>
      <c r="S202" s="16"/>
      <c r="T202" s="16"/>
      <c r="U202" s="16"/>
      <c r="V202" s="16"/>
      <c r="W202" s="16"/>
    </row>
    <row r="203" spans="1:23" ht="13.5" thickBot="1" x14ac:dyDescent="0.25">
      <c r="A203" s="77"/>
      <c r="B203" s="77"/>
      <c r="C203" s="136"/>
      <c r="D203" s="136"/>
      <c r="E203" s="110" t="str">
        <f>IF(COUNT(E188,E190)=2,IF(E188&lt;E190,C188,C190),"")</f>
        <v>-</v>
      </c>
      <c r="F203" s="117"/>
      <c r="G203" s="88">
        <f>IF(E203="-",0,IF(E201="-",13,""))</f>
        <v>0</v>
      </c>
      <c r="H203" s="94"/>
      <c r="I203" s="91"/>
      <c r="J203" s="4"/>
      <c r="K203" s="101" t="str">
        <f>IF(COUNT(I198,I202)=2,IF(I198&lt;I202,G198,G202),"")</f>
        <v>Mati Raudsepp (Valga)</v>
      </c>
      <c r="L203" s="93"/>
      <c r="M203" s="16"/>
      <c r="N203" s="16"/>
      <c r="O203" s="16"/>
      <c r="Q203" s="16"/>
      <c r="R203" s="16"/>
      <c r="S203" s="16"/>
      <c r="T203" s="16"/>
      <c r="U203" s="16"/>
      <c r="V203" s="16"/>
      <c r="W203" s="16"/>
    </row>
    <row r="204" spans="1:23" x14ac:dyDescent="0.2">
      <c r="A204" s="77"/>
      <c r="B204" s="77"/>
      <c r="C204" s="136"/>
      <c r="D204" s="136"/>
      <c r="E204" s="94"/>
      <c r="F204" s="94"/>
      <c r="G204" s="94"/>
      <c r="H204" s="94"/>
      <c r="I204" s="91"/>
      <c r="J204" s="4"/>
      <c r="K204" s="109" t="s">
        <v>224</v>
      </c>
      <c r="L204" s="85"/>
      <c r="M204" s="16"/>
      <c r="N204" s="16"/>
      <c r="O204" s="16"/>
      <c r="Q204" s="16"/>
      <c r="R204" s="16"/>
      <c r="S204" s="16"/>
      <c r="T204" s="16"/>
      <c r="U204" s="16"/>
      <c r="V204" s="16"/>
      <c r="W204" s="16"/>
    </row>
    <row r="205" spans="1:23" hidden="1" x14ac:dyDescent="0.2">
      <c r="A205" s="77"/>
      <c r="B205" s="77"/>
      <c r="C205" s="136"/>
      <c r="D205" s="136"/>
      <c r="E205" s="94"/>
      <c r="F205" s="91"/>
      <c r="G205" s="105" t="str">
        <f>IF(COUNT(G197,G199)=2,IF(G197&lt;G199,E197,E199),"")</f>
        <v>-</v>
      </c>
      <c r="H205" s="77"/>
      <c r="I205" s="94">
        <f>IF(G205="-",0,IF(G207="-",13,""))</f>
        <v>0</v>
      </c>
      <c r="J205" s="4"/>
      <c r="K205" s="85"/>
      <c r="L205" s="85"/>
      <c r="M205" s="16"/>
      <c r="N205" s="16"/>
      <c r="O205" s="16"/>
      <c r="Q205" s="16"/>
      <c r="R205" s="16"/>
      <c r="S205" s="16"/>
      <c r="T205" s="16"/>
      <c r="U205" s="16"/>
      <c r="V205" s="16"/>
      <c r="W205" s="16"/>
    </row>
    <row r="206" spans="1:23" ht="13.5" hidden="1" thickBot="1" x14ac:dyDescent="0.25">
      <c r="A206" s="77"/>
      <c r="B206" s="77"/>
      <c r="C206" s="136"/>
      <c r="D206" s="136"/>
      <c r="E206" s="94"/>
      <c r="F206" s="91"/>
      <c r="G206" s="199"/>
      <c r="H206" s="89"/>
      <c r="I206" s="93"/>
      <c r="J206" s="213"/>
      <c r="K206" s="101" t="str">
        <f>IF(COUNT(I205,I207)=2,IF(I205&gt;I207,G205,G207),"")</f>
        <v>-</v>
      </c>
      <c r="L206" s="93"/>
      <c r="M206" s="46"/>
      <c r="N206" s="16"/>
      <c r="O206" s="16"/>
      <c r="Q206" s="16"/>
      <c r="R206" s="16"/>
      <c r="S206" s="16"/>
      <c r="T206" s="16"/>
      <c r="U206" s="16"/>
      <c r="V206" s="16"/>
      <c r="W206" s="16"/>
    </row>
    <row r="207" spans="1:23" hidden="1" x14ac:dyDescent="0.2">
      <c r="A207" s="77"/>
      <c r="B207" s="77"/>
      <c r="C207" s="136"/>
      <c r="D207" s="136"/>
      <c r="E207" s="94"/>
      <c r="F207" s="91"/>
      <c r="G207" s="110" t="str">
        <f>IF(COUNT(G201,G203)=2,IF(G201&lt;G203,E201,E203),"")</f>
        <v>-</v>
      </c>
      <c r="H207" s="92"/>
      <c r="I207" s="88">
        <f>IF(G207="-",0,IF(G205="-",13,""))</f>
        <v>0</v>
      </c>
      <c r="J207" s="136"/>
      <c r="K207" s="109"/>
      <c r="L207" s="85"/>
      <c r="M207" s="16"/>
      <c r="N207" s="46"/>
      <c r="O207" s="16"/>
      <c r="Q207" s="16"/>
      <c r="R207" s="16"/>
      <c r="S207" s="16"/>
      <c r="T207" s="16"/>
      <c r="U207" s="16"/>
      <c r="V207" s="16"/>
      <c r="W207" s="16"/>
    </row>
    <row r="208" spans="1:23" hidden="1" x14ac:dyDescent="0.2">
      <c r="M208" s="16"/>
      <c r="N208" s="46"/>
      <c r="O208" s="16"/>
      <c r="Q208" s="16"/>
      <c r="R208" s="16"/>
      <c r="S208" s="16"/>
      <c r="T208" s="16"/>
      <c r="U208" s="16"/>
      <c r="V208" s="16"/>
      <c r="W208" s="16"/>
    </row>
    <row r="209" spans="1:23" hidden="1" x14ac:dyDescent="0.2">
      <c r="M209" s="16"/>
      <c r="N209" s="46"/>
      <c r="O209" s="16"/>
      <c r="Q209" s="16"/>
      <c r="R209" s="16"/>
      <c r="S209" s="16"/>
      <c r="T209" s="16"/>
      <c r="U209" s="16"/>
      <c r="V209" s="16"/>
      <c r="W209" s="16"/>
    </row>
    <row r="210" spans="1:23" hidden="1" x14ac:dyDescent="0.2">
      <c r="M210" s="16"/>
      <c r="N210" s="46"/>
      <c r="O210" s="16"/>
      <c r="Q210" s="16"/>
      <c r="R210" s="16"/>
      <c r="S210" s="16"/>
      <c r="T210" s="16"/>
      <c r="U210" s="16"/>
      <c r="V210" s="16"/>
      <c r="W210" s="16"/>
    </row>
    <row r="211" spans="1:23" hidden="1" x14ac:dyDescent="0.2">
      <c r="A211" s="77"/>
      <c r="B211" s="77"/>
      <c r="C211" s="136"/>
      <c r="D211" s="136"/>
      <c r="E211" s="77"/>
      <c r="F211" s="85"/>
      <c r="G211" s="77"/>
      <c r="H211" s="77"/>
      <c r="I211" s="77"/>
      <c r="J211" s="136"/>
      <c r="K211" s="85"/>
      <c r="L211" s="85"/>
      <c r="M211" s="16"/>
      <c r="N211" s="46"/>
      <c r="O211" s="16"/>
      <c r="Q211" s="16"/>
      <c r="R211" s="16"/>
      <c r="S211" s="16"/>
      <c r="T211" s="16"/>
      <c r="U211" s="16"/>
      <c r="V211" s="16"/>
      <c r="W211" s="16"/>
    </row>
    <row r="212" spans="1:23" ht="13.5" hidden="1" thickBot="1" x14ac:dyDescent="0.25">
      <c r="A212" s="77"/>
      <c r="B212" s="77"/>
      <c r="C212" s="136"/>
      <c r="D212" s="136"/>
      <c r="E212" s="77"/>
      <c r="F212" s="77"/>
      <c r="G212" s="85"/>
      <c r="H212" s="85"/>
      <c r="I212" s="77"/>
      <c r="J212" s="136"/>
      <c r="K212" s="93" t="str">
        <f>IF(COUNT(I205,I207)=2,IF(I205&lt;I207,G205,G207),"")</f>
        <v>-</v>
      </c>
      <c r="L212" s="93"/>
      <c r="M212" s="16"/>
      <c r="N212" s="46"/>
      <c r="O212" s="16"/>
      <c r="Q212" s="16"/>
      <c r="R212" s="16"/>
      <c r="S212" s="16"/>
      <c r="T212" s="16"/>
      <c r="U212" s="16"/>
      <c r="V212" s="16"/>
      <c r="W212" s="16"/>
    </row>
    <row r="213" spans="1:23" hidden="1" x14ac:dyDescent="0.2">
      <c r="K213" s="197"/>
      <c r="M213" s="16"/>
      <c r="N213" s="46"/>
      <c r="O213" s="16"/>
      <c r="Q213" s="16"/>
      <c r="R213" s="16"/>
      <c r="S213" s="16"/>
      <c r="T213" s="16"/>
      <c r="U213" s="16"/>
      <c r="V213" s="16"/>
      <c r="W213" s="16"/>
    </row>
    <row r="214" spans="1:23" hidden="1" x14ac:dyDescent="0.2">
      <c r="M214" s="136"/>
      <c r="N214" s="136"/>
      <c r="O214" s="16"/>
      <c r="Q214" s="16"/>
      <c r="R214" s="16"/>
      <c r="S214" s="16"/>
      <c r="T214" s="16"/>
      <c r="U214" s="16"/>
      <c r="V214" s="16"/>
      <c r="W214" s="16"/>
    </row>
    <row r="215" spans="1:23" hidden="1" x14ac:dyDescent="0.2">
      <c r="M215" s="136"/>
      <c r="N215" s="136"/>
      <c r="O215" s="16"/>
      <c r="Q215" s="16"/>
      <c r="R215" s="16"/>
      <c r="S215" s="16"/>
      <c r="T215" s="16"/>
      <c r="U215" s="16"/>
      <c r="V215" s="16"/>
      <c r="W215" s="16"/>
    </row>
    <row r="216" spans="1:23" hidden="1" x14ac:dyDescent="0.2">
      <c r="O216" s="16"/>
      <c r="Q216" s="16"/>
      <c r="R216" s="16"/>
      <c r="S216" s="16"/>
      <c r="T216" s="16"/>
      <c r="U216" s="16"/>
      <c r="V216" s="16"/>
      <c r="W216" s="16"/>
    </row>
    <row r="217" spans="1:23" hidden="1" x14ac:dyDescent="0.2">
      <c r="O217" s="16"/>
      <c r="Q217" s="16"/>
      <c r="R217" s="16"/>
      <c r="S217" s="16"/>
      <c r="T217" s="16"/>
      <c r="U217" s="16"/>
      <c r="V217" s="16"/>
      <c r="W217" s="16"/>
    </row>
    <row r="218" spans="1:23" hidden="1" x14ac:dyDescent="0.2">
      <c r="O218" s="16"/>
      <c r="Q218" s="16"/>
      <c r="R218" s="16"/>
      <c r="S218" s="16"/>
      <c r="T218" s="16"/>
      <c r="U218" s="16"/>
      <c r="V218" s="16"/>
      <c r="W218" s="16"/>
    </row>
    <row r="219" spans="1:23" hidden="1" x14ac:dyDescent="0.2">
      <c r="O219" s="16"/>
      <c r="Q219" s="16"/>
      <c r="R219" s="16"/>
      <c r="S219" s="16"/>
      <c r="T219" s="16"/>
      <c r="U219" s="16"/>
      <c r="V219" s="16"/>
      <c r="W219" s="16"/>
    </row>
    <row r="220" spans="1:23" hidden="1" x14ac:dyDescent="0.2">
      <c r="O220" s="16"/>
      <c r="Q220" s="16"/>
      <c r="R220" s="16"/>
      <c r="S220" s="16"/>
      <c r="T220" s="16"/>
      <c r="U220" s="16"/>
      <c r="V220" s="16"/>
      <c r="W220" s="16"/>
    </row>
    <row r="221" spans="1:23" hidden="1" x14ac:dyDescent="0.2">
      <c r="O221" s="16"/>
      <c r="Q221" s="16"/>
      <c r="R221" s="16"/>
      <c r="S221" s="16"/>
      <c r="T221" s="16"/>
      <c r="U221" s="16"/>
      <c r="V221" s="16"/>
      <c r="W221" s="16"/>
    </row>
    <row r="222" spans="1:23" hidden="1" x14ac:dyDescent="0.2">
      <c r="O222" s="16"/>
      <c r="Q222" s="16"/>
      <c r="R222" s="16"/>
      <c r="S222" s="16"/>
      <c r="T222" s="16"/>
      <c r="U222" s="16"/>
      <c r="V222" s="16"/>
      <c r="W222" s="16"/>
    </row>
    <row r="223" spans="1:23" hidden="1" x14ac:dyDescent="0.2">
      <c r="F223" s="136"/>
      <c r="G223" s="136"/>
      <c r="H223" s="136"/>
      <c r="I223" s="136"/>
      <c r="J223" s="136"/>
      <c r="K223" s="136"/>
      <c r="L223" s="136"/>
      <c r="M223" s="136"/>
      <c r="N223" s="136"/>
      <c r="O223" s="16"/>
      <c r="Q223" s="16"/>
      <c r="R223" s="16"/>
      <c r="S223" s="16"/>
      <c r="T223" s="16"/>
      <c r="U223" s="16"/>
      <c r="V223" s="16"/>
      <c r="W223" s="16"/>
    </row>
    <row r="224" spans="1:23" hidden="1" x14ac:dyDescent="0.2">
      <c r="A224" s="81"/>
      <c r="B224" s="118"/>
      <c r="C224" s="136"/>
      <c r="D224" s="136"/>
      <c r="E224" s="83"/>
      <c r="F224" s="136"/>
      <c r="G224" s="136"/>
      <c r="H224" s="136"/>
      <c r="I224" s="136"/>
      <c r="J224" s="136"/>
      <c r="K224" s="136"/>
      <c r="L224" s="136"/>
      <c r="M224" s="136"/>
      <c r="N224" s="136"/>
      <c r="O224" s="16"/>
      <c r="Q224" s="16"/>
      <c r="R224" s="16"/>
      <c r="S224" s="16"/>
      <c r="T224" s="16"/>
      <c r="U224" s="16"/>
      <c r="V224" s="16"/>
      <c r="W224" s="16"/>
    </row>
    <row r="225" spans="2:23" hidden="1" x14ac:dyDescent="0.2">
      <c r="F225" s="136"/>
      <c r="G225" s="136"/>
      <c r="H225" s="136"/>
      <c r="I225" s="136"/>
      <c r="J225" s="136"/>
      <c r="K225" s="136"/>
      <c r="L225" s="136"/>
      <c r="M225" s="136"/>
      <c r="N225" s="136"/>
      <c r="O225" s="16"/>
      <c r="Q225" s="16"/>
      <c r="R225" s="16"/>
      <c r="S225" s="16"/>
      <c r="T225" s="16"/>
      <c r="U225" s="16"/>
      <c r="V225" s="16"/>
      <c r="W225" s="16"/>
    </row>
    <row r="226" spans="2:23" hidden="1" x14ac:dyDescent="0.2">
      <c r="F226" s="136"/>
      <c r="G226" s="136"/>
      <c r="H226" s="136"/>
      <c r="I226" s="136"/>
      <c r="J226" s="136"/>
      <c r="K226" s="136"/>
      <c r="L226" s="136"/>
      <c r="M226" s="136"/>
      <c r="N226" s="136"/>
      <c r="O226" s="16"/>
      <c r="Q226" s="16"/>
      <c r="R226" s="16"/>
      <c r="S226" s="16"/>
      <c r="T226" s="16"/>
      <c r="U226" s="16"/>
      <c r="V226" s="16"/>
      <c r="W226" s="16"/>
    </row>
    <row r="227" spans="2:23" hidden="1" x14ac:dyDescent="0.2">
      <c r="F227" s="136"/>
      <c r="G227" s="136"/>
      <c r="H227" s="136"/>
      <c r="I227" s="136"/>
      <c r="J227" s="136"/>
      <c r="K227" s="136"/>
      <c r="L227" s="136"/>
      <c r="M227" s="136"/>
      <c r="N227" s="136"/>
      <c r="O227" s="16"/>
      <c r="Q227" s="16"/>
      <c r="R227" s="16"/>
      <c r="S227" s="16"/>
      <c r="T227" s="16"/>
      <c r="U227" s="16"/>
      <c r="V227" s="16"/>
      <c r="W227" s="16"/>
    </row>
    <row r="228" spans="2:23" hidden="1" x14ac:dyDescent="0.2">
      <c r="O228" s="16"/>
      <c r="Q228" s="16"/>
      <c r="R228" s="16"/>
      <c r="S228" s="16"/>
      <c r="T228" s="16"/>
      <c r="U228" s="16"/>
      <c r="V228" s="16"/>
      <c r="W228" s="16"/>
    </row>
    <row r="229" spans="2:23" hidden="1" x14ac:dyDescent="0.2">
      <c r="O229" s="16"/>
      <c r="Q229" s="16"/>
      <c r="R229" s="16"/>
      <c r="S229" s="16"/>
      <c r="T229" s="16"/>
      <c r="U229" s="16"/>
      <c r="V229" s="16"/>
      <c r="W229" s="16"/>
    </row>
    <row r="230" spans="2:23" hidden="1" x14ac:dyDescent="0.2">
      <c r="M230" s="16"/>
      <c r="N230" s="46"/>
      <c r="O230" s="16"/>
      <c r="Q230" s="16"/>
      <c r="R230" s="16"/>
      <c r="S230" s="16"/>
      <c r="T230" s="16"/>
      <c r="U230" s="16"/>
      <c r="V230" s="16"/>
      <c r="W230" s="16"/>
    </row>
    <row r="231" spans="2:23" hidden="1" x14ac:dyDescent="0.2">
      <c r="M231" s="16"/>
      <c r="N231" s="46"/>
      <c r="O231" s="16"/>
      <c r="Q231" s="16"/>
      <c r="R231" s="16"/>
      <c r="S231" s="16"/>
      <c r="T231" s="16"/>
      <c r="U231" s="16"/>
      <c r="V231" s="16"/>
      <c r="W231" s="16"/>
    </row>
    <row r="232" spans="2:23" hidden="1" x14ac:dyDescent="0.2">
      <c r="M232" s="16"/>
      <c r="N232" s="46"/>
      <c r="O232" s="16"/>
      <c r="Q232" s="16"/>
      <c r="R232" s="16"/>
      <c r="S232" s="16"/>
      <c r="T232" s="16"/>
      <c r="U232" s="16"/>
      <c r="V232" s="16"/>
      <c r="W232" s="16"/>
    </row>
    <row r="233" spans="2:23" hidden="1" x14ac:dyDescent="0.2">
      <c r="M233" s="16"/>
      <c r="N233" s="46"/>
      <c r="O233" s="16"/>
      <c r="Q233" s="16"/>
      <c r="R233" s="16"/>
      <c r="S233" s="16"/>
      <c r="T233" s="16"/>
      <c r="U233" s="16"/>
      <c r="V233" s="16"/>
      <c r="W233" s="16"/>
    </row>
    <row r="234" spans="2:23" hidden="1" x14ac:dyDescent="0.2">
      <c r="B234" s="16"/>
      <c r="E234" s="16"/>
      <c r="F234" s="16"/>
      <c r="G234" s="16"/>
      <c r="I234" s="16"/>
      <c r="J234" s="16"/>
      <c r="K234" s="16"/>
      <c r="M234" s="16"/>
      <c r="N234" s="46"/>
      <c r="O234" s="16"/>
      <c r="Q234" s="16"/>
      <c r="R234" s="16"/>
      <c r="S234" s="16"/>
      <c r="T234" s="16"/>
      <c r="U234" s="16"/>
      <c r="V234" s="16"/>
      <c r="W234" s="16"/>
    </row>
    <row r="235" spans="2:23" hidden="1" x14ac:dyDescent="0.2">
      <c r="B235" s="16"/>
      <c r="E235" s="16"/>
      <c r="F235" s="16"/>
      <c r="G235" s="16"/>
      <c r="I235" s="16"/>
      <c r="J235" s="16"/>
      <c r="K235" s="16"/>
      <c r="M235" s="16"/>
      <c r="N235" s="46"/>
      <c r="O235" s="16"/>
      <c r="Q235" s="16"/>
      <c r="R235" s="16"/>
      <c r="S235" s="16"/>
      <c r="T235" s="16"/>
      <c r="U235" s="16"/>
      <c r="V235" s="16"/>
      <c r="W235" s="16"/>
    </row>
    <row r="236" spans="2:23" hidden="1" x14ac:dyDescent="0.2">
      <c r="B236" s="16"/>
      <c r="E236" s="16"/>
      <c r="F236" s="16"/>
      <c r="G236" s="16"/>
      <c r="I236" s="16"/>
      <c r="J236" s="16"/>
      <c r="K236" s="16"/>
      <c r="M236" s="16"/>
      <c r="N236" s="46"/>
      <c r="O236" s="16"/>
      <c r="Q236" s="16"/>
      <c r="R236" s="16"/>
      <c r="S236" s="16"/>
      <c r="T236" s="16"/>
      <c r="U236" s="16"/>
      <c r="V236" s="16"/>
      <c r="W236" s="16"/>
    </row>
    <row r="237" spans="2:23" hidden="1" x14ac:dyDescent="0.2">
      <c r="B237" s="16"/>
      <c r="E237" s="16"/>
      <c r="F237" s="16"/>
      <c r="G237" s="16"/>
      <c r="I237" s="16"/>
      <c r="J237" s="16"/>
      <c r="K237" s="16"/>
      <c r="M237" s="16"/>
      <c r="N237" s="46"/>
      <c r="O237" s="16"/>
      <c r="Q237" s="16"/>
      <c r="R237" s="16"/>
      <c r="S237" s="16"/>
      <c r="T237" s="16"/>
      <c r="U237" s="16"/>
      <c r="V237" s="16"/>
      <c r="W237" s="16"/>
    </row>
    <row r="238" spans="2:23" hidden="1" x14ac:dyDescent="0.2">
      <c r="B238" s="16"/>
      <c r="E238" s="16"/>
      <c r="F238" s="16"/>
      <c r="G238" s="16"/>
      <c r="I238" s="16"/>
      <c r="J238" s="16"/>
      <c r="K238" s="16"/>
      <c r="M238" s="16"/>
      <c r="N238" s="46"/>
      <c r="O238" s="16"/>
      <c r="Q238" s="16"/>
      <c r="R238" s="16"/>
      <c r="S238" s="16"/>
      <c r="T238" s="16"/>
      <c r="U238" s="16"/>
      <c r="V238" s="16"/>
      <c r="W238" s="16"/>
    </row>
    <row r="239" spans="2:23" hidden="1" x14ac:dyDescent="0.2">
      <c r="B239" s="16"/>
      <c r="E239" s="16"/>
      <c r="F239" s="16"/>
      <c r="G239" s="16"/>
      <c r="I239" s="16"/>
      <c r="J239" s="16"/>
      <c r="K239" s="16"/>
      <c r="M239" s="16"/>
      <c r="N239" s="46"/>
      <c r="O239" s="16"/>
      <c r="Q239" s="16"/>
      <c r="R239" s="16"/>
      <c r="S239" s="16"/>
      <c r="T239" s="16"/>
      <c r="U239" s="16"/>
      <c r="V239" s="16"/>
      <c r="W239" s="16"/>
    </row>
    <row r="240" spans="2:23" hidden="1" x14ac:dyDescent="0.2">
      <c r="B240" s="16"/>
      <c r="E240" s="16"/>
      <c r="F240" s="16"/>
      <c r="G240" s="16"/>
      <c r="I240" s="16"/>
      <c r="J240" s="16"/>
      <c r="K240" s="16"/>
      <c r="M240" s="16"/>
      <c r="N240" s="46"/>
      <c r="O240" s="16"/>
      <c r="Q240" s="16"/>
      <c r="R240" s="16"/>
      <c r="S240" s="16"/>
      <c r="T240" s="16"/>
      <c r="U240" s="16"/>
      <c r="V240" s="16"/>
      <c r="W240" s="16"/>
    </row>
    <row r="241" spans="2:23" hidden="1" x14ac:dyDescent="0.2">
      <c r="B241" s="16"/>
      <c r="E241" s="16"/>
      <c r="F241" s="16"/>
      <c r="G241" s="16"/>
      <c r="I241" s="16"/>
      <c r="J241" s="16"/>
      <c r="K241" s="16"/>
      <c r="M241" s="16"/>
      <c r="N241" s="46"/>
      <c r="O241" s="16"/>
      <c r="Q241" s="16"/>
      <c r="R241" s="16"/>
      <c r="S241" s="16"/>
      <c r="T241" s="16"/>
      <c r="U241" s="16"/>
      <c r="V241" s="16"/>
      <c r="W241" s="16"/>
    </row>
    <row r="242" spans="2:23" hidden="1" x14ac:dyDescent="0.2">
      <c r="B242" s="16"/>
      <c r="E242" s="16"/>
      <c r="F242" s="16"/>
      <c r="G242" s="16"/>
      <c r="I242" s="16"/>
      <c r="J242" s="16"/>
      <c r="K242" s="16"/>
      <c r="M242" s="16"/>
      <c r="N242" s="46"/>
      <c r="O242" s="16"/>
      <c r="Q242" s="16"/>
      <c r="R242" s="16"/>
      <c r="S242" s="16"/>
      <c r="T242" s="16"/>
      <c r="U242" s="16"/>
      <c r="V242" s="16"/>
      <c r="W242" s="16"/>
    </row>
    <row r="243" spans="2:23" hidden="1" x14ac:dyDescent="0.2">
      <c r="B243" s="16"/>
      <c r="E243" s="16"/>
      <c r="F243" s="16"/>
      <c r="G243" s="16"/>
      <c r="I243" s="16"/>
      <c r="J243" s="16"/>
      <c r="K243" s="16"/>
      <c r="M243" s="16"/>
      <c r="N243" s="46"/>
      <c r="O243" s="16"/>
      <c r="Q243" s="16"/>
      <c r="R243" s="16"/>
      <c r="S243" s="16"/>
      <c r="T243" s="16"/>
      <c r="U243" s="16"/>
      <c r="V243" s="16"/>
      <c r="W243" s="16"/>
    </row>
    <row r="244" spans="2:23" hidden="1" x14ac:dyDescent="0.2">
      <c r="B244" s="16"/>
      <c r="E244" s="16"/>
      <c r="F244" s="16"/>
      <c r="G244" s="16"/>
      <c r="I244" s="16"/>
      <c r="J244" s="16"/>
      <c r="K244" s="16"/>
      <c r="M244" s="16"/>
      <c r="N244" s="46"/>
      <c r="O244" s="16"/>
      <c r="Q244" s="16"/>
      <c r="R244" s="16"/>
      <c r="S244" s="16"/>
      <c r="T244" s="16"/>
      <c r="U244" s="16"/>
      <c r="V244" s="16"/>
      <c r="W244" s="16"/>
    </row>
    <row r="245" spans="2:23" hidden="1" x14ac:dyDescent="0.2">
      <c r="B245" s="16"/>
      <c r="E245" s="16"/>
      <c r="F245" s="16"/>
      <c r="G245" s="16"/>
      <c r="I245" s="16"/>
      <c r="J245" s="16"/>
      <c r="K245" s="16"/>
      <c r="M245" s="16"/>
      <c r="N245" s="46"/>
      <c r="O245" s="16"/>
      <c r="Q245" s="16"/>
      <c r="R245" s="16"/>
      <c r="S245" s="16"/>
      <c r="T245" s="16"/>
      <c r="U245" s="16"/>
      <c r="V245" s="16"/>
      <c r="W245" s="16"/>
    </row>
    <row r="246" spans="2:23" hidden="1" x14ac:dyDescent="0.2">
      <c r="B246" s="16"/>
      <c r="E246" s="16"/>
      <c r="F246" s="16"/>
      <c r="G246" s="16"/>
      <c r="I246" s="16"/>
      <c r="J246" s="16"/>
      <c r="K246" s="16"/>
      <c r="M246" s="16"/>
      <c r="N246" s="46"/>
      <c r="O246" s="16"/>
      <c r="Q246" s="16"/>
      <c r="R246" s="16"/>
      <c r="S246" s="16"/>
      <c r="T246" s="16"/>
      <c r="U246" s="16"/>
      <c r="V246" s="16"/>
      <c r="W246" s="16"/>
    </row>
    <row r="247" spans="2:23" hidden="1" x14ac:dyDescent="0.2">
      <c r="B247" s="16"/>
      <c r="E247" s="16"/>
      <c r="F247" s="16"/>
      <c r="G247" s="16"/>
      <c r="I247" s="16"/>
      <c r="J247" s="16"/>
      <c r="K247" s="16"/>
      <c r="M247" s="16"/>
      <c r="N247" s="46"/>
      <c r="O247" s="16"/>
      <c r="Q247" s="16"/>
      <c r="R247" s="16"/>
      <c r="S247" s="16"/>
      <c r="T247" s="16"/>
      <c r="U247" s="16"/>
      <c r="V247" s="16"/>
      <c r="W247" s="16"/>
    </row>
    <row r="248" spans="2:23" hidden="1" x14ac:dyDescent="0.2">
      <c r="B248" s="16"/>
      <c r="E248" s="16"/>
      <c r="F248" s="16"/>
      <c r="G248" s="16"/>
      <c r="I248" s="16"/>
      <c r="J248" s="16"/>
      <c r="K248" s="16"/>
      <c r="M248" s="16"/>
      <c r="N248" s="46"/>
      <c r="O248" s="16"/>
      <c r="Q248" s="16"/>
      <c r="R248" s="16"/>
      <c r="S248" s="16"/>
      <c r="T248" s="16"/>
      <c r="U248" s="16"/>
      <c r="V248" s="16"/>
      <c r="W248" s="16"/>
    </row>
    <row r="249" spans="2:23" hidden="1" x14ac:dyDescent="0.2">
      <c r="B249" s="16"/>
      <c r="E249" s="16"/>
      <c r="F249" s="16"/>
      <c r="G249" s="16"/>
      <c r="I249" s="16"/>
      <c r="J249" s="16"/>
      <c r="K249" s="16"/>
      <c r="M249" s="16"/>
      <c r="N249" s="46"/>
      <c r="O249" s="16"/>
      <c r="Q249" s="16"/>
      <c r="R249" s="16"/>
      <c r="S249" s="16"/>
      <c r="T249" s="16"/>
      <c r="U249" s="16"/>
      <c r="V249" s="16"/>
      <c r="W249" s="16"/>
    </row>
    <row r="250" spans="2:23" hidden="1" x14ac:dyDescent="0.2">
      <c r="B250" s="16"/>
      <c r="E250" s="16"/>
      <c r="F250" s="16"/>
      <c r="G250" s="16"/>
      <c r="I250" s="16"/>
      <c r="J250" s="16"/>
      <c r="K250" s="16"/>
      <c r="M250" s="16"/>
      <c r="N250" s="46"/>
      <c r="O250" s="16"/>
      <c r="Q250" s="16"/>
      <c r="R250" s="16"/>
      <c r="S250" s="16"/>
      <c r="T250" s="16"/>
      <c r="U250" s="16"/>
      <c r="V250" s="16"/>
      <c r="W250" s="16"/>
    </row>
    <row r="251" spans="2:23" hidden="1" x14ac:dyDescent="0.2">
      <c r="B251" s="16"/>
      <c r="E251" s="16"/>
      <c r="F251" s="16"/>
      <c r="G251" s="16"/>
      <c r="I251" s="16"/>
      <c r="J251" s="16"/>
      <c r="K251" s="16"/>
      <c r="M251" s="16"/>
      <c r="N251" s="46"/>
      <c r="O251" s="16"/>
      <c r="Q251" s="16"/>
      <c r="R251" s="16"/>
      <c r="S251" s="16"/>
      <c r="T251" s="16"/>
      <c r="U251" s="16"/>
      <c r="V251" s="16"/>
      <c r="W251" s="16"/>
    </row>
    <row r="252" spans="2:23" hidden="1" x14ac:dyDescent="0.2">
      <c r="B252" s="16"/>
      <c r="E252" s="16"/>
      <c r="F252" s="16"/>
      <c r="G252" s="16"/>
      <c r="I252" s="16"/>
      <c r="J252" s="16"/>
      <c r="K252" s="16"/>
      <c r="M252" s="16"/>
      <c r="N252" s="46"/>
      <c r="O252" s="16"/>
      <c r="Q252" s="16"/>
      <c r="R252" s="16"/>
      <c r="S252" s="16"/>
      <c r="T252" s="16"/>
      <c r="U252" s="16"/>
      <c r="V252" s="16"/>
      <c r="W252" s="16"/>
    </row>
    <row r="253" spans="2:23" hidden="1" x14ac:dyDescent="0.2">
      <c r="B253" s="16"/>
      <c r="E253" s="16"/>
      <c r="F253" s="16"/>
      <c r="G253" s="16"/>
      <c r="I253" s="16"/>
      <c r="J253" s="16"/>
      <c r="K253" s="16"/>
      <c r="M253" s="16"/>
      <c r="N253" s="46"/>
      <c r="O253" s="16"/>
      <c r="Q253" s="16"/>
      <c r="R253" s="16"/>
      <c r="S253" s="16"/>
      <c r="T253" s="16"/>
      <c r="U253" s="16"/>
      <c r="V253" s="16"/>
      <c r="W253" s="16"/>
    </row>
    <row r="254" spans="2:23" hidden="1" x14ac:dyDescent="0.2">
      <c r="B254" s="16"/>
      <c r="E254" s="16"/>
      <c r="F254" s="16"/>
      <c r="G254" s="16"/>
      <c r="I254" s="16"/>
      <c r="J254" s="16"/>
      <c r="K254" s="16"/>
      <c r="M254" s="16"/>
      <c r="N254" s="46"/>
      <c r="O254" s="16"/>
      <c r="Q254" s="16"/>
      <c r="R254" s="16"/>
      <c r="S254" s="16"/>
      <c r="T254" s="16"/>
      <c r="U254" s="16"/>
      <c r="V254" s="16"/>
      <c r="W254" s="16"/>
    </row>
    <row r="255" spans="2:23" hidden="1" x14ac:dyDescent="0.2">
      <c r="B255" s="16"/>
      <c r="E255" s="16"/>
      <c r="F255" s="16"/>
      <c r="G255" s="16"/>
      <c r="I255" s="16"/>
      <c r="J255" s="16"/>
      <c r="K255" s="16"/>
      <c r="M255" s="16"/>
      <c r="N255" s="46"/>
      <c r="O255" s="16"/>
      <c r="Q255" s="16"/>
      <c r="R255" s="16"/>
      <c r="S255" s="16"/>
      <c r="T255" s="16"/>
      <c r="U255" s="16"/>
      <c r="V255" s="16"/>
      <c r="W255" s="16"/>
    </row>
    <row r="256" spans="2:23" hidden="1" x14ac:dyDescent="0.2">
      <c r="B256" s="16"/>
      <c r="E256" s="16"/>
      <c r="F256" s="16"/>
      <c r="G256" s="16"/>
      <c r="I256" s="16"/>
      <c r="J256" s="16"/>
      <c r="K256" s="16"/>
      <c r="M256" s="16"/>
      <c r="N256" s="46"/>
      <c r="O256" s="16"/>
      <c r="Q256" s="16"/>
      <c r="R256" s="16"/>
      <c r="S256" s="16"/>
      <c r="T256" s="16"/>
      <c r="U256" s="16"/>
      <c r="V256" s="16"/>
      <c r="W256" s="16"/>
    </row>
    <row r="257" spans="2:23" hidden="1" x14ac:dyDescent="0.2">
      <c r="B257" s="16"/>
      <c r="E257" s="16"/>
      <c r="F257" s="16"/>
      <c r="G257" s="16"/>
      <c r="I257" s="16"/>
      <c r="J257" s="16"/>
      <c r="K257" s="16"/>
      <c r="M257" s="16"/>
      <c r="N257" s="46"/>
      <c r="O257" s="16"/>
      <c r="Q257" s="16"/>
      <c r="R257" s="16"/>
      <c r="S257" s="16"/>
      <c r="T257" s="16"/>
      <c r="U257" s="16"/>
      <c r="V257" s="16"/>
      <c r="W257" s="16"/>
    </row>
    <row r="258" spans="2:23" hidden="1" x14ac:dyDescent="0.2">
      <c r="B258" s="16"/>
      <c r="E258" s="16"/>
      <c r="F258" s="16"/>
      <c r="G258" s="16"/>
      <c r="I258" s="16"/>
      <c r="J258" s="16"/>
      <c r="K258" s="16"/>
      <c r="M258" s="16"/>
      <c r="N258" s="46"/>
      <c r="O258" s="16"/>
      <c r="Q258" s="16"/>
      <c r="R258" s="16"/>
      <c r="S258" s="16"/>
      <c r="T258" s="16"/>
      <c r="U258" s="16"/>
      <c r="V258" s="16"/>
      <c r="W258" s="16"/>
    </row>
    <row r="259" spans="2:23" hidden="1" x14ac:dyDescent="0.2">
      <c r="B259" s="16"/>
      <c r="E259" s="16"/>
      <c r="F259" s="16"/>
      <c r="G259" s="16"/>
      <c r="I259" s="16"/>
      <c r="J259" s="16"/>
      <c r="K259" s="16"/>
      <c r="M259" s="16"/>
      <c r="N259" s="46"/>
      <c r="O259" s="16"/>
      <c r="Q259" s="16"/>
      <c r="R259" s="16"/>
      <c r="S259" s="16"/>
      <c r="T259" s="16"/>
      <c r="U259" s="16"/>
      <c r="V259" s="16"/>
      <c r="W259" s="16"/>
    </row>
    <row r="260" spans="2:23" hidden="1" x14ac:dyDescent="0.2">
      <c r="B260" s="16"/>
      <c r="E260" s="16"/>
      <c r="F260" s="16"/>
      <c r="G260" s="16"/>
      <c r="I260" s="16"/>
      <c r="J260" s="16"/>
      <c r="K260" s="16"/>
      <c r="M260" s="16"/>
      <c r="N260" s="46"/>
      <c r="O260" s="16"/>
      <c r="Q260" s="16"/>
      <c r="R260" s="16"/>
      <c r="S260" s="16"/>
      <c r="T260" s="16"/>
      <c r="U260" s="16"/>
      <c r="V260" s="16"/>
      <c r="W260" s="16"/>
    </row>
    <row r="261" spans="2:23" hidden="1" x14ac:dyDescent="0.2">
      <c r="B261" s="16"/>
      <c r="E261" s="16"/>
      <c r="F261" s="16"/>
      <c r="G261" s="16"/>
      <c r="I261" s="16"/>
      <c r="J261" s="16"/>
      <c r="K261" s="16"/>
      <c r="M261" s="16"/>
      <c r="N261" s="46"/>
      <c r="O261" s="16"/>
      <c r="Q261" s="16"/>
      <c r="R261" s="16"/>
      <c r="S261" s="16"/>
      <c r="T261" s="16"/>
      <c r="U261" s="16"/>
      <c r="V261" s="16"/>
      <c r="W261" s="16"/>
    </row>
    <row r="262" spans="2:23" hidden="1" x14ac:dyDescent="0.2">
      <c r="B262" s="16"/>
      <c r="E262" s="16"/>
      <c r="F262" s="16"/>
      <c r="G262" s="16"/>
      <c r="I262" s="16"/>
      <c r="J262" s="16"/>
      <c r="K262" s="16"/>
      <c r="M262" s="16"/>
      <c r="N262" s="46"/>
      <c r="O262" s="16"/>
      <c r="Q262" s="16"/>
      <c r="R262" s="16"/>
      <c r="S262" s="16"/>
      <c r="T262" s="16"/>
      <c r="U262" s="16"/>
      <c r="V262" s="16"/>
      <c r="W262" s="16"/>
    </row>
    <row r="263" spans="2:23" hidden="1" x14ac:dyDescent="0.2">
      <c r="B263" s="16"/>
      <c r="E263" s="16"/>
      <c r="F263" s="16"/>
      <c r="G263" s="16"/>
      <c r="I263" s="16"/>
      <c r="J263" s="16"/>
      <c r="K263" s="16"/>
      <c r="M263" s="16"/>
      <c r="N263" s="46"/>
      <c r="O263" s="16"/>
      <c r="Q263" s="16"/>
      <c r="R263" s="16"/>
      <c r="S263" s="16"/>
      <c r="T263" s="16"/>
      <c r="U263" s="16"/>
      <c r="V263" s="16"/>
      <c r="W263" s="16"/>
    </row>
    <row r="264" spans="2:23" hidden="1" x14ac:dyDescent="0.2">
      <c r="B264" s="16"/>
      <c r="E264" s="16"/>
      <c r="F264" s="16"/>
      <c r="G264" s="16"/>
      <c r="I264" s="16"/>
      <c r="J264" s="16"/>
      <c r="K264" s="16"/>
      <c r="M264" s="16"/>
      <c r="N264" s="46"/>
      <c r="O264" s="16"/>
      <c r="Q264" s="16"/>
      <c r="R264" s="16"/>
      <c r="S264" s="16"/>
      <c r="T264" s="16"/>
      <c r="U264" s="16"/>
      <c r="V264" s="16"/>
      <c r="W264" s="16"/>
    </row>
    <row r="265" spans="2:23" hidden="1" x14ac:dyDescent="0.2">
      <c r="B265" s="16"/>
      <c r="E265" s="16"/>
      <c r="F265" s="16"/>
      <c r="G265" s="16"/>
      <c r="I265" s="16"/>
      <c r="J265" s="16"/>
      <c r="K265" s="16"/>
      <c r="M265" s="16"/>
      <c r="N265" s="46"/>
      <c r="O265" s="16"/>
      <c r="Q265" s="16"/>
      <c r="R265" s="16"/>
      <c r="S265" s="16"/>
      <c r="T265" s="16"/>
      <c r="U265" s="16"/>
      <c r="V265" s="16"/>
      <c r="W265" s="16"/>
    </row>
    <row r="266" spans="2:23" hidden="1" x14ac:dyDescent="0.2">
      <c r="B266" s="16"/>
      <c r="E266" s="16"/>
      <c r="F266" s="16"/>
      <c r="G266" s="16"/>
      <c r="I266" s="16"/>
      <c r="J266" s="16"/>
      <c r="K266" s="16"/>
      <c r="M266" s="16"/>
      <c r="N266" s="46"/>
      <c r="O266" s="16"/>
      <c r="Q266" s="16"/>
      <c r="R266" s="16"/>
      <c r="S266" s="16"/>
      <c r="T266" s="16"/>
      <c r="U266" s="16"/>
      <c r="V266" s="16"/>
      <c r="W266" s="16"/>
    </row>
    <row r="267" spans="2:23" hidden="1" x14ac:dyDescent="0.2">
      <c r="B267" s="16"/>
      <c r="E267" s="16"/>
      <c r="F267" s="16"/>
      <c r="G267" s="16"/>
      <c r="I267" s="16"/>
      <c r="J267" s="16"/>
      <c r="K267" s="16"/>
      <c r="M267" s="16"/>
      <c r="N267" s="46"/>
      <c r="O267" s="16"/>
      <c r="Q267" s="16"/>
      <c r="R267" s="16"/>
      <c r="S267" s="16"/>
      <c r="T267" s="16"/>
      <c r="U267" s="16"/>
      <c r="V267" s="16"/>
      <c r="W267" s="16"/>
    </row>
    <row r="268" spans="2:23" hidden="1" x14ac:dyDescent="0.2">
      <c r="B268" s="16"/>
      <c r="E268" s="16"/>
      <c r="F268" s="16"/>
      <c r="G268" s="16"/>
      <c r="I268" s="16"/>
      <c r="J268" s="16"/>
      <c r="K268" s="16"/>
      <c r="M268" s="16"/>
      <c r="N268" s="46"/>
      <c r="O268" s="16"/>
      <c r="Q268" s="16"/>
      <c r="R268" s="16"/>
      <c r="S268" s="16"/>
      <c r="T268" s="16"/>
      <c r="U268" s="16"/>
      <c r="V268" s="16"/>
      <c r="W268" s="16"/>
    </row>
    <row r="269" spans="2:23" hidden="1" x14ac:dyDescent="0.2">
      <c r="B269" s="16"/>
      <c r="E269" s="16"/>
      <c r="F269" s="16"/>
      <c r="G269" s="16"/>
      <c r="I269" s="16"/>
      <c r="J269" s="16"/>
      <c r="K269" s="16"/>
      <c r="M269" s="16"/>
      <c r="N269" s="46"/>
      <c r="O269" s="16"/>
      <c r="Q269" s="16"/>
      <c r="R269" s="16"/>
      <c r="S269" s="16"/>
      <c r="T269" s="16"/>
      <c r="U269" s="16"/>
      <c r="V269" s="16"/>
      <c r="W269" s="16"/>
    </row>
    <row r="270" spans="2:23" hidden="1" x14ac:dyDescent="0.2">
      <c r="B270" s="16"/>
      <c r="E270" s="16"/>
      <c r="F270" s="16"/>
      <c r="G270" s="16"/>
      <c r="I270" s="16"/>
      <c r="J270" s="16"/>
      <c r="K270" s="16"/>
      <c r="M270" s="16"/>
      <c r="N270" s="46"/>
      <c r="O270" s="16"/>
      <c r="Q270" s="16"/>
      <c r="R270" s="16"/>
      <c r="S270" s="16"/>
      <c r="T270" s="16"/>
      <c r="U270" s="16"/>
      <c r="V270" s="16"/>
      <c r="W270" s="16"/>
    </row>
    <row r="271" spans="2:23" hidden="1" x14ac:dyDescent="0.2">
      <c r="B271" s="16"/>
      <c r="E271" s="16"/>
      <c r="F271" s="16"/>
      <c r="G271" s="16"/>
      <c r="I271" s="16"/>
      <c r="J271" s="16"/>
      <c r="K271" s="16"/>
      <c r="M271" s="16"/>
      <c r="N271" s="46"/>
      <c r="O271" s="16"/>
      <c r="Q271" s="16"/>
      <c r="R271" s="16"/>
      <c r="S271" s="16"/>
      <c r="T271" s="16"/>
      <c r="U271" s="16"/>
      <c r="V271" s="16"/>
      <c r="W271" s="16"/>
    </row>
    <row r="272" spans="2:23" hidden="1" x14ac:dyDescent="0.2">
      <c r="B272" s="16"/>
      <c r="E272" s="16"/>
      <c r="F272" s="16"/>
      <c r="G272" s="16"/>
      <c r="I272" s="16"/>
      <c r="J272" s="16"/>
      <c r="K272" s="16"/>
      <c r="M272" s="16"/>
      <c r="N272" s="46"/>
      <c r="O272" s="16"/>
      <c r="Q272" s="16"/>
      <c r="R272" s="16"/>
      <c r="S272" s="16"/>
      <c r="T272" s="16"/>
      <c r="U272" s="16"/>
      <c r="V272" s="16"/>
      <c r="W272" s="16"/>
    </row>
    <row r="273" spans="2:23" hidden="1" x14ac:dyDescent="0.2">
      <c r="B273" s="16"/>
      <c r="E273" s="16"/>
      <c r="F273" s="16"/>
      <c r="G273" s="16"/>
      <c r="I273" s="16"/>
      <c r="J273" s="16"/>
      <c r="K273" s="16"/>
      <c r="M273" s="16"/>
      <c r="N273" s="46"/>
      <c r="O273" s="16"/>
      <c r="Q273" s="16"/>
      <c r="R273" s="16"/>
      <c r="S273" s="16"/>
      <c r="T273" s="16"/>
      <c r="U273" s="16"/>
      <c r="V273" s="16"/>
      <c r="W273" s="16"/>
    </row>
    <row r="274" spans="2:23" hidden="1" x14ac:dyDescent="0.2">
      <c r="B274" s="16"/>
      <c r="E274" s="16"/>
      <c r="F274" s="16"/>
      <c r="G274" s="16"/>
      <c r="I274" s="16"/>
      <c r="J274" s="16"/>
      <c r="K274" s="16"/>
      <c r="M274" s="16"/>
      <c r="N274" s="46"/>
      <c r="O274" s="16"/>
      <c r="Q274" s="16"/>
      <c r="R274" s="16"/>
      <c r="S274" s="16"/>
      <c r="T274" s="16"/>
      <c r="U274" s="16"/>
      <c r="V274" s="16"/>
      <c r="W274" s="16"/>
    </row>
    <row r="275" spans="2:23" hidden="1" x14ac:dyDescent="0.2">
      <c r="B275" s="16"/>
      <c r="E275" s="16"/>
      <c r="F275" s="16"/>
      <c r="G275" s="16"/>
      <c r="I275" s="16"/>
      <c r="J275" s="16"/>
      <c r="K275" s="16"/>
      <c r="M275" s="16"/>
      <c r="N275" s="46"/>
      <c r="O275" s="16"/>
      <c r="Q275" s="16"/>
      <c r="R275" s="16"/>
      <c r="S275" s="16"/>
      <c r="T275" s="16"/>
      <c r="U275" s="16"/>
      <c r="V275" s="16"/>
      <c r="W275" s="16"/>
    </row>
    <row r="276" spans="2:23" hidden="1" x14ac:dyDescent="0.2">
      <c r="B276" s="16"/>
      <c r="E276" s="16"/>
      <c r="F276" s="16"/>
      <c r="G276" s="16"/>
      <c r="I276" s="16"/>
      <c r="J276" s="16"/>
      <c r="K276" s="16"/>
      <c r="M276" s="16"/>
      <c r="N276" s="46"/>
      <c r="O276" s="16"/>
      <c r="Q276" s="16"/>
      <c r="R276" s="16"/>
      <c r="S276" s="16"/>
      <c r="T276" s="16"/>
      <c r="U276" s="16"/>
      <c r="V276" s="16"/>
      <c r="W276" s="16"/>
    </row>
    <row r="277" spans="2:23" hidden="1" x14ac:dyDescent="0.2">
      <c r="B277" s="16"/>
      <c r="E277" s="16"/>
      <c r="F277" s="16"/>
      <c r="G277" s="16"/>
      <c r="I277" s="16"/>
      <c r="J277" s="16"/>
      <c r="K277" s="16"/>
      <c r="M277" s="16"/>
      <c r="N277" s="46"/>
      <c r="O277" s="16"/>
      <c r="Q277" s="16"/>
      <c r="R277" s="16"/>
      <c r="S277" s="16"/>
      <c r="T277" s="16"/>
      <c r="U277" s="16"/>
      <c r="V277" s="16"/>
      <c r="W277" s="16"/>
    </row>
    <row r="278" spans="2:23" hidden="1" x14ac:dyDescent="0.2">
      <c r="B278" s="16"/>
      <c r="E278" s="16"/>
      <c r="F278" s="16"/>
      <c r="G278" s="16"/>
      <c r="I278" s="16"/>
      <c r="J278" s="16"/>
      <c r="K278" s="16"/>
      <c r="M278" s="16"/>
      <c r="N278" s="46"/>
      <c r="O278" s="16"/>
      <c r="Q278" s="16"/>
      <c r="R278" s="16"/>
      <c r="S278" s="16"/>
      <c r="T278" s="16"/>
      <c r="U278" s="16"/>
      <c r="V278" s="16"/>
      <c r="W278" s="16"/>
    </row>
    <row r="279" spans="2:23" hidden="1" x14ac:dyDescent="0.2">
      <c r="B279" s="16"/>
      <c r="E279" s="16"/>
      <c r="F279" s="16"/>
      <c r="G279" s="16"/>
      <c r="I279" s="16"/>
      <c r="J279" s="16"/>
      <c r="K279" s="16"/>
      <c r="M279" s="16"/>
      <c r="N279" s="46"/>
      <c r="O279" s="16"/>
      <c r="Q279" s="16"/>
      <c r="R279" s="16"/>
      <c r="S279" s="16"/>
      <c r="T279" s="16"/>
      <c r="U279" s="16"/>
      <c r="V279" s="16"/>
      <c r="W279" s="16"/>
    </row>
    <row r="280" spans="2:23" hidden="1" x14ac:dyDescent="0.2">
      <c r="B280" s="16"/>
      <c r="E280" s="16"/>
      <c r="F280" s="16"/>
      <c r="G280" s="16"/>
      <c r="I280" s="16"/>
      <c r="J280" s="16"/>
      <c r="K280" s="16"/>
      <c r="M280" s="16"/>
      <c r="N280" s="46"/>
      <c r="O280" s="16"/>
      <c r="Q280" s="16"/>
      <c r="R280" s="16"/>
      <c r="S280" s="16"/>
      <c r="T280" s="16"/>
      <c r="U280" s="16"/>
      <c r="V280" s="16"/>
      <c r="W280" s="16"/>
    </row>
    <row r="281" spans="2:23" hidden="1" x14ac:dyDescent="0.2">
      <c r="B281" s="16"/>
      <c r="E281" s="16"/>
      <c r="F281" s="16"/>
      <c r="G281" s="16"/>
      <c r="I281" s="16"/>
      <c r="J281" s="16"/>
      <c r="K281" s="16"/>
      <c r="M281" s="16"/>
      <c r="N281" s="46"/>
      <c r="O281" s="16"/>
      <c r="Q281" s="16"/>
      <c r="R281" s="16"/>
      <c r="S281" s="16"/>
      <c r="T281" s="16"/>
      <c r="U281" s="16"/>
      <c r="V281" s="16"/>
      <c r="W281" s="16"/>
    </row>
    <row r="282" spans="2:23" hidden="1" x14ac:dyDescent="0.2">
      <c r="B282" s="16"/>
      <c r="E282" s="16"/>
      <c r="F282" s="16"/>
      <c r="G282" s="16"/>
      <c r="I282" s="16"/>
      <c r="J282" s="16"/>
      <c r="K282" s="16"/>
      <c r="M282" s="16"/>
      <c r="N282" s="46"/>
      <c r="O282" s="16"/>
      <c r="Q282" s="16"/>
      <c r="R282" s="16"/>
      <c r="S282" s="16"/>
      <c r="T282" s="16"/>
      <c r="U282" s="16"/>
      <c r="V282" s="16"/>
      <c r="W282" s="16"/>
    </row>
    <row r="283" spans="2:23" hidden="1" x14ac:dyDescent="0.2">
      <c r="B283" s="16"/>
      <c r="E283" s="16"/>
      <c r="F283" s="16"/>
      <c r="G283" s="16"/>
      <c r="I283" s="16"/>
      <c r="J283" s="16"/>
      <c r="K283" s="16"/>
      <c r="M283" s="16"/>
      <c r="N283" s="46"/>
      <c r="O283" s="16"/>
      <c r="Q283" s="16"/>
      <c r="R283" s="16"/>
      <c r="S283" s="16"/>
      <c r="T283" s="16"/>
      <c r="U283" s="16"/>
      <c r="V283" s="16"/>
      <c r="W283" s="16"/>
    </row>
    <row r="284" spans="2:23" hidden="1" x14ac:dyDescent="0.2">
      <c r="B284" s="16"/>
      <c r="E284" s="16"/>
      <c r="F284" s="16"/>
      <c r="G284" s="16"/>
      <c r="I284" s="16"/>
      <c r="J284" s="16"/>
      <c r="K284" s="16"/>
      <c r="M284" s="16"/>
      <c r="N284" s="46"/>
      <c r="O284" s="16"/>
      <c r="Q284" s="16"/>
      <c r="R284" s="16"/>
      <c r="S284" s="16"/>
      <c r="T284" s="16"/>
      <c r="U284" s="16"/>
      <c r="V284" s="16"/>
      <c r="W284" s="16"/>
    </row>
    <row r="285" spans="2:23" hidden="1" x14ac:dyDescent="0.2">
      <c r="B285" s="16"/>
      <c r="E285" s="16"/>
      <c r="F285" s="16"/>
      <c r="G285" s="16"/>
      <c r="I285" s="16"/>
      <c r="J285" s="16"/>
      <c r="K285" s="16"/>
      <c r="M285" s="16"/>
      <c r="N285" s="46"/>
      <c r="O285" s="16"/>
      <c r="Q285" s="16"/>
      <c r="R285" s="16"/>
      <c r="S285" s="16"/>
      <c r="T285" s="16"/>
      <c r="U285" s="16"/>
      <c r="V285" s="16"/>
      <c r="W285" s="16"/>
    </row>
    <row r="286" spans="2:23" hidden="1" x14ac:dyDescent="0.2">
      <c r="B286" s="16"/>
      <c r="E286" s="16"/>
      <c r="F286" s="16"/>
      <c r="G286" s="16"/>
      <c r="I286" s="16"/>
      <c r="J286" s="16"/>
      <c r="K286" s="16"/>
      <c r="M286" s="16"/>
      <c r="N286" s="46"/>
      <c r="O286" s="16"/>
      <c r="Q286" s="16"/>
      <c r="R286" s="16"/>
      <c r="S286" s="16"/>
      <c r="T286" s="16"/>
      <c r="U286" s="16"/>
      <c r="V286" s="16"/>
      <c r="W286" s="16"/>
    </row>
    <row r="287" spans="2:23" hidden="1" x14ac:dyDescent="0.2">
      <c r="B287" s="16"/>
      <c r="E287" s="16"/>
      <c r="F287" s="16"/>
      <c r="G287" s="16"/>
      <c r="I287" s="16"/>
      <c r="J287" s="16"/>
      <c r="K287" s="16"/>
      <c r="M287" s="16"/>
      <c r="N287" s="46"/>
      <c r="O287" s="16"/>
      <c r="Q287" s="16"/>
      <c r="R287" s="16"/>
      <c r="S287" s="16"/>
      <c r="T287" s="16"/>
      <c r="U287" s="16"/>
      <c r="V287" s="16"/>
      <c r="W287" s="16"/>
    </row>
    <row r="288" spans="2:23" hidden="1" x14ac:dyDescent="0.2">
      <c r="B288" s="16"/>
      <c r="E288" s="16"/>
      <c r="F288" s="16"/>
      <c r="G288" s="16"/>
      <c r="I288" s="16"/>
      <c r="J288" s="16"/>
      <c r="K288" s="16"/>
      <c r="M288" s="16"/>
      <c r="N288" s="46"/>
      <c r="O288" s="16"/>
      <c r="Q288" s="16"/>
      <c r="R288" s="16"/>
      <c r="S288" s="16"/>
      <c r="T288" s="16"/>
      <c r="U288" s="16"/>
      <c r="V288" s="16"/>
      <c r="W288" s="16"/>
    </row>
    <row r="289" spans="1:41" hidden="1" x14ac:dyDescent="0.2">
      <c r="B289" s="16"/>
      <c r="E289" s="16"/>
      <c r="F289" s="16"/>
      <c r="G289" s="16"/>
      <c r="I289" s="16"/>
      <c r="J289" s="16"/>
      <c r="K289" s="16"/>
      <c r="M289" s="16"/>
      <c r="N289" s="46"/>
      <c r="O289" s="16"/>
      <c r="Q289" s="16"/>
      <c r="R289" s="16"/>
      <c r="S289" s="16"/>
      <c r="T289" s="16"/>
      <c r="U289" s="16"/>
      <c r="V289" s="16"/>
      <c r="W289" s="16"/>
    </row>
    <row r="290" spans="1:41" hidden="1" x14ac:dyDescent="0.2">
      <c r="B290" s="16"/>
      <c r="E290" s="16"/>
      <c r="F290" s="16"/>
      <c r="G290" s="16"/>
      <c r="I290" s="16"/>
      <c r="J290" s="16"/>
      <c r="K290" s="16"/>
      <c r="M290" s="16"/>
      <c r="N290" s="46"/>
      <c r="O290" s="16"/>
      <c r="Q290" s="16"/>
      <c r="R290" s="16"/>
      <c r="S290" s="16"/>
      <c r="T290" s="16"/>
      <c r="U290" s="16"/>
      <c r="V290" s="16"/>
      <c r="W290" s="16"/>
    </row>
    <row r="291" spans="1:41" hidden="1" x14ac:dyDescent="0.2">
      <c r="B291" s="16"/>
      <c r="E291" s="16"/>
      <c r="F291" s="16"/>
      <c r="G291" s="16"/>
      <c r="I291" s="16"/>
      <c r="J291" s="16"/>
      <c r="K291" s="16"/>
      <c r="M291" s="16"/>
      <c r="N291" s="46"/>
      <c r="O291" s="16"/>
      <c r="Q291" s="16"/>
      <c r="R291" s="16"/>
      <c r="S291" s="16"/>
      <c r="T291" s="16"/>
      <c r="U291" s="16"/>
      <c r="V291" s="16"/>
      <c r="W291" s="16"/>
    </row>
    <row r="292" spans="1:41" hidden="1" x14ac:dyDescent="0.2">
      <c r="B292" s="16"/>
      <c r="E292" s="16"/>
      <c r="F292" s="16"/>
      <c r="G292" s="16"/>
      <c r="I292" s="16"/>
      <c r="J292" s="16"/>
      <c r="K292" s="16"/>
      <c r="M292" s="16"/>
      <c r="N292" s="46"/>
      <c r="O292" s="16"/>
      <c r="Q292" s="16"/>
      <c r="R292" s="16"/>
      <c r="S292" s="16"/>
      <c r="T292" s="16"/>
      <c r="U292" s="16"/>
      <c r="V292" s="16"/>
      <c r="W292" s="16"/>
    </row>
    <row r="293" spans="1:41" hidden="1" x14ac:dyDescent="0.2">
      <c r="B293" s="16"/>
      <c r="E293" s="16"/>
      <c r="F293" s="16"/>
      <c r="G293" s="16"/>
      <c r="I293" s="16"/>
      <c r="J293" s="16"/>
      <c r="K293" s="16"/>
      <c r="M293" s="16"/>
      <c r="N293" s="46"/>
      <c r="O293" s="16"/>
      <c r="Q293" s="16"/>
      <c r="R293" s="16"/>
      <c r="S293" s="16"/>
      <c r="T293" s="16"/>
      <c r="U293" s="16"/>
      <c r="V293" s="16"/>
      <c r="W293" s="16"/>
    </row>
    <row r="294" spans="1:41" hidden="1" x14ac:dyDescent="0.2">
      <c r="B294" s="16"/>
      <c r="E294" s="16"/>
      <c r="F294" s="16"/>
      <c r="G294" s="16"/>
      <c r="I294" s="16"/>
      <c r="J294" s="16"/>
      <c r="K294" s="16"/>
      <c r="M294" s="16"/>
      <c r="N294" s="46"/>
      <c r="O294" s="16"/>
      <c r="Q294" s="16"/>
      <c r="R294" s="16"/>
      <c r="S294" s="16"/>
      <c r="T294" s="16"/>
      <c r="U294" s="16"/>
      <c r="V294" s="16"/>
      <c r="W294" s="16"/>
    </row>
    <row r="295" spans="1:41" hidden="1" x14ac:dyDescent="0.2">
      <c r="B295" s="16"/>
      <c r="E295" s="16"/>
      <c r="F295" s="16"/>
      <c r="G295" s="16"/>
      <c r="I295" s="16"/>
      <c r="J295" s="16"/>
      <c r="K295" s="16"/>
      <c r="M295" s="16"/>
      <c r="N295" s="46"/>
      <c r="O295" s="16"/>
      <c r="Q295" s="16"/>
      <c r="R295" s="16"/>
      <c r="S295" s="16"/>
      <c r="T295" s="16"/>
      <c r="U295" s="16"/>
      <c r="V295" s="16"/>
      <c r="W295" s="16"/>
    </row>
    <row r="296" spans="1:41" hidden="1" x14ac:dyDescent="0.2">
      <c r="B296" s="16"/>
      <c r="E296" s="16"/>
      <c r="F296" s="16"/>
      <c r="G296" s="16"/>
      <c r="I296" s="16"/>
      <c r="J296" s="16"/>
      <c r="K296" s="16"/>
      <c r="M296" s="16"/>
      <c r="N296" s="46"/>
      <c r="O296" s="16"/>
      <c r="Q296" s="16"/>
      <c r="R296" s="16"/>
      <c r="S296" s="16"/>
      <c r="T296" s="16"/>
      <c r="U296" s="16"/>
      <c r="V296" s="16"/>
      <c r="W296" s="16"/>
    </row>
    <row r="297" spans="1:41" hidden="1" x14ac:dyDescent="0.2">
      <c r="B297" s="16"/>
      <c r="E297" s="16"/>
      <c r="F297" s="16"/>
      <c r="G297" s="16"/>
      <c r="I297" s="16"/>
      <c r="J297" s="16"/>
      <c r="K297" s="16"/>
      <c r="M297" s="16"/>
      <c r="N297" s="46"/>
      <c r="O297" s="16"/>
      <c r="Q297" s="16"/>
      <c r="R297" s="16"/>
      <c r="S297" s="16"/>
      <c r="T297" s="16"/>
      <c r="U297" s="16"/>
      <c r="V297" s="16"/>
      <c r="W297" s="16"/>
    </row>
    <row r="298" spans="1:41" x14ac:dyDescent="0.2">
      <c r="B298" s="16"/>
      <c r="E298" s="16"/>
      <c r="F298" s="16"/>
      <c r="G298" s="16"/>
      <c r="I298" s="16"/>
      <c r="J298" s="16"/>
      <c r="K298" s="16"/>
      <c r="M298" s="16"/>
      <c r="N298" s="46"/>
      <c r="O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</row>
    <row r="299" spans="1:41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R299" s="69" t="s">
        <v>64</v>
      </c>
      <c r="S299" s="57">
        <v>5.0000000000000001E-3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41" x14ac:dyDescent="0.2">
      <c r="A300" s="3">
        <v>1</v>
      </c>
      <c r="B300" s="42" t="str">
        <f t="shared" ref="B300:B317" si="0">IFERROR(INDEX(K$100:K$300,MATCH(A300&amp;". koht",K$101:K$301,0)),"")</f>
        <v>Aimar Poom (Tartu)</v>
      </c>
      <c r="C300" s="67">
        <f>IFERROR(INDEX(Maak.!F:F,MATCH(B:B,Maak.!B:B,0)),"")</f>
        <v>1980</v>
      </c>
      <c r="D300" s="67">
        <v>10</v>
      </c>
      <c r="O300" s="16"/>
      <c r="R300" s="2" t="str">
        <f t="shared" ref="R300:R312" si="1">IFERROR(MID(B300,FIND("(",B300)+1,FIND(")",B300)-FIND("(",B300)-1),"")</f>
        <v>Tartu</v>
      </c>
      <c r="S300" s="68">
        <f t="shared" ref="S300:S317" si="2">D300+S$299</f>
        <v>10.005000000000001</v>
      </c>
      <c r="T300" s="68" t="str">
        <f t="shared" ref="T300:U300" si="3">IF($R300=T$299,$S300,"")</f>
        <v/>
      </c>
      <c r="U300" s="68" t="str">
        <f t="shared" si="3"/>
        <v/>
      </c>
      <c r="V300" s="68" t="str">
        <f>IF($R300=V$299,$S300,"")</f>
        <v/>
      </c>
      <c r="W300" s="68" t="str">
        <f t="shared" ref="W300:AH315" si="4">IF($R300=W$299,$S300,"")</f>
        <v/>
      </c>
      <c r="X300" s="68" t="str">
        <f t="shared" si="4"/>
        <v/>
      </c>
      <c r="Y300" s="68" t="str">
        <f t="shared" ref="Y300:Y317" si="5">IF($R300=Y$299,$S300,"")</f>
        <v/>
      </c>
      <c r="Z300" s="68" t="str">
        <f t="shared" si="4"/>
        <v/>
      </c>
      <c r="AA300" s="68" t="str">
        <f t="shared" si="4"/>
        <v/>
      </c>
      <c r="AB300" s="68" t="str">
        <f t="shared" si="4"/>
        <v/>
      </c>
      <c r="AC300" s="68" t="str">
        <f t="shared" si="4"/>
        <v/>
      </c>
      <c r="AD300" s="68" t="str">
        <f t="shared" si="4"/>
        <v/>
      </c>
      <c r="AE300" s="68">
        <f t="shared" si="4"/>
        <v>10.005000000000001</v>
      </c>
      <c r="AF300" s="68" t="str">
        <f t="shared" si="4"/>
        <v/>
      </c>
      <c r="AG300" s="68" t="str">
        <f t="shared" si="4"/>
        <v/>
      </c>
      <c r="AH300" s="68" t="str">
        <f t="shared" si="4"/>
        <v/>
      </c>
      <c r="AI300" s="48"/>
      <c r="AJ300" s="48"/>
      <c r="AK300" s="48"/>
      <c r="AL300" s="48"/>
      <c r="AM300" s="48"/>
      <c r="AN300" s="48"/>
      <c r="AO300" s="48"/>
    </row>
    <row r="301" spans="1:41" x14ac:dyDescent="0.2">
      <c r="A301" s="3">
        <v>2</v>
      </c>
      <c r="B301" s="43" t="str">
        <f t="shared" si="0"/>
        <v>Janek Tarto (I-Viru)</v>
      </c>
      <c r="C301" s="67">
        <f>IFERROR(INDEX(Maak.!F:F,MATCH(B:B,Maak.!B:B,0)),"")</f>
        <v>1976</v>
      </c>
      <c r="D301" s="67">
        <v>9</v>
      </c>
      <c r="F301" s="16"/>
      <c r="O301" s="16"/>
      <c r="R301" s="2" t="str">
        <f t="shared" si="1"/>
        <v>I-Viru</v>
      </c>
      <c r="S301" s="68">
        <f t="shared" si="2"/>
        <v>9.0050000000000008</v>
      </c>
      <c r="T301" s="68" t="str">
        <f t="shared" ref="T301:AH316" si="6">IF($R301=T$299,$S301,"")</f>
        <v/>
      </c>
      <c r="U301" s="68" t="str">
        <f t="shared" si="6"/>
        <v/>
      </c>
      <c r="V301" s="68">
        <f t="shared" si="6"/>
        <v>9.0050000000000008</v>
      </c>
      <c r="W301" s="68" t="str">
        <f t="shared" si="6"/>
        <v/>
      </c>
      <c r="X301" s="68" t="str">
        <f t="shared" si="6"/>
        <v/>
      </c>
      <c r="Y301" s="68" t="str">
        <f t="shared" si="5"/>
        <v/>
      </c>
      <c r="Z301" s="68" t="str">
        <f t="shared" si="6"/>
        <v/>
      </c>
      <c r="AA301" s="68" t="str">
        <f t="shared" si="6"/>
        <v/>
      </c>
      <c r="AB301" s="68" t="str">
        <f t="shared" si="6"/>
        <v/>
      </c>
      <c r="AC301" s="68" t="str">
        <f t="shared" si="6"/>
        <v/>
      </c>
      <c r="AD301" s="68" t="str">
        <f t="shared" si="6"/>
        <v/>
      </c>
      <c r="AE301" s="68" t="str">
        <f t="shared" si="6"/>
        <v/>
      </c>
      <c r="AF301" s="68" t="str">
        <f t="shared" si="6"/>
        <v/>
      </c>
      <c r="AG301" s="68" t="str">
        <f t="shared" si="6"/>
        <v/>
      </c>
      <c r="AH301" s="68" t="str">
        <f t="shared" si="6"/>
        <v/>
      </c>
      <c r="AI301" s="48"/>
      <c r="AJ301" s="48"/>
      <c r="AK301" s="48"/>
      <c r="AL301" s="48"/>
      <c r="AM301" s="48"/>
      <c r="AN301" s="48"/>
      <c r="AO301" s="48"/>
    </row>
    <row r="302" spans="1:41" x14ac:dyDescent="0.2">
      <c r="A302" s="3">
        <v>3</v>
      </c>
      <c r="B302" s="44" t="str">
        <f t="shared" si="0"/>
        <v>Valmar Panšenko (Tartu)</v>
      </c>
      <c r="C302" s="67">
        <f>IFERROR(INDEX(Maak.!F:F,MATCH(B:B,Maak.!B:B,0)),"")</f>
        <v>1973</v>
      </c>
      <c r="D302" s="67">
        <v>8</v>
      </c>
      <c r="O302" s="16"/>
      <c r="R302" s="2" t="str">
        <f t="shared" si="1"/>
        <v>Tartu</v>
      </c>
      <c r="S302" s="68">
        <f t="shared" si="2"/>
        <v>8.0050000000000008</v>
      </c>
      <c r="T302" s="68" t="str">
        <f t="shared" si="6"/>
        <v/>
      </c>
      <c r="U302" s="68" t="str">
        <f t="shared" si="6"/>
        <v/>
      </c>
      <c r="V302" s="68" t="str">
        <f t="shared" si="6"/>
        <v/>
      </c>
      <c r="W302" s="68" t="str">
        <f t="shared" si="4"/>
        <v/>
      </c>
      <c r="X302" s="68" t="str">
        <f t="shared" si="4"/>
        <v/>
      </c>
      <c r="Y302" s="68" t="str">
        <f t="shared" si="5"/>
        <v/>
      </c>
      <c r="Z302" s="68" t="str">
        <f t="shared" si="4"/>
        <v/>
      </c>
      <c r="AA302" s="68" t="str">
        <f t="shared" si="4"/>
        <v/>
      </c>
      <c r="AB302" s="68" t="str">
        <f t="shared" si="4"/>
        <v/>
      </c>
      <c r="AC302" s="68" t="str">
        <f t="shared" si="4"/>
        <v/>
      </c>
      <c r="AD302" s="68" t="str">
        <f t="shared" si="4"/>
        <v/>
      </c>
      <c r="AE302" s="68">
        <f t="shared" si="4"/>
        <v>8.0050000000000008</v>
      </c>
      <c r="AF302" s="68" t="str">
        <f t="shared" si="4"/>
        <v/>
      </c>
      <c r="AG302" s="68" t="str">
        <f t="shared" si="4"/>
        <v/>
      </c>
      <c r="AH302" s="68" t="str">
        <f t="shared" si="4"/>
        <v/>
      </c>
      <c r="AI302" s="48"/>
      <c r="AJ302" s="48"/>
      <c r="AK302" s="48"/>
      <c r="AL302" s="48"/>
      <c r="AM302" s="48"/>
      <c r="AN302" s="48"/>
      <c r="AO302" s="48"/>
    </row>
    <row r="303" spans="1:41" x14ac:dyDescent="0.2">
      <c r="A303" s="3">
        <v>4</v>
      </c>
      <c r="B303" s="45" t="str">
        <f t="shared" si="0"/>
        <v>Danel Pilv (Võru)</v>
      </c>
      <c r="C303" s="67">
        <f>IFERROR(INDEX(Maak.!F:F,MATCH(B:B,Maak.!B:B,0)),"")</f>
        <v>1974</v>
      </c>
      <c r="D303" s="67">
        <v>7</v>
      </c>
      <c r="O303" s="16"/>
      <c r="R303" s="2" t="str">
        <f t="shared" si="1"/>
        <v>Võru</v>
      </c>
      <c r="S303" s="68">
        <f t="shared" si="2"/>
        <v>7.0049999999999999</v>
      </c>
      <c r="T303" s="68" t="str">
        <f t="shared" si="6"/>
        <v/>
      </c>
      <c r="U303" s="68" t="str">
        <f t="shared" si="6"/>
        <v/>
      </c>
      <c r="V303" s="68" t="str">
        <f t="shared" si="6"/>
        <v/>
      </c>
      <c r="W303" s="68" t="str">
        <f t="shared" si="4"/>
        <v/>
      </c>
      <c r="X303" s="68" t="str">
        <f t="shared" si="4"/>
        <v/>
      </c>
      <c r="Y303" s="68" t="str">
        <f t="shared" si="5"/>
        <v/>
      </c>
      <c r="Z303" s="68" t="str">
        <f t="shared" si="4"/>
        <v/>
      </c>
      <c r="AA303" s="68" t="str">
        <f t="shared" si="4"/>
        <v/>
      </c>
      <c r="AB303" s="68" t="str">
        <f t="shared" si="4"/>
        <v/>
      </c>
      <c r="AC303" s="68" t="str">
        <f t="shared" si="4"/>
        <v/>
      </c>
      <c r="AD303" s="68" t="str">
        <f t="shared" si="4"/>
        <v/>
      </c>
      <c r="AE303" s="68" t="str">
        <f t="shared" si="4"/>
        <v/>
      </c>
      <c r="AF303" s="68" t="str">
        <f t="shared" si="4"/>
        <v/>
      </c>
      <c r="AG303" s="68" t="str">
        <f t="shared" si="4"/>
        <v/>
      </c>
      <c r="AH303" s="68">
        <f t="shared" si="4"/>
        <v>7.0049999999999999</v>
      </c>
      <c r="AI303" s="48"/>
      <c r="AJ303" s="48"/>
      <c r="AK303" s="48"/>
      <c r="AL303" s="48"/>
      <c r="AM303" s="48"/>
      <c r="AN303" s="48"/>
      <c r="AO303" s="48"/>
    </row>
    <row r="304" spans="1:41" x14ac:dyDescent="0.2">
      <c r="A304" s="3">
        <v>5</v>
      </c>
      <c r="B304" s="45" t="str">
        <f t="shared" si="0"/>
        <v>Tiit Kattai (Valga)</v>
      </c>
      <c r="C304" s="67">
        <f>IFERROR(INDEX(Maak.!F:F,MATCH(B:B,Maak.!B:B,0)),"")</f>
        <v>1971</v>
      </c>
      <c r="D304" s="67">
        <v>6</v>
      </c>
      <c r="O304" s="16"/>
      <c r="R304" s="2" t="str">
        <f t="shared" si="1"/>
        <v>Valga</v>
      </c>
      <c r="S304" s="68">
        <f t="shared" si="2"/>
        <v>6.0049999999999999</v>
      </c>
      <c r="T304" s="68" t="str">
        <f t="shared" si="6"/>
        <v/>
      </c>
      <c r="U304" s="68" t="str">
        <f t="shared" si="6"/>
        <v/>
      </c>
      <c r="V304" s="68" t="str">
        <f t="shared" si="6"/>
        <v/>
      </c>
      <c r="W304" s="68" t="str">
        <f t="shared" si="4"/>
        <v/>
      </c>
      <c r="X304" s="68" t="str">
        <f t="shared" si="4"/>
        <v/>
      </c>
      <c r="Y304" s="68" t="str">
        <f t="shared" si="5"/>
        <v/>
      </c>
      <c r="Z304" s="68" t="str">
        <f t="shared" si="4"/>
        <v/>
      </c>
      <c r="AA304" s="68" t="str">
        <f t="shared" si="4"/>
        <v/>
      </c>
      <c r="AB304" s="68" t="str">
        <f t="shared" si="4"/>
        <v/>
      </c>
      <c r="AC304" s="68" t="str">
        <f t="shared" si="4"/>
        <v/>
      </c>
      <c r="AD304" s="68" t="str">
        <f t="shared" si="4"/>
        <v/>
      </c>
      <c r="AE304" s="68" t="str">
        <f t="shared" si="4"/>
        <v/>
      </c>
      <c r="AF304" s="68">
        <f t="shared" si="4"/>
        <v>6.0049999999999999</v>
      </c>
      <c r="AG304" s="68" t="str">
        <f t="shared" si="4"/>
        <v/>
      </c>
      <c r="AH304" s="68" t="str">
        <f t="shared" si="4"/>
        <v/>
      </c>
      <c r="AI304" s="48"/>
      <c r="AJ304" s="48"/>
      <c r="AK304" s="48"/>
      <c r="AL304" s="48"/>
      <c r="AM304" s="48"/>
      <c r="AN304" s="48"/>
      <c r="AO304" s="48"/>
    </row>
    <row r="305" spans="1:41" x14ac:dyDescent="0.2">
      <c r="A305" s="3">
        <v>6</v>
      </c>
      <c r="B305" s="45" t="str">
        <f t="shared" si="0"/>
        <v>Janek Kangur (Valga)</v>
      </c>
      <c r="C305" s="67">
        <f>IFERROR(INDEX(Maak.!F:F,MATCH(B:B,Maak.!B:B,0)),"")</f>
        <v>1976</v>
      </c>
      <c r="D305" s="67">
        <v>5</v>
      </c>
      <c r="O305" s="16"/>
      <c r="R305" s="2" t="str">
        <f t="shared" si="1"/>
        <v>Valga</v>
      </c>
      <c r="S305" s="68">
        <f t="shared" si="2"/>
        <v>5.0049999999999999</v>
      </c>
      <c r="T305" s="68" t="str">
        <f t="shared" si="6"/>
        <v/>
      </c>
      <c r="U305" s="68" t="str">
        <f t="shared" si="6"/>
        <v/>
      </c>
      <c r="V305" s="68" t="str">
        <f t="shared" si="6"/>
        <v/>
      </c>
      <c r="W305" s="68" t="str">
        <f t="shared" si="4"/>
        <v/>
      </c>
      <c r="X305" s="68" t="str">
        <f t="shared" si="4"/>
        <v/>
      </c>
      <c r="Y305" s="68" t="str">
        <f t="shared" si="5"/>
        <v/>
      </c>
      <c r="Z305" s="68" t="str">
        <f t="shared" si="4"/>
        <v/>
      </c>
      <c r="AA305" s="68" t="str">
        <f t="shared" si="4"/>
        <v/>
      </c>
      <c r="AB305" s="68" t="str">
        <f t="shared" si="4"/>
        <v/>
      </c>
      <c r="AC305" s="68" t="str">
        <f t="shared" si="4"/>
        <v/>
      </c>
      <c r="AD305" s="68" t="str">
        <f t="shared" si="4"/>
        <v/>
      </c>
      <c r="AE305" s="68" t="str">
        <f t="shared" si="4"/>
        <v/>
      </c>
      <c r="AF305" s="68">
        <f t="shared" si="4"/>
        <v>5.0049999999999999</v>
      </c>
      <c r="AG305" s="68" t="str">
        <f t="shared" si="4"/>
        <v/>
      </c>
      <c r="AH305" s="68" t="str">
        <f t="shared" si="4"/>
        <v/>
      </c>
      <c r="AI305" s="48"/>
      <c r="AJ305" s="48"/>
      <c r="AK305" s="48"/>
      <c r="AL305" s="48"/>
      <c r="AM305" s="48"/>
      <c r="AN305" s="48"/>
      <c r="AO305" s="48"/>
    </row>
    <row r="306" spans="1:41" x14ac:dyDescent="0.2">
      <c r="A306" s="3">
        <v>7</v>
      </c>
      <c r="B306" s="45" t="str">
        <f t="shared" si="0"/>
        <v>Tarmo Bombe (I-Viru)</v>
      </c>
      <c r="C306" s="67">
        <f>IFERROR(INDEX(Maak.!F:F,MATCH(B:B,Maak.!B:B,0)),"")</f>
        <v>1979</v>
      </c>
      <c r="D306" s="67">
        <v>4</v>
      </c>
      <c r="O306" s="16"/>
      <c r="R306" s="2" t="str">
        <f t="shared" si="1"/>
        <v>I-Viru</v>
      </c>
      <c r="S306" s="68">
        <f t="shared" si="2"/>
        <v>4.0049999999999999</v>
      </c>
      <c r="T306" s="68" t="str">
        <f t="shared" si="6"/>
        <v/>
      </c>
      <c r="U306" s="68" t="str">
        <f t="shared" si="6"/>
        <v/>
      </c>
      <c r="V306" s="68">
        <f t="shared" si="6"/>
        <v>4.0049999999999999</v>
      </c>
      <c r="W306" s="68" t="str">
        <f t="shared" si="4"/>
        <v/>
      </c>
      <c r="X306" s="68" t="str">
        <f t="shared" si="4"/>
        <v/>
      </c>
      <c r="Y306" s="68" t="str">
        <f t="shared" si="5"/>
        <v/>
      </c>
      <c r="Z306" s="68" t="str">
        <f t="shared" si="4"/>
        <v/>
      </c>
      <c r="AA306" s="68" t="str">
        <f t="shared" si="4"/>
        <v/>
      </c>
      <c r="AB306" s="68" t="str">
        <f t="shared" si="4"/>
        <v/>
      </c>
      <c r="AC306" s="68" t="str">
        <f t="shared" si="4"/>
        <v/>
      </c>
      <c r="AD306" s="68" t="str">
        <f t="shared" si="4"/>
        <v/>
      </c>
      <c r="AE306" s="68" t="str">
        <f t="shared" si="4"/>
        <v/>
      </c>
      <c r="AF306" s="68" t="str">
        <f t="shared" si="4"/>
        <v/>
      </c>
      <c r="AG306" s="68" t="str">
        <f t="shared" si="4"/>
        <v/>
      </c>
      <c r="AH306" s="68" t="str">
        <f t="shared" si="4"/>
        <v/>
      </c>
      <c r="AI306" s="48"/>
      <c r="AJ306" s="48"/>
      <c r="AK306" s="48"/>
      <c r="AL306" s="48"/>
      <c r="AM306" s="48"/>
      <c r="AN306" s="48"/>
      <c r="AO306" s="48"/>
    </row>
    <row r="307" spans="1:41" x14ac:dyDescent="0.2">
      <c r="A307" s="3">
        <v>8</v>
      </c>
      <c r="B307" s="45" t="str">
        <f t="shared" si="0"/>
        <v>Alar Sinimäe (Hiiu)</v>
      </c>
      <c r="C307" s="67">
        <f>IFERROR(INDEX(Maak.!F:F,MATCH(B:B,Maak.!B:B,0)),"")</f>
        <v>1977</v>
      </c>
      <c r="D307" s="67">
        <v>3</v>
      </c>
      <c r="O307" s="16"/>
      <c r="R307" s="2" t="str">
        <f t="shared" si="1"/>
        <v>Hiiu</v>
      </c>
      <c r="S307" s="68">
        <f t="shared" si="2"/>
        <v>3.0049999999999999</v>
      </c>
      <c r="T307" s="68" t="str">
        <f t="shared" si="6"/>
        <v/>
      </c>
      <c r="U307" s="68">
        <f t="shared" si="6"/>
        <v>3.0049999999999999</v>
      </c>
      <c r="V307" s="68" t="str">
        <f t="shared" si="6"/>
        <v/>
      </c>
      <c r="W307" s="68" t="str">
        <f t="shared" si="4"/>
        <v/>
      </c>
      <c r="X307" s="68" t="str">
        <f t="shared" si="4"/>
        <v/>
      </c>
      <c r="Y307" s="68" t="str">
        <f t="shared" si="5"/>
        <v/>
      </c>
      <c r="Z307" s="68" t="str">
        <f t="shared" si="4"/>
        <v/>
      </c>
      <c r="AA307" s="68" t="str">
        <f t="shared" si="4"/>
        <v/>
      </c>
      <c r="AB307" s="68" t="str">
        <f t="shared" si="4"/>
        <v/>
      </c>
      <c r="AC307" s="68" t="str">
        <f t="shared" si="4"/>
        <v/>
      </c>
      <c r="AD307" s="68" t="str">
        <f t="shared" si="4"/>
        <v/>
      </c>
      <c r="AE307" s="68" t="str">
        <f t="shared" si="4"/>
        <v/>
      </c>
      <c r="AF307" s="68" t="str">
        <f t="shared" si="4"/>
        <v/>
      </c>
      <c r="AG307" s="68" t="str">
        <f t="shared" si="4"/>
        <v/>
      </c>
      <c r="AH307" s="68" t="str">
        <f t="shared" si="4"/>
        <v/>
      </c>
      <c r="AI307" s="48"/>
      <c r="AJ307" s="48"/>
      <c r="AK307" s="48"/>
      <c r="AL307" s="48"/>
      <c r="AM307" s="48"/>
      <c r="AN307" s="48"/>
      <c r="AO307" s="48"/>
    </row>
    <row r="308" spans="1:41" x14ac:dyDescent="0.2">
      <c r="A308" s="3">
        <v>9</v>
      </c>
      <c r="B308" s="45" t="str">
        <f t="shared" si="0"/>
        <v>Uku Kollom (Lääne)</v>
      </c>
      <c r="C308" s="67">
        <f>IFERROR(INDEX(Maak.!F:F,MATCH(B:B,Maak.!B:B,0)),"")</f>
        <v>1972</v>
      </c>
      <c r="D308" s="67">
        <v>2</v>
      </c>
      <c r="R308" s="2" t="str">
        <f t="shared" si="1"/>
        <v>Lääne</v>
      </c>
      <c r="S308" s="68">
        <f t="shared" si="2"/>
        <v>2.0049999999999999</v>
      </c>
      <c r="T308" s="68" t="str">
        <f t="shared" si="6"/>
        <v/>
      </c>
      <c r="U308" s="68" t="str">
        <f t="shared" si="6"/>
        <v/>
      </c>
      <c r="V308" s="68" t="str">
        <f t="shared" si="6"/>
        <v/>
      </c>
      <c r="W308" s="68" t="str">
        <f t="shared" si="4"/>
        <v/>
      </c>
      <c r="X308" s="68" t="str">
        <f t="shared" si="4"/>
        <v/>
      </c>
      <c r="Y308" s="68" t="str">
        <f t="shared" si="5"/>
        <v/>
      </c>
      <c r="Z308" s="68">
        <f t="shared" si="4"/>
        <v>2.0049999999999999</v>
      </c>
      <c r="AA308" s="68" t="str">
        <f t="shared" si="4"/>
        <v/>
      </c>
      <c r="AB308" s="68" t="str">
        <f t="shared" si="4"/>
        <v/>
      </c>
      <c r="AC308" s="68" t="str">
        <f t="shared" si="4"/>
        <v/>
      </c>
      <c r="AD308" s="68" t="str">
        <f t="shared" si="4"/>
        <v/>
      </c>
      <c r="AE308" s="68" t="str">
        <f t="shared" si="4"/>
        <v/>
      </c>
      <c r="AF308" s="68" t="str">
        <f t="shared" si="4"/>
        <v/>
      </c>
      <c r="AG308" s="68" t="str">
        <f t="shared" si="4"/>
        <v/>
      </c>
      <c r="AH308" s="68" t="str">
        <f t="shared" si="4"/>
        <v/>
      </c>
      <c r="AI308" s="48"/>
      <c r="AJ308" s="48"/>
      <c r="AK308" s="48"/>
      <c r="AL308" s="48"/>
      <c r="AM308" s="48"/>
      <c r="AN308" s="48"/>
      <c r="AO308" s="48"/>
    </row>
    <row r="309" spans="1:41" x14ac:dyDescent="0.2">
      <c r="A309" s="3">
        <v>10</v>
      </c>
      <c r="B309" s="45" t="str">
        <f t="shared" si="0"/>
        <v>Anti Alasi (Tartu)</v>
      </c>
      <c r="C309" s="67">
        <f>IFERROR(INDEX(Maak.!F:F,MATCH(B:B,Maak.!B:B,0)),"")</f>
        <v>1976</v>
      </c>
      <c r="D309" s="67">
        <v>1</v>
      </c>
      <c r="R309" s="2" t="str">
        <f t="shared" si="1"/>
        <v>Tartu</v>
      </c>
      <c r="S309" s="68">
        <f t="shared" si="2"/>
        <v>1.0049999999999999</v>
      </c>
      <c r="T309" s="68" t="str">
        <f t="shared" si="6"/>
        <v/>
      </c>
      <c r="U309" s="68" t="str">
        <f t="shared" si="6"/>
        <v/>
      </c>
      <c r="V309" s="68" t="str">
        <f t="shared" si="6"/>
        <v/>
      </c>
      <c r="W309" s="68" t="str">
        <f t="shared" si="4"/>
        <v/>
      </c>
      <c r="X309" s="68" t="str">
        <f t="shared" si="4"/>
        <v/>
      </c>
      <c r="Y309" s="68" t="str">
        <f t="shared" si="5"/>
        <v/>
      </c>
      <c r="Z309" s="68" t="str">
        <f t="shared" si="4"/>
        <v/>
      </c>
      <c r="AA309" s="68" t="str">
        <f t="shared" si="4"/>
        <v/>
      </c>
      <c r="AB309" s="68" t="str">
        <f t="shared" si="4"/>
        <v/>
      </c>
      <c r="AC309" s="68" t="str">
        <f t="shared" si="4"/>
        <v/>
      </c>
      <c r="AD309" s="68" t="str">
        <f t="shared" si="4"/>
        <v/>
      </c>
      <c r="AE309" s="68">
        <f t="shared" si="4"/>
        <v>1.0049999999999999</v>
      </c>
      <c r="AF309" s="68" t="str">
        <f t="shared" si="4"/>
        <v/>
      </c>
      <c r="AG309" s="68" t="str">
        <f t="shared" si="4"/>
        <v/>
      </c>
      <c r="AH309" s="68" t="str">
        <f t="shared" si="4"/>
        <v/>
      </c>
      <c r="AI309" s="48"/>
      <c r="AJ309" s="48"/>
      <c r="AK309" s="48"/>
      <c r="AL309" s="48"/>
      <c r="AM309" s="48"/>
      <c r="AN309" s="48"/>
      <c r="AO309" s="48"/>
    </row>
    <row r="310" spans="1:41" x14ac:dyDescent="0.2">
      <c r="A310" s="3">
        <v>11</v>
      </c>
      <c r="B310" s="45" t="str">
        <f t="shared" si="0"/>
        <v>Andrei Grintšak (I-Viru)</v>
      </c>
      <c r="C310" s="67">
        <f>IFERROR(INDEX(Maak.!F:F,MATCH(B:B,Maak.!B:B,0)),"")</f>
        <v>1979</v>
      </c>
      <c r="D310" s="67">
        <v>0</v>
      </c>
      <c r="R310" s="2" t="str">
        <f t="shared" si="1"/>
        <v>I-Viru</v>
      </c>
      <c r="S310" s="68">
        <f t="shared" si="2"/>
        <v>5.0000000000000001E-3</v>
      </c>
      <c r="T310" s="68" t="str">
        <f t="shared" si="6"/>
        <v/>
      </c>
      <c r="U310" s="68" t="str">
        <f t="shared" si="6"/>
        <v/>
      </c>
      <c r="V310" s="68">
        <f t="shared" si="6"/>
        <v>5.0000000000000001E-3</v>
      </c>
      <c r="W310" s="68" t="str">
        <f t="shared" si="4"/>
        <v/>
      </c>
      <c r="X310" s="68" t="str">
        <f t="shared" si="4"/>
        <v/>
      </c>
      <c r="Y310" s="68" t="str">
        <f t="shared" si="5"/>
        <v/>
      </c>
      <c r="Z310" s="68" t="str">
        <f t="shared" si="4"/>
        <v/>
      </c>
      <c r="AA310" s="68" t="str">
        <f t="shared" si="4"/>
        <v/>
      </c>
      <c r="AB310" s="68" t="str">
        <f t="shared" si="4"/>
        <v/>
      </c>
      <c r="AC310" s="68" t="str">
        <f t="shared" si="4"/>
        <v/>
      </c>
      <c r="AD310" s="68" t="str">
        <f t="shared" si="4"/>
        <v/>
      </c>
      <c r="AE310" s="68" t="str">
        <f t="shared" si="4"/>
        <v/>
      </c>
      <c r="AF310" s="68" t="str">
        <f t="shared" si="4"/>
        <v/>
      </c>
      <c r="AG310" s="68" t="str">
        <f t="shared" si="4"/>
        <v/>
      </c>
      <c r="AH310" s="68" t="str">
        <f t="shared" si="4"/>
        <v/>
      </c>
      <c r="AI310" s="48"/>
      <c r="AJ310" s="48"/>
      <c r="AK310" s="48"/>
      <c r="AL310" s="48"/>
      <c r="AM310" s="48"/>
      <c r="AN310" s="48"/>
      <c r="AO310" s="48"/>
    </row>
    <row r="311" spans="1:41" x14ac:dyDescent="0.2">
      <c r="A311" s="3">
        <v>12</v>
      </c>
      <c r="B311" s="45" t="str">
        <f t="shared" si="0"/>
        <v>Jaan Joonas (Võru)</v>
      </c>
      <c r="C311" s="67">
        <f>IFERROR(INDEX(Maak.!F:F,MATCH(B:B,Maak.!B:B,0)),"")</f>
        <v>1969</v>
      </c>
      <c r="D311" s="67">
        <v>0</v>
      </c>
      <c r="R311" s="2" t="str">
        <f t="shared" si="1"/>
        <v>Võru</v>
      </c>
      <c r="S311" s="68">
        <f t="shared" si="2"/>
        <v>5.0000000000000001E-3</v>
      </c>
      <c r="T311" s="68" t="str">
        <f t="shared" si="6"/>
        <v/>
      </c>
      <c r="U311" s="68" t="str">
        <f t="shared" si="6"/>
        <v/>
      </c>
      <c r="V311" s="68" t="str">
        <f t="shared" si="6"/>
        <v/>
      </c>
      <c r="W311" s="68" t="str">
        <f t="shared" si="4"/>
        <v/>
      </c>
      <c r="X311" s="68" t="str">
        <f t="shared" si="4"/>
        <v/>
      </c>
      <c r="Y311" s="68" t="str">
        <f t="shared" si="5"/>
        <v/>
      </c>
      <c r="Z311" s="68" t="str">
        <f t="shared" si="4"/>
        <v/>
      </c>
      <c r="AA311" s="68" t="str">
        <f t="shared" si="4"/>
        <v/>
      </c>
      <c r="AB311" s="68" t="str">
        <f t="shared" si="4"/>
        <v/>
      </c>
      <c r="AC311" s="68" t="str">
        <f t="shared" si="4"/>
        <v/>
      </c>
      <c r="AD311" s="68" t="str">
        <f t="shared" si="4"/>
        <v/>
      </c>
      <c r="AE311" s="68" t="str">
        <f t="shared" si="4"/>
        <v/>
      </c>
      <c r="AF311" s="68" t="str">
        <f t="shared" si="4"/>
        <v/>
      </c>
      <c r="AG311" s="68" t="str">
        <f t="shared" si="4"/>
        <v/>
      </c>
      <c r="AH311" s="68">
        <f t="shared" si="4"/>
        <v>5.0000000000000001E-3</v>
      </c>
      <c r="AI311" s="48"/>
      <c r="AJ311" s="48"/>
      <c r="AK311" s="48"/>
      <c r="AL311" s="48"/>
      <c r="AM311" s="48"/>
      <c r="AN311" s="48"/>
      <c r="AO311" s="48"/>
    </row>
    <row r="312" spans="1:41" x14ac:dyDescent="0.2">
      <c r="A312" s="3">
        <v>13</v>
      </c>
      <c r="B312" s="45" t="str">
        <f t="shared" si="0"/>
        <v>Jaan Lüitsepp (Võru)</v>
      </c>
      <c r="C312" s="67">
        <f>IFERROR(INDEX(Maak.!F:F,MATCH(B:B,Maak.!B:B,0)),"")</f>
        <v>1970</v>
      </c>
      <c r="D312" s="67">
        <v>0</v>
      </c>
      <c r="R312" s="2" t="str">
        <f t="shared" si="1"/>
        <v>Võru</v>
      </c>
      <c r="S312" s="68">
        <f t="shared" si="2"/>
        <v>5.0000000000000001E-3</v>
      </c>
      <c r="T312" s="68" t="str">
        <f t="shared" si="6"/>
        <v/>
      </c>
      <c r="U312" s="68" t="str">
        <f t="shared" si="6"/>
        <v/>
      </c>
      <c r="V312" s="68" t="str">
        <f t="shared" si="6"/>
        <v/>
      </c>
      <c r="W312" s="68" t="str">
        <f t="shared" si="4"/>
        <v/>
      </c>
      <c r="X312" s="68" t="str">
        <f t="shared" si="4"/>
        <v/>
      </c>
      <c r="Y312" s="68" t="str">
        <f t="shared" si="5"/>
        <v/>
      </c>
      <c r="Z312" s="68" t="str">
        <f t="shared" si="4"/>
        <v/>
      </c>
      <c r="AA312" s="68" t="str">
        <f t="shared" si="4"/>
        <v/>
      </c>
      <c r="AB312" s="68" t="str">
        <f t="shared" si="4"/>
        <v/>
      </c>
      <c r="AC312" s="68" t="str">
        <f t="shared" si="4"/>
        <v/>
      </c>
      <c r="AD312" s="68" t="str">
        <f t="shared" si="4"/>
        <v/>
      </c>
      <c r="AE312" s="68" t="str">
        <f t="shared" si="4"/>
        <v/>
      </c>
      <c r="AF312" s="68" t="str">
        <f t="shared" si="4"/>
        <v/>
      </c>
      <c r="AG312" s="68" t="str">
        <f t="shared" si="4"/>
        <v/>
      </c>
      <c r="AH312" s="68">
        <f t="shared" si="4"/>
        <v>5.0000000000000001E-3</v>
      </c>
      <c r="AI312" s="48"/>
      <c r="AJ312" s="48"/>
      <c r="AK312" s="48"/>
      <c r="AL312" s="48"/>
      <c r="AM312" s="48"/>
      <c r="AN312" s="48"/>
      <c r="AO312" s="48"/>
    </row>
    <row r="313" spans="1:41" x14ac:dyDescent="0.2">
      <c r="A313" s="3">
        <v>14</v>
      </c>
      <c r="B313" s="45" t="str">
        <f t="shared" si="0"/>
        <v>Margo Peebo (Lääne)</v>
      </c>
      <c r="C313" s="67">
        <f>IFERROR(INDEX(Maak.!F:F,MATCH(B:B,Maak.!B:B,0)),"")</f>
        <v>1972</v>
      </c>
      <c r="D313" s="67">
        <v>0</v>
      </c>
      <c r="R313" s="2" t="str">
        <f t="shared" ref="R313:R317" si="7">IFERROR(MID(B313,FIND("(",B313)+1,FIND(")",B313)-FIND("(",B313)-1),"")</f>
        <v>Lääne</v>
      </c>
      <c r="S313" s="68">
        <f t="shared" si="2"/>
        <v>5.0000000000000001E-3</v>
      </c>
      <c r="T313" s="68" t="str">
        <f t="shared" si="6"/>
        <v/>
      </c>
      <c r="U313" s="68" t="str">
        <f t="shared" si="6"/>
        <v/>
      </c>
      <c r="V313" s="68" t="str">
        <f t="shared" si="6"/>
        <v/>
      </c>
      <c r="W313" s="68" t="str">
        <f t="shared" si="4"/>
        <v/>
      </c>
      <c r="X313" s="68" t="str">
        <f t="shared" si="4"/>
        <v/>
      </c>
      <c r="Y313" s="68" t="str">
        <f t="shared" si="5"/>
        <v/>
      </c>
      <c r="Z313" s="68">
        <f t="shared" si="4"/>
        <v>5.0000000000000001E-3</v>
      </c>
      <c r="AA313" s="68" t="str">
        <f t="shared" si="4"/>
        <v/>
      </c>
      <c r="AB313" s="68" t="str">
        <f t="shared" si="4"/>
        <v/>
      </c>
      <c r="AC313" s="68" t="str">
        <f t="shared" si="4"/>
        <v/>
      </c>
      <c r="AD313" s="68" t="str">
        <f t="shared" si="4"/>
        <v/>
      </c>
      <c r="AE313" s="68" t="str">
        <f t="shared" si="4"/>
        <v/>
      </c>
      <c r="AF313" s="68" t="str">
        <f t="shared" si="4"/>
        <v/>
      </c>
      <c r="AG313" s="68" t="str">
        <f t="shared" si="4"/>
        <v/>
      </c>
      <c r="AH313" s="68" t="str">
        <f t="shared" si="4"/>
        <v/>
      </c>
      <c r="AI313" s="48"/>
      <c r="AJ313" s="48"/>
      <c r="AK313" s="48"/>
      <c r="AL313" s="48"/>
      <c r="AM313" s="48"/>
      <c r="AN313" s="48"/>
      <c r="AO313" s="48"/>
    </row>
    <row r="314" spans="1:41" x14ac:dyDescent="0.2">
      <c r="A314" s="3">
        <v>15</v>
      </c>
      <c r="B314" s="45" t="str">
        <f t="shared" si="0"/>
        <v>Urmas Randlaine (I-Viru)</v>
      </c>
      <c r="C314" s="67">
        <f>IFERROR(INDEX(Maak.!F:F,MATCH(B:B,Maak.!B:B,0)),"")</f>
        <v>1980</v>
      </c>
      <c r="D314" s="67">
        <v>0</v>
      </c>
      <c r="O314" s="16"/>
      <c r="R314" s="2" t="str">
        <f t="shared" si="7"/>
        <v>I-Viru</v>
      </c>
      <c r="S314" s="68">
        <f t="shared" si="2"/>
        <v>5.0000000000000001E-3</v>
      </c>
      <c r="T314" s="68" t="str">
        <f t="shared" si="6"/>
        <v/>
      </c>
      <c r="U314" s="68" t="str">
        <f t="shared" si="6"/>
        <v/>
      </c>
      <c r="V314" s="68">
        <f t="shared" si="6"/>
        <v>5.0000000000000001E-3</v>
      </c>
      <c r="W314" s="68" t="str">
        <f t="shared" si="4"/>
        <v/>
      </c>
      <c r="X314" s="68" t="str">
        <f t="shared" si="4"/>
        <v/>
      </c>
      <c r="Y314" s="68" t="str">
        <f t="shared" si="5"/>
        <v/>
      </c>
      <c r="Z314" s="68" t="str">
        <f t="shared" si="4"/>
        <v/>
      </c>
      <c r="AA314" s="68" t="str">
        <f t="shared" si="4"/>
        <v/>
      </c>
      <c r="AB314" s="68" t="str">
        <f t="shared" si="4"/>
        <v/>
      </c>
      <c r="AC314" s="68" t="str">
        <f t="shared" si="4"/>
        <v/>
      </c>
      <c r="AD314" s="68" t="str">
        <f t="shared" si="4"/>
        <v/>
      </c>
      <c r="AE314" s="68" t="str">
        <f t="shared" si="4"/>
        <v/>
      </c>
      <c r="AF314" s="68" t="str">
        <f t="shared" si="4"/>
        <v/>
      </c>
      <c r="AG314" s="68" t="str">
        <f t="shared" si="4"/>
        <v/>
      </c>
      <c r="AH314" s="68" t="str">
        <f t="shared" si="4"/>
        <v/>
      </c>
      <c r="AI314" s="48"/>
      <c r="AJ314" s="48"/>
      <c r="AK314" s="48"/>
      <c r="AL314" s="48"/>
      <c r="AM314" s="48"/>
      <c r="AN314" s="48"/>
      <c r="AO314" s="48"/>
    </row>
    <row r="315" spans="1:41" x14ac:dyDescent="0.2">
      <c r="A315" s="3">
        <v>16</v>
      </c>
      <c r="B315" s="45" t="str">
        <f t="shared" si="0"/>
        <v>Raul Mõtus (L-Viru)</v>
      </c>
      <c r="C315" s="67">
        <f>IFERROR(INDEX(Maak.!F:F,MATCH(B:B,Maak.!B:B,0)),"")</f>
        <v>1970</v>
      </c>
      <c r="D315" s="67">
        <v>0</v>
      </c>
      <c r="R315" s="2" t="str">
        <f t="shared" si="7"/>
        <v>L-Viru</v>
      </c>
      <c r="S315" s="68">
        <f t="shared" si="2"/>
        <v>5.0000000000000001E-3</v>
      </c>
      <c r="T315" s="68" t="str">
        <f t="shared" si="6"/>
        <v/>
      </c>
      <c r="U315" s="68" t="str">
        <f t="shared" si="6"/>
        <v/>
      </c>
      <c r="V315" s="68" t="str">
        <f t="shared" si="6"/>
        <v/>
      </c>
      <c r="W315" s="68" t="str">
        <f t="shared" si="4"/>
        <v/>
      </c>
      <c r="X315" s="68" t="str">
        <f t="shared" si="4"/>
        <v/>
      </c>
      <c r="Y315" s="68">
        <f t="shared" si="5"/>
        <v>5.0000000000000001E-3</v>
      </c>
      <c r="Z315" s="68" t="str">
        <f t="shared" si="4"/>
        <v/>
      </c>
      <c r="AA315" s="68" t="str">
        <f t="shared" si="4"/>
        <v/>
      </c>
      <c r="AB315" s="68" t="str">
        <f t="shared" si="4"/>
        <v/>
      </c>
      <c r="AC315" s="68" t="str">
        <f t="shared" si="4"/>
        <v/>
      </c>
      <c r="AD315" s="68" t="str">
        <f t="shared" si="4"/>
        <v/>
      </c>
      <c r="AE315" s="68" t="str">
        <f t="shared" si="4"/>
        <v/>
      </c>
      <c r="AF315" s="68" t="str">
        <f t="shared" si="4"/>
        <v/>
      </c>
      <c r="AG315" s="68" t="str">
        <f t="shared" si="4"/>
        <v/>
      </c>
      <c r="AH315" s="68" t="str">
        <f t="shared" si="4"/>
        <v/>
      </c>
    </row>
    <row r="316" spans="1:41" x14ac:dyDescent="0.2">
      <c r="A316" s="3">
        <v>17</v>
      </c>
      <c r="B316" s="45" t="str">
        <f t="shared" si="0"/>
        <v>Margus Vasser (L-Viru)</v>
      </c>
      <c r="C316" s="67">
        <f>IFERROR(INDEX(Maak.!F:F,MATCH(B:B,Maak.!B:B,0)),"")</f>
        <v>1983</v>
      </c>
      <c r="D316" s="67">
        <v>0</v>
      </c>
      <c r="R316" s="2" t="str">
        <f t="shared" si="7"/>
        <v>L-Viru</v>
      </c>
      <c r="S316" s="68">
        <f t="shared" si="2"/>
        <v>5.0000000000000001E-3</v>
      </c>
      <c r="T316" s="68" t="str">
        <f t="shared" si="6"/>
        <v/>
      </c>
      <c r="U316" s="68" t="str">
        <f t="shared" si="6"/>
        <v/>
      </c>
      <c r="V316" s="68" t="str">
        <f t="shared" si="6"/>
        <v/>
      </c>
      <c r="W316" s="68" t="str">
        <f t="shared" si="6"/>
        <v/>
      </c>
      <c r="X316" s="68" t="str">
        <f t="shared" si="6"/>
        <v/>
      </c>
      <c r="Y316" s="68">
        <f t="shared" si="5"/>
        <v>5.0000000000000001E-3</v>
      </c>
      <c r="Z316" s="68" t="str">
        <f t="shared" si="6"/>
        <v/>
      </c>
      <c r="AA316" s="68" t="str">
        <f t="shared" si="6"/>
        <v/>
      </c>
      <c r="AB316" s="68" t="str">
        <f t="shared" si="6"/>
        <v/>
      </c>
      <c r="AC316" s="68" t="str">
        <f t="shared" si="6"/>
        <v/>
      </c>
      <c r="AD316" s="68" t="str">
        <f t="shared" si="6"/>
        <v/>
      </c>
      <c r="AE316" s="68" t="str">
        <f t="shared" si="6"/>
        <v/>
      </c>
      <c r="AF316" s="68" t="str">
        <f t="shared" si="6"/>
        <v/>
      </c>
      <c r="AG316" s="68" t="str">
        <f t="shared" si="6"/>
        <v/>
      </c>
      <c r="AH316" s="68" t="str">
        <f t="shared" si="6"/>
        <v/>
      </c>
    </row>
    <row r="317" spans="1:41" x14ac:dyDescent="0.2">
      <c r="A317" s="3">
        <v>18</v>
      </c>
      <c r="B317" s="45" t="str">
        <f t="shared" si="0"/>
        <v>Mati Raudsepp (Valga)</v>
      </c>
      <c r="C317" s="67">
        <f>IFERROR(INDEX(Maak.!F:F,MATCH(B:B,Maak.!B:B,0)),"")</f>
        <v>1970</v>
      </c>
      <c r="D317" s="67">
        <v>0</v>
      </c>
      <c r="R317" s="2" t="str">
        <f t="shared" si="7"/>
        <v>Valga</v>
      </c>
      <c r="S317" s="68">
        <f t="shared" si="2"/>
        <v>5.0000000000000001E-3</v>
      </c>
      <c r="T317" s="68" t="str">
        <f t="shared" ref="T317:AH317" si="8">IF($R317=T$299,$S317,"")</f>
        <v/>
      </c>
      <c r="U317" s="68" t="str">
        <f t="shared" si="8"/>
        <v/>
      </c>
      <c r="V317" s="68" t="str">
        <f t="shared" si="8"/>
        <v/>
      </c>
      <c r="W317" s="68" t="str">
        <f t="shared" si="8"/>
        <v/>
      </c>
      <c r="X317" s="68" t="str">
        <f t="shared" si="8"/>
        <v/>
      </c>
      <c r="Y317" s="68" t="str">
        <f t="shared" si="5"/>
        <v/>
      </c>
      <c r="Z317" s="68" t="str">
        <f t="shared" si="8"/>
        <v/>
      </c>
      <c r="AA317" s="68" t="str">
        <f t="shared" si="8"/>
        <v/>
      </c>
      <c r="AB317" s="68" t="str">
        <f t="shared" si="8"/>
        <v/>
      </c>
      <c r="AC317" s="68" t="str">
        <f t="shared" si="8"/>
        <v/>
      </c>
      <c r="AD317" s="68" t="str">
        <f t="shared" si="8"/>
        <v/>
      </c>
      <c r="AE317" s="68" t="str">
        <f t="shared" si="8"/>
        <v/>
      </c>
      <c r="AF317" s="68">
        <f t="shared" si="8"/>
        <v>5.0000000000000001E-3</v>
      </c>
      <c r="AG317" s="68" t="str">
        <f t="shared" si="8"/>
        <v/>
      </c>
      <c r="AH317" s="68" t="str">
        <f t="shared" si="8"/>
        <v/>
      </c>
    </row>
  </sheetData>
  <sortState ref="O6:O26">
    <sortCondition ref="O7"/>
  </sortState>
  <conditionalFormatting sqref="N18">
    <cfRule type="expression" dxfId="1564" priority="885">
      <formula>OR(Q18=0,Q18=4)</formula>
    </cfRule>
    <cfRule type="expression" dxfId="1563" priority="886">
      <formula>AND(Q18=1,IF(COUNTIF(Q$14:Q$18,"=1")=1,TRUE))</formula>
    </cfRule>
    <cfRule type="expression" dxfId="1562" priority="887">
      <formula>AND(Q18=3,IF(COUNTIF(Q$14:Q$18,"=3")=1,TRUE))</formula>
    </cfRule>
  </conditionalFormatting>
  <conditionalFormatting sqref="N23">
    <cfRule type="expression" dxfId="1561" priority="888">
      <formula>OR(Q23=0,Q23=4)</formula>
    </cfRule>
    <cfRule type="expression" dxfId="1560" priority="889">
      <formula>AND(Q23=1,IF(COUNTIF(Q$21:Q$25,"=1")=1,TRUE))</formula>
    </cfRule>
    <cfRule type="expression" dxfId="1559" priority="890">
      <formula>AND(Q23=3,IF(COUNTIF(Q$21:Q$25,"=3")=1,TRUE))</formula>
    </cfRule>
  </conditionalFormatting>
  <conditionalFormatting sqref="N10">
    <cfRule type="expression" dxfId="1558" priority="891">
      <formula>OR(Q10=0,Q10=4)</formula>
    </cfRule>
    <cfRule type="expression" dxfId="1557" priority="892">
      <formula>AND(Q10=1,IF(COUNTIF(Q$7:Q$11,"=1")=1,TRUE))</formula>
    </cfRule>
    <cfRule type="expression" dxfId="1556" priority="893">
      <formula>AND(Q10=3,IF(COUNTIF(Q$7:Q$11,"=3")=1,TRUE))</formula>
    </cfRule>
  </conditionalFormatting>
  <conditionalFormatting sqref="N32:N33">
    <cfRule type="expression" dxfId="1555" priority="906">
      <formula>OR(Q32=0,Q32=4)</formula>
    </cfRule>
    <cfRule type="expression" dxfId="1554" priority="907">
      <formula>AND(Q32=1,IF(COUNTIF(Q$28:Q$32,"=1")=1,TRUE))</formula>
    </cfRule>
    <cfRule type="expression" dxfId="1553" priority="908">
      <formula>AND(Q32=3,IF(COUNTIF(Q$28:Q$32,"=3")=1,TRUE))</formula>
    </cfRule>
  </conditionalFormatting>
  <conditionalFormatting sqref="B1:H2 B3:G3 B4:H48 B76:H136 E67:H75 B62:H62 B66:H66 D63:H65 B49:C51 B137:D151 E137:H150 B152:B173 C152:H172 B211:H1048576 B174:H207">
    <cfRule type="containsText" dxfId="1552" priority="667" operator="containsText" text="I-Viru">
      <formula>NOT(ISERROR(SEARCH("I-Viru",B1)))</formula>
    </cfRule>
  </conditionalFormatting>
  <conditionalFormatting sqref="D8 C9">
    <cfRule type="aboveAverage" dxfId="1551" priority="490"/>
  </conditionalFormatting>
  <conditionalFormatting sqref="E8 C10">
    <cfRule type="aboveAverage" dxfId="1550" priority="489"/>
  </conditionalFormatting>
  <conditionalFormatting sqref="F8 C11">
    <cfRule type="aboveAverage" dxfId="1549" priority="488"/>
  </conditionalFormatting>
  <conditionalFormatting sqref="E9 D10">
    <cfRule type="aboveAverage" dxfId="1548" priority="487"/>
  </conditionalFormatting>
  <conditionalFormatting sqref="G8 C12">
    <cfRule type="aboveAverage" dxfId="1547" priority="486"/>
  </conditionalFormatting>
  <conditionalFormatting sqref="F9 D11">
    <cfRule type="aboveAverage" dxfId="1546" priority="485"/>
  </conditionalFormatting>
  <conditionalFormatting sqref="G9 D12">
    <cfRule type="aboveAverage" dxfId="1545" priority="484"/>
  </conditionalFormatting>
  <conditionalFormatting sqref="F10 E11">
    <cfRule type="aboveAverage" dxfId="1544" priority="483"/>
  </conditionalFormatting>
  <conditionalFormatting sqref="G10 E12">
    <cfRule type="aboveAverage" dxfId="1543" priority="482"/>
  </conditionalFormatting>
  <conditionalFormatting sqref="F12 G11">
    <cfRule type="aboveAverage" dxfId="1542" priority="481"/>
  </conditionalFormatting>
  <conditionalFormatting sqref="K15:K19">
    <cfRule type="expression" dxfId="1541" priority="471">
      <formula>AND(J15=3,IF(COUNTIF(J$14:J$18,"=3")&gt;=2,TRUE))</formula>
    </cfRule>
    <cfRule type="expression" dxfId="1540" priority="477">
      <formula>AND(J15=1,IF(COUNTIF(J$14:J$18,"=1")&gt;=2,TRUE))</formula>
    </cfRule>
    <cfRule type="expression" dxfId="1539" priority="478">
      <formula>AND(J15=2,IF(COUNTIF(J$14:J$18,"=2")&gt;=2,TRUE))</formula>
    </cfRule>
  </conditionalFormatting>
  <conditionalFormatting sqref="K22:K26">
    <cfRule type="expression" dxfId="1538" priority="470">
      <formula>AND(J22=3,IF(COUNTIF(J$21:J$25,"=3")&gt;=2,TRUE))</formula>
    </cfRule>
    <cfRule type="expression" dxfId="1537" priority="475">
      <formula>AND(J22=1,IF(COUNTIF(J$21:J$25,"=1")&gt;=2,TRUE))</formula>
    </cfRule>
    <cfRule type="expression" dxfId="1536" priority="476">
      <formula>AND(J22=2,IF(COUNTIF(J$21:J$25,"=2")&gt;=2,TRUE))</formula>
    </cfRule>
  </conditionalFormatting>
  <conditionalFormatting sqref="K8:K12">
    <cfRule type="expression" dxfId="1535" priority="472">
      <formula>AND(J8=3,IF(COUNTIF(J$7:J$11,"=3")&gt;=2,TRUE))</formula>
    </cfRule>
    <cfRule type="expression" dxfId="1534" priority="473">
      <formula>AND(J8=1,IF(COUNTIF(J$7:J$11,"=1")&gt;=2,TRUE))</formula>
    </cfRule>
    <cfRule type="expression" dxfId="1533" priority="474">
      <formula>AND(J8=2,IF(COUNTIF(J$7:J$11,"=2")&gt;=2,TRUE))</formula>
    </cfRule>
  </conditionalFormatting>
  <conditionalFormatting sqref="L16:L19">
    <cfRule type="expression" dxfId="1532" priority="464">
      <formula>OR(J16=0,J16=4)</formula>
    </cfRule>
    <cfRule type="expression" dxfId="1531" priority="468">
      <formula>AND(J16=1,IF(COUNTIF(J$14:J$18,"=1")=1,TRUE))</formula>
    </cfRule>
    <cfRule type="expression" dxfId="1530" priority="469">
      <formula>AND(J16=3,IF(COUNTIF(J$14:J$18,"=3")=1,TRUE))</formula>
    </cfRule>
  </conditionalFormatting>
  <conditionalFormatting sqref="L22:L26">
    <cfRule type="expression" dxfId="1529" priority="465">
      <formula>OR(J22=0,J22=4)</formula>
    </cfRule>
    <cfRule type="expression" dxfId="1528" priority="466">
      <formula>AND(J22=1,IF(COUNTIF(J$21:J$25,"=1")=1,TRUE))</formula>
    </cfRule>
    <cfRule type="expression" dxfId="1527" priority="467">
      <formula>AND(J22=3,IF(COUNTIF(J$21:J$25,"=3")=1,TRUE))</formula>
    </cfRule>
  </conditionalFormatting>
  <conditionalFormatting sqref="L8:L12">
    <cfRule type="expression" dxfId="1526" priority="461">
      <formula>OR(J8=0,J8=4)</formula>
    </cfRule>
    <cfRule type="expression" dxfId="1525" priority="462">
      <formula>AND(J8=1,IF(COUNTIF(J$7:J$11,"=1")=1,TRUE))</formula>
    </cfRule>
    <cfRule type="expression" dxfId="1524" priority="463">
      <formula>AND(J8=3,IF(COUNTIF(J$7:J$11,"=3")=1,TRUE))</formula>
    </cfRule>
  </conditionalFormatting>
  <conditionalFormatting sqref="H8:H12">
    <cfRule type="expression" dxfId="1523" priority="452">
      <formula>AND(J8=1,IF(COUNTIF(J$7:J$11,"=1")&gt;=2,TRUE))</formula>
    </cfRule>
    <cfRule type="expression" dxfId="1522" priority="459">
      <formula>AND(J8=3,IF(COUNTIF(J$7:J$11,"=3")&gt;=2,TRUE))</formula>
    </cfRule>
    <cfRule type="expression" dxfId="1521" priority="460">
      <formula>AND(J8=2,IF(COUNTIF(J$7:J$11,"=2")&gt;=2,TRUE))</formula>
    </cfRule>
  </conditionalFormatting>
  <conditionalFormatting sqref="H15:H19">
    <cfRule type="expression" dxfId="1520" priority="453">
      <formula>AND(J15=1,IF(COUNTIF(J$14:J$18,"=1")&gt;=2,TRUE))</formula>
    </cfRule>
    <cfRule type="expression" dxfId="1519" priority="457">
      <formula>AND(J15=3,IF(COUNTIF(J$14:J$18,"=3")&gt;=2,TRUE))</formula>
    </cfRule>
    <cfRule type="expression" dxfId="1518" priority="458">
      <formula>AND(J15=2,IF(COUNTIF(J$14:J$18,"=2")&gt;=2,TRUE))</formula>
    </cfRule>
  </conditionalFormatting>
  <conditionalFormatting sqref="H22:H26">
    <cfRule type="expression" dxfId="1517" priority="454">
      <formula>AND(J22=1,IF(COUNTIF(J$21:J$25,"=1")&gt;=2,TRUE))</formula>
    </cfRule>
    <cfRule type="expression" dxfId="1516" priority="455">
      <formula>AND(J22=3,IF(COUNTIF(J$21:J$25,"=3")&gt;=2,TRUE))</formula>
    </cfRule>
    <cfRule type="expression" dxfId="1515" priority="456">
      <formula>AND(J22=2,IF(COUNTIF(J$21:J$25,"=2")&gt;=2,TRUE))</formula>
    </cfRule>
  </conditionalFormatting>
  <conditionalFormatting sqref="K29:K33">
    <cfRule type="expression" dxfId="1514" priority="445">
      <formula>AND(J29=3,IF(COUNTIF(J$28:J$32,"=3")&gt;=2,TRUE))</formula>
    </cfRule>
    <cfRule type="expression" dxfId="1513" priority="446">
      <formula>AND(J29=1,IF(COUNTIF(J$28:J$32,"=1")&gt;=2,TRUE))</formula>
    </cfRule>
    <cfRule type="expression" dxfId="1512" priority="447">
      <formula>AND(J29=2,IF(COUNTIF(J$28:J$32,"=2")&gt;=2,TRUE))</formula>
    </cfRule>
  </conditionalFormatting>
  <conditionalFormatting sqref="L29:L33">
    <cfRule type="expression" dxfId="1511" priority="442">
      <formula>OR(J29=0,J29=4)</formula>
    </cfRule>
    <cfRule type="expression" dxfId="1510" priority="443">
      <formula>AND(J29=1,IF(COUNTIF(J$28:J$32,"=1")=1,TRUE))</formula>
    </cfRule>
    <cfRule type="expression" dxfId="1509" priority="444">
      <formula>AND(J29=3,IF(COUNTIF(J$28:J$32,"=3")=1,TRUE))</formula>
    </cfRule>
  </conditionalFormatting>
  <conditionalFormatting sqref="H29:H33">
    <cfRule type="expression" dxfId="1508" priority="439">
      <formula>AND(J29=1,IF(COUNTIF(J$28:J$32,"=1")&gt;=2,TRUE))</formula>
    </cfRule>
    <cfRule type="expression" dxfId="1507" priority="440">
      <formula>AND(J29=3,IF(COUNTIF(J$28:J$32,"=3")&gt;=2,TRUE))</formula>
    </cfRule>
    <cfRule type="expression" dxfId="1506" priority="441">
      <formula>AND(J29=2,IF(COUNTIF(J$28:J$32,"=2")&gt;=2,TRUE))</formula>
    </cfRule>
  </conditionalFormatting>
  <conditionalFormatting sqref="D15 C16">
    <cfRule type="aboveAverage" dxfId="1505" priority="437"/>
  </conditionalFormatting>
  <conditionalFormatting sqref="E15 C17">
    <cfRule type="aboveAverage" dxfId="1504" priority="436"/>
  </conditionalFormatting>
  <conditionalFormatting sqref="F15 C18">
    <cfRule type="aboveAverage" dxfId="1503" priority="435"/>
  </conditionalFormatting>
  <conditionalFormatting sqref="E16 D17">
    <cfRule type="aboveAverage" dxfId="1502" priority="434"/>
  </conditionalFormatting>
  <conditionalFormatting sqref="G15 C19">
    <cfRule type="aboveAverage" dxfId="1501" priority="433"/>
  </conditionalFormatting>
  <conditionalFormatting sqref="F16 D18">
    <cfRule type="aboveAverage" dxfId="1500" priority="432"/>
  </conditionalFormatting>
  <conditionalFormatting sqref="G16 D19">
    <cfRule type="aboveAverage" dxfId="1499" priority="431"/>
  </conditionalFormatting>
  <conditionalFormatting sqref="F17 E18">
    <cfRule type="aboveAverage" dxfId="1498" priority="430"/>
  </conditionalFormatting>
  <conditionalFormatting sqref="G17 E19">
    <cfRule type="aboveAverage" dxfId="1497" priority="429"/>
  </conditionalFormatting>
  <conditionalFormatting sqref="F19 G18">
    <cfRule type="aboveAverage" dxfId="1496" priority="428"/>
  </conditionalFormatting>
  <conditionalFormatting sqref="D22 C23">
    <cfRule type="aboveAverage" dxfId="1495" priority="426"/>
  </conditionalFormatting>
  <conditionalFormatting sqref="E22 C24">
    <cfRule type="aboveAverage" dxfId="1494" priority="425"/>
  </conditionalFormatting>
  <conditionalFormatting sqref="F22 C25">
    <cfRule type="aboveAverage" dxfId="1493" priority="424"/>
  </conditionalFormatting>
  <conditionalFormatting sqref="E23 D24">
    <cfRule type="aboveAverage" dxfId="1492" priority="423"/>
  </conditionalFormatting>
  <conditionalFormatting sqref="G22 C26">
    <cfRule type="aboveAverage" dxfId="1491" priority="422"/>
  </conditionalFormatting>
  <conditionalFormatting sqref="F23 D25">
    <cfRule type="aboveAverage" dxfId="1490" priority="421"/>
  </conditionalFormatting>
  <conditionalFormatting sqref="G23 D26">
    <cfRule type="aboveAverage" dxfId="1489" priority="420"/>
  </conditionalFormatting>
  <conditionalFormatting sqref="F24 E25">
    <cfRule type="aboveAverage" dxfId="1488" priority="419"/>
  </conditionalFormatting>
  <conditionalFormatting sqref="G24 E26">
    <cfRule type="aboveAverage" dxfId="1487" priority="418"/>
  </conditionalFormatting>
  <conditionalFormatting sqref="F26 G25">
    <cfRule type="aboveAverage" dxfId="1486" priority="417"/>
  </conditionalFormatting>
  <conditionalFormatting sqref="D29 C30">
    <cfRule type="aboveAverage" dxfId="1485" priority="415"/>
  </conditionalFormatting>
  <conditionalFormatting sqref="E29 C31">
    <cfRule type="aboveAverage" dxfId="1484" priority="414"/>
  </conditionalFormatting>
  <conditionalFormatting sqref="F29 C32">
    <cfRule type="aboveAverage" dxfId="1483" priority="413"/>
  </conditionalFormatting>
  <conditionalFormatting sqref="E30 D31">
    <cfRule type="aboveAverage" dxfId="1482" priority="412"/>
  </conditionalFormatting>
  <conditionalFormatting sqref="G29 C33">
    <cfRule type="aboveAverage" dxfId="1481" priority="411"/>
  </conditionalFormatting>
  <conditionalFormatting sqref="F30 D32">
    <cfRule type="aboveAverage" dxfId="1480" priority="410"/>
  </conditionalFormatting>
  <conditionalFormatting sqref="G30 D33">
    <cfRule type="aboveAverage" dxfId="1479" priority="409"/>
  </conditionalFormatting>
  <conditionalFormatting sqref="F31 E32">
    <cfRule type="aboveAverage" dxfId="1478" priority="408"/>
  </conditionalFormatting>
  <conditionalFormatting sqref="G31 E33">
    <cfRule type="aboveAverage" dxfId="1477" priority="407"/>
  </conditionalFormatting>
  <conditionalFormatting sqref="F33 G32">
    <cfRule type="aboveAverage" dxfId="1476" priority="406"/>
  </conditionalFormatting>
  <conditionalFormatting sqref="D36 C37">
    <cfRule type="aboveAverage" dxfId="1475" priority="398"/>
  </conditionalFormatting>
  <conditionalFormatting sqref="E36 C38">
    <cfRule type="aboveAverage" dxfId="1474" priority="397"/>
  </conditionalFormatting>
  <conditionalFormatting sqref="F36 C39">
    <cfRule type="aboveAverage" dxfId="1473" priority="396"/>
  </conditionalFormatting>
  <conditionalFormatting sqref="E37 D38">
    <cfRule type="aboveAverage" dxfId="1472" priority="395"/>
  </conditionalFormatting>
  <conditionalFormatting sqref="G36 C40">
    <cfRule type="aboveAverage" dxfId="1471" priority="394"/>
  </conditionalFormatting>
  <conditionalFormatting sqref="F37 D39">
    <cfRule type="aboveAverage" dxfId="1470" priority="393"/>
  </conditionalFormatting>
  <conditionalFormatting sqref="G37 D40">
    <cfRule type="aboveAverage" dxfId="1469" priority="392"/>
  </conditionalFormatting>
  <conditionalFormatting sqref="F38 E39">
    <cfRule type="aboveAverage" dxfId="1468" priority="391"/>
  </conditionalFormatting>
  <conditionalFormatting sqref="G38 E40">
    <cfRule type="aboveAverage" dxfId="1467" priority="390"/>
  </conditionalFormatting>
  <conditionalFormatting sqref="F40 G39">
    <cfRule type="aboveAverage" dxfId="1466" priority="389"/>
  </conditionalFormatting>
  <conditionalFormatting sqref="K43:K47">
    <cfRule type="expression" dxfId="1465" priority="379">
      <formula>AND(J43=3,IF(COUNTIF(J$14:J$18,"=3")&gt;=2,TRUE))</formula>
    </cfRule>
    <cfRule type="expression" dxfId="1464" priority="385">
      <formula>AND(J43=1,IF(COUNTIF(J$14:J$18,"=1")&gt;=2,TRUE))</formula>
    </cfRule>
    <cfRule type="expression" dxfId="1463" priority="386">
      <formula>AND(J43=2,IF(COUNTIF(J$14:J$18,"=2")&gt;=2,TRUE))</formula>
    </cfRule>
  </conditionalFormatting>
  <conditionalFormatting sqref="K36:K40">
    <cfRule type="expression" dxfId="1462" priority="380">
      <formula>AND(J36=3,IF(COUNTIF(J$7:J$11,"=3")&gt;=2,TRUE))</formula>
    </cfRule>
    <cfRule type="expression" dxfId="1461" priority="381">
      <formula>AND(J36=1,IF(COUNTIF(J$7:J$11,"=1")&gt;=2,TRUE))</formula>
    </cfRule>
    <cfRule type="expression" dxfId="1460" priority="382">
      <formula>AND(J36=2,IF(COUNTIF(J$7:J$11,"=2")&gt;=2,TRUE))</formula>
    </cfRule>
  </conditionalFormatting>
  <conditionalFormatting sqref="L44:L47">
    <cfRule type="expression" dxfId="1459" priority="372">
      <formula>OR(J44=0,J44=4)</formula>
    </cfRule>
    <cfRule type="expression" dxfId="1458" priority="377">
      <formula>AND(J44=3,IF(COUNTIF(J$14:J$18,"=3")=1,TRUE))</formula>
    </cfRule>
  </conditionalFormatting>
  <conditionalFormatting sqref="L36:L40">
    <cfRule type="expression" dxfId="1457" priority="369">
      <formula>OR(J36=0,J36=4)</formula>
    </cfRule>
    <cfRule type="expression" dxfId="1456" priority="370">
      <formula>AND(J36=1,IF(COUNTIF(J$7:J$11,"=1")=1,TRUE))</formula>
    </cfRule>
    <cfRule type="expression" dxfId="1455" priority="371">
      <formula>AND(J36=3,IF(COUNTIF(J$7:J$11,"=3")=1,TRUE))</formula>
    </cfRule>
  </conditionalFormatting>
  <conditionalFormatting sqref="H36:H40">
    <cfRule type="expression" dxfId="1454" priority="360">
      <formula>AND(J36=1,IF(COUNTIF(J$7:J$11,"=1")&gt;=2,TRUE))</formula>
    </cfRule>
    <cfRule type="expression" dxfId="1453" priority="367">
      <formula>AND(J36=3,IF(COUNTIF(J$7:J$11,"=3")&gt;=2,TRUE))</formula>
    </cfRule>
    <cfRule type="expression" dxfId="1452" priority="368">
      <formula>AND(J36=2,IF(COUNTIF(J$7:J$11,"=2")&gt;=2,TRUE))</formula>
    </cfRule>
  </conditionalFormatting>
  <conditionalFormatting sqref="H43:H47">
    <cfRule type="expression" dxfId="1451" priority="361">
      <formula>AND(J43=1,IF(COUNTIF(J$14:J$18,"=1")&gt;=2,TRUE))</formula>
    </cfRule>
    <cfRule type="expression" dxfId="1450" priority="365">
      <formula>AND(J43=3,IF(COUNTIF(J$14:J$18,"=3")&gt;=2,TRUE))</formula>
    </cfRule>
    <cfRule type="expression" dxfId="1449" priority="366">
      <formula>AND(J43=2,IF(COUNTIF(J$14:J$18,"=2")&gt;=2,TRUE))</formula>
    </cfRule>
  </conditionalFormatting>
  <conditionalFormatting sqref="D43 C44">
    <cfRule type="aboveAverage" dxfId="1448" priority="347"/>
  </conditionalFormatting>
  <conditionalFormatting sqref="E43 C45">
    <cfRule type="aboveAverage" dxfId="1447" priority="346"/>
  </conditionalFormatting>
  <conditionalFormatting sqref="F43 C46">
    <cfRule type="aboveAverage" dxfId="1446" priority="345"/>
  </conditionalFormatting>
  <conditionalFormatting sqref="E44 D45">
    <cfRule type="aboveAverage" dxfId="1445" priority="344"/>
  </conditionalFormatting>
  <conditionalFormatting sqref="G43 C47">
    <cfRule type="aboveAverage" dxfId="1444" priority="343"/>
  </conditionalFormatting>
  <conditionalFormatting sqref="F44 D46">
    <cfRule type="aboveAverage" dxfId="1443" priority="342"/>
  </conditionalFormatting>
  <conditionalFormatting sqref="G44 D47">
    <cfRule type="aboveAverage" dxfId="1442" priority="341"/>
  </conditionalFormatting>
  <conditionalFormatting sqref="F45 E46">
    <cfRule type="aboveAverage" dxfId="1441" priority="340"/>
  </conditionalFormatting>
  <conditionalFormatting sqref="G45 E47">
    <cfRule type="aboveAverage" dxfId="1440" priority="339"/>
  </conditionalFormatting>
  <conditionalFormatting sqref="F47 G46">
    <cfRule type="aboveAverage" dxfId="1439" priority="338"/>
  </conditionalFormatting>
  <conditionalFormatting sqref="I138 I142">
    <cfRule type="aboveAverage" dxfId="1438" priority="277"/>
  </conditionalFormatting>
  <conditionalFormatting sqref="I145 I147">
    <cfRule type="aboveAverage" dxfId="1437" priority="276"/>
  </conditionalFormatting>
  <conditionalFormatting sqref="I138 I142 I145 I147">
    <cfRule type="containsBlanks" dxfId="1436" priority="275">
      <formula>LEN(TRIM(I138))=0</formula>
    </cfRule>
  </conditionalFormatting>
  <conditionalFormatting sqref="C102 C104">
    <cfRule type="aboveAverage" dxfId="1435" priority="270"/>
  </conditionalFormatting>
  <conditionalFormatting sqref="C102 C104">
    <cfRule type="containsBlanks" dxfId="1434" priority="269">
      <formula>LEN(TRIM(C102))=0</formula>
    </cfRule>
  </conditionalFormatting>
  <conditionalFormatting sqref="G137 G139">
    <cfRule type="aboveAverage" dxfId="1433" priority="268"/>
  </conditionalFormatting>
  <conditionalFormatting sqref="G137 G139">
    <cfRule type="containsBlanks" dxfId="1432" priority="267">
      <formula>LEN(TRIM(G137))=0</formula>
    </cfRule>
  </conditionalFormatting>
  <conditionalFormatting sqref="G141 G143">
    <cfRule type="aboveAverage" dxfId="1431" priority="266"/>
  </conditionalFormatting>
  <conditionalFormatting sqref="G141 G143">
    <cfRule type="containsBlanks" dxfId="1430" priority="265">
      <formula>LEN(TRIM(G141))=0</formula>
    </cfRule>
  </conditionalFormatting>
  <conditionalFormatting sqref="I131 I133">
    <cfRule type="aboveAverage" dxfId="1429" priority="264"/>
  </conditionalFormatting>
  <conditionalFormatting sqref="I131 I133">
    <cfRule type="containsBlanks" dxfId="1428" priority="263">
      <formula>LEN(TRIM(I131))=0</formula>
    </cfRule>
  </conditionalFormatting>
  <conditionalFormatting sqref="E103">
    <cfRule type="aboveAverage" dxfId="1427" priority="258"/>
  </conditionalFormatting>
  <conditionalFormatting sqref="E103">
    <cfRule type="containsBlanks" dxfId="1426" priority="257">
      <formula>LEN(TRIM(E103))=0</formula>
    </cfRule>
  </conditionalFormatting>
  <conditionalFormatting sqref="E111">
    <cfRule type="aboveAverage" dxfId="1425" priority="256"/>
  </conditionalFormatting>
  <conditionalFormatting sqref="E111">
    <cfRule type="containsBlanks" dxfId="1424" priority="255">
      <formula>LEN(TRIM(E111))=0</formula>
    </cfRule>
  </conditionalFormatting>
  <conditionalFormatting sqref="E107">
    <cfRule type="aboveAverage" dxfId="1423" priority="254"/>
  </conditionalFormatting>
  <conditionalFormatting sqref="E107">
    <cfRule type="containsBlanks" dxfId="1422" priority="253">
      <formula>LEN(TRIM(E107))=0</formula>
    </cfRule>
  </conditionalFormatting>
  <conditionalFormatting sqref="E115">
    <cfRule type="aboveAverage" dxfId="1421" priority="252"/>
  </conditionalFormatting>
  <conditionalFormatting sqref="E115">
    <cfRule type="containsBlanks" dxfId="1420" priority="251">
      <formula>LEN(TRIM(E115))=0</formula>
    </cfRule>
  </conditionalFormatting>
  <conditionalFormatting sqref="N8:N9 N11:N12">
    <cfRule type="expression" dxfId="1419" priority="912">
      <formula>OR(#REF!=0,#REF!=4)</formula>
    </cfRule>
    <cfRule type="expression" dxfId="1418" priority="913">
      <formula>AND(#REF!=1,IF(COUNTIF(Q$7:Q$11,"=1")=1,TRUE))</formula>
    </cfRule>
    <cfRule type="expression" dxfId="1417" priority="914">
      <formula>AND(#REF!=3,IF(COUNTIF(Q$7:Q$11,"=3")=1,TRUE))</formula>
    </cfRule>
  </conditionalFormatting>
  <conditionalFormatting sqref="N15:N17 N19">
    <cfRule type="expression" dxfId="1416" priority="918">
      <formula>OR(#REF!=0,#REF!=4)</formula>
    </cfRule>
    <cfRule type="expression" dxfId="1415" priority="919">
      <formula>AND(#REF!=1,IF(COUNTIF(Q$14:Q$18,"=1")=1,TRUE))</formula>
    </cfRule>
    <cfRule type="expression" dxfId="1414" priority="920">
      <formula>AND(#REF!=3,IF(COUNTIF(Q$14:Q$18,"=3")=1,TRUE))</formula>
    </cfRule>
  </conditionalFormatting>
  <conditionalFormatting sqref="N22 N24:N26">
    <cfRule type="expression" dxfId="1413" priority="924">
      <formula>OR(#REF!=0,#REF!=4)</formula>
    </cfRule>
    <cfRule type="expression" dxfId="1412" priority="925">
      <formula>AND(#REF!=1,IF(COUNTIF(Q$21:Q$25,"=1")=1,TRUE))</formula>
    </cfRule>
    <cfRule type="expression" dxfId="1411" priority="926">
      <formula>AND(#REF!=3,IF(COUNTIF(Q$21:Q$25,"=3")=1,TRUE))</formula>
    </cfRule>
  </conditionalFormatting>
  <conditionalFormatting sqref="N29:N31">
    <cfRule type="expression" dxfId="1410" priority="930">
      <formula>OR(#REF!=0,#REF!=4)</formula>
    </cfRule>
    <cfRule type="expression" dxfId="1409" priority="931">
      <formula>AND(#REF!=1,IF(COUNTIF(Q$28:Q$32,"=1")=1,TRUE))</formula>
    </cfRule>
    <cfRule type="expression" dxfId="1408" priority="932">
      <formula>AND(#REF!=3,IF(COUNTIF(Q$28:Q$32,"=3")=1,TRUE))</formula>
    </cfRule>
  </conditionalFormatting>
  <conditionalFormatting sqref="I11:I12">
    <cfRule type="expression" dxfId="1407" priority="170">
      <formula>FIND(2,I11,1)</formula>
    </cfRule>
    <cfRule type="expression" dxfId="1406" priority="171">
      <formula>FIND(1,I11,1)</formula>
    </cfRule>
  </conditionalFormatting>
  <conditionalFormatting sqref="I8:I10">
    <cfRule type="expression" dxfId="1405" priority="168">
      <formula>FIND(2,I8,1)</formula>
    </cfRule>
    <cfRule type="expression" dxfId="1404" priority="169">
      <formula>FIND(1,I8,1)</formula>
    </cfRule>
  </conditionalFormatting>
  <conditionalFormatting sqref="I15:I19">
    <cfRule type="expression" dxfId="1403" priority="166">
      <formula>FIND(2,I15,1)</formula>
    </cfRule>
    <cfRule type="expression" dxfId="1402" priority="167">
      <formula>FIND(1,I15,1)</formula>
    </cfRule>
  </conditionalFormatting>
  <conditionalFormatting sqref="I22:I26">
    <cfRule type="expression" dxfId="1401" priority="164">
      <formula>FIND(2,I22,1)</formula>
    </cfRule>
    <cfRule type="expression" dxfId="1400" priority="165">
      <formula>FIND(1,I22,1)</formula>
    </cfRule>
  </conditionalFormatting>
  <conditionalFormatting sqref="I29:I33">
    <cfRule type="expression" dxfId="1399" priority="162">
      <formula>FIND(2,I29,1)</formula>
    </cfRule>
    <cfRule type="expression" dxfId="1398" priority="163">
      <formula>FIND(1,I29,1)</formula>
    </cfRule>
  </conditionalFormatting>
  <conditionalFormatting sqref="I39:I40">
    <cfRule type="expression" dxfId="1397" priority="160">
      <formula>FIND(2,I39,1)</formula>
    </cfRule>
    <cfRule type="expression" dxfId="1396" priority="161">
      <formula>FIND(1,I39,1)</formula>
    </cfRule>
  </conditionalFormatting>
  <conditionalFormatting sqref="I36:I38">
    <cfRule type="expression" dxfId="1395" priority="158">
      <formula>FIND(2,I36,1)</formula>
    </cfRule>
    <cfRule type="expression" dxfId="1394" priority="159">
      <formula>FIND(1,I36,1)</formula>
    </cfRule>
  </conditionalFormatting>
  <conditionalFormatting sqref="I43:I47">
    <cfRule type="expression" dxfId="1393" priority="156">
      <formula>FIND(2,I43,1)</formula>
    </cfRule>
    <cfRule type="expression" dxfId="1392" priority="157">
      <formula>FIND(1,I43,1)</formula>
    </cfRule>
  </conditionalFormatting>
  <conditionalFormatting sqref="E119">
    <cfRule type="aboveAverage" dxfId="1391" priority="141"/>
  </conditionalFormatting>
  <conditionalFormatting sqref="E119">
    <cfRule type="containsBlanks" dxfId="1390" priority="140">
      <formula>LEN(TRIM(E119))=0</formula>
    </cfRule>
  </conditionalFormatting>
  <conditionalFormatting sqref="E127">
    <cfRule type="aboveAverage" dxfId="1389" priority="139"/>
  </conditionalFormatting>
  <conditionalFormatting sqref="E127">
    <cfRule type="containsBlanks" dxfId="1388" priority="138">
      <formula>LEN(TRIM(E127))=0</formula>
    </cfRule>
  </conditionalFormatting>
  <conditionalFormatting sqref="E123">
    <cfRule type="aboveAverage" dxfId="1387" priority="137"/>
  </conditionalFormatting>
  <conditionalFormatting sqref="E123">
    <cfRule type="containsBlanks" dxfId="1386" priority="136">
      <formula>LEN(TRIM(E123))=0</formula>
    </cfRule>
  </conditionalFormatting>
  <conditionalFormatting sqref="E131">
    <cfRule type="aboveAverage" dxfId="1385" priority="135"/>
  </conditionalFormatting>
  <conditionalFormatting sqref="E131">
    <cfRule type="containsBlanks" dxfId="1384" priority="134">
      <formula>LEN(TRIM(E131))=0</formula>
    </cfRule>
  </conditionalFormatting>
  <conditionalFormatting sqref="G105">
    <cfRule type="aboveAverage" dxfId="1383" priority="132"/>
  </conditionalFormatting>
  <conditionalFormatting sqref="G105">
    <cfRule type="containsBlanks" dxfId="1382" priority="131">
      <formula>LEN(TRIM(G105))=0</formula>
    </cfRule>
  </conditionalFormatting>
  <conditionalFormatting sqref="G121">
    <cfRule type="aboveAverage" dxfId="1381" priority="129"/>
  </conditionalFormatting>
  <conditionalFormatting sqref="G121">
    <cfRule type="containsBlanks" dxfId="1380" priority="128">
      <formula>LEN(TRIM(G121))=0</formula>
    </cfRule>
  </conditionalFormatting>
  <conditionalFormatting sqref="G113">
    <cfRule type="aboveAverage" dxfId="1379" priority="126"/>
  </conditionalFormatting>
  <conditionalFormatting sqref="G113">
    <cfRule type="containsBlanks" dxfId="1378" priority="125">
      <formula>LEN(TRIM(G113))=0</formula>
    </cfRule>
  </conditionalFormatting>
  <conditionalFormatting sqref="G129">
    <cfRule type="aboveAverage" dxfId="1377" priority="123"/>
  </conditionalFormatting>
  <conditionalFormatting sqref="G129">
    <cfRule type="containsBlanks" dxfId="1376" priority="122">
      <formula>LEN(TRIM(G129))=0</formula>
    </cfRule>
  </conditionalFormatting>
  <conditionalFormatting sqref="I109">
    <cfRule type="aboveAverage" dxfId="1375" priority="120"/>
  </conditionalFormatting>
  <conditionalFormatting sqref="I109">
    <cfRule type="containsBlanks" dxfId="1374" priority="119">
      <formula>LEN(TRIM(I109))=0</formula>
    </cfRule>
  </conditionalFormatting>
  <conditionalFormatting sqref="I125">
    <cfRule type="aboveAverage" dxfId="1373" priority="117"/>
  </conditionalFormatting>
  <conditionalFormatting sqref="I125">
    <cfRule type="containsBlanks" dxfId="1372" priority="116">
      <formula>LEN(TRIM(I125))=0</formula>
    </cfRule>
  </conditionalFormatting>
  <conditionalFormatting sqref="E156 E158">
    <cfRule type="aboveAverage" dxfId="1371" priority="109"/>
  </conditionalFormatting>
  <conditionalFormatting sqref="E160 E162">
    <cfRule type="aboveAverage" dxfId="1370" priority="108"/>
  </conditionalFormatting>
  <conditionalFormatting sqref="E164 E166">
    <cfRule type="aboveAverage" dxfId="1369" priority="107"/>
  </conditionalFormatting>
  <conditionalFormatting sqref="E156 E158 E160 E162 E164 E166">
    <cfRule type="containsBlanks" dxfId="1368" priority="106">
      <formula>LEN(TRIM(E156))=0</formula>
    </cfRule>
  </conditionalFormatting>
  <conditionalFormatting sqref="E152 E154">
    <cfRule type="aboveAverage" dxfId="1367" priority="105"/>
  </conditionalFormatting>
  <conditionalFormatting sqref="E152 E154">
    <cfRule type="containsBlanks" dxfId="1366" priority="104">
      <formula>LEN(TRIM(E152))=0</formula>
    </cfRule>
  </conditionalFormatting>
  <conditionalFormatting sqref="I167 I169">
    <cfRule type="aboveAverage" dxfId="1365" priority="99"/>
  </conditionalFormatting>
  <conditionalFormatting sqref="I167 I169">
    <cfRule type="containsBlanks" dxfId="1364" priority="98">
      <formula>LEN(TRIM(I167))=0</formula>
    </cfRule>
  </conditionalFormatting>
  <conditionalFormatting sqref="I155">
    <cfRule type="aboveAverage" dxfId="1363" priority="97"/>
  </conditionalFormatting>
  <conditionalFormatting sqref="I155">
    <cfRule type="containsBlanks" dxfId="1362" priority="96">
      <formula>LEN(TRIM(I155))=0</formula>
    </cfRule>
  </conditionalFormatting>
  <conditionalFormatting sqref="I163">
    <cfRule type="aboveAverage" dxfId="1361" priority="95"/>
  </conditionalFormatting>
  <conditionalFormatting sqref="I163">
    <cfRule type="containsBlanks" dxfId="1360" priority="94">
      <formula>LEN(TRIM(I163))=0</formula>
    </cfRule>
  </conditionalFormatting>
  <conditionalFormatting sqref="G153">
    <cfRule type="aboveAverage" dxfId="1359" priority="93"/>
  </conditionalFormatting>
  <conditionalFormatting sqref="G153">
    <cfRule type="containsBlanks" dxfId="1358" priority="92">
      <formula>LEN(TRIM(G153))=0</formula>
    </cfRule>
  </conditionalFormatting>
  <conditionalFormatting sqref="G161">
    <cfRule type="aboveAverage" dxfId="1357" priority="91"/>
  </conditionalFormatting>
  <conditionalFormatting sqref="G161">
    <cfRule type="containsBlanks" dxfId="1356" priority="90">
      <formula>LEN(TRIM(G161))=0</formula>
    </cfRule>
  </conditionalFormatting>
  <conditionalFormatting sqref="G157">
    <cfRule type="aboveAverage" dxfId="1355" priority="89"/>
  </conditionalFormatting>
  <conditionalFormatting sqref="G157">
    <cfRule type="containsBlanks" dxfId="1354" priority="88">
      <formula>LEN(TRIM(G157))=0</formula>
    </cfRule>
  </conditionalFormatting>
  <conditionalFormatting sqref="G165">
    <cfRule type="aboveAverage" dxfId="1353" priority="87"/>
  </conditionalFormatting>
  <conditionalFormatting sqref="G165">
    <cfRule type="containsBlanks" dxfId="1352" priority="86">
      <formula>LEN(TRIM(G165))=0</formula>
    </cfRule>
  </conditionalFormatting>
  <conditionalFormatting sqref="I198 I202">
    <cfRule type="aboveAverage" dxfId="1351" priority="82"/>
  </conditionalFormatting>
  <conditionalFormatting sqref="I205 I207">
    <cfRule type="aboveAverage" dxfId="1350" priority="81"/>
  </conditionalFormatting>
  <conditionalFormatting sqref="I198 I202 I205 I207">
    <cfRule type="containsBlanks" dxfId="1349" priority="80">
      <formula>LEN(TRIM(I198))=0</formula>
    </cfRule>
  </conditionalFormatting>
  <conditionalFormatting sqref="E180 E182">
    <cfRule type="aboveAverage" dxfId="1348" priority="79"/>
  </conditionalFormatting>
  <conditionalFormatting sqref="E184 E186">
    <cfRule type="aboveAverage" dxfId="1347" priority="78"/>
  </conditionalFormatting>
  <conditionalFormatting sqref="E188 E190">
    <cfRule type="aboveAverage" dxfId="1346" priority="77"/>
  </conditionalFormatting>
  <conditionalFormatting sqref="E180 E182 E184 E186 E188 E190">
    <cfRule type="containsBlanks" dxfId="1345" priority="76">
      <formula>LEN(TRIM(E180))=0</formula>
    </cfRule>
  </conditionalFormatting>
  <conditionalFormatting sqref="E176 E178">
    <cfRule type="aboveAverage" dxfId="1344" priority="75"/>
  </conditionalFormatting>
  <conditionalFormatting sqref="E176 E178">
    <cfRule type="containsBlanks" dxfId="1343" priority="74">
      <formula>LEN(TRIM(E176))=0</formula>
    </cfRule>
  </conditionalFormatting>
  <conditionalFormatting sqref="G197 G199">
    <cfRule type="aboveAverage" dxfId="1342" priority="73"/>
  </conditionalFormatting>
  <conditionalFormatting sqref="G197 G199">
    <cfRule type="containsBlanks" dxfId="1341" priority="72">
      <formula>LEN(TRIM(G197))=0</formula>
    </cfRule>
  </conditionalFormatting>
  <conditionalFormatting sqref="G201 G203">
    <cfRule type="aboveAverage" dxfId="1340" priority="71"/>
  </conditionalFormatting>
  <conditionalFormatting sqref="G201 G203">
    <cfRule type="containsBlanks" dxfId="1339" priority="70">
      <formula>LEN(TRIM(G201))=0</formula>
    </cfRule>
  </conditionalFormatting>
  <conditionalFormatting sqref="I191 I193">
    <cfRule type="aboveAverage" dxfId="1338" priority="69"/>
  </conditionalFormatting>
  <conditionalFormatting sqref="I191 I193">
    <cfRule type="containsBlanks" dxfId="1337" priority="68">
      <formula>LEN(TRIM(I191))=0</formula>
    </cfRule>
  </conditionalFormatting>
  <conditionalFormatting sqref="I179">
    <cfRule type="aboveAverage" dxfId="1336" priority="67"/>
  </conditionalFormatting>
  <conditionalFormatting sqref="I179">
    <cfRule type="containsBlanks" dxfId="1335" priority="66">
      <formula>LEN(TRIM(I179))=0</formula>
    </cfRule>
  </conditionalFormatting>
  <conditionalFormatting sqref="I187">
    <cfRule type="aboveAverage" dxfId="1334" priority="65"/>
  </conditionalFormatting>
  <conditionalFormatting sqref="I187">
    <cfRule type="containsBlanks" dxfId="1333" priority="64">
      <formula>LEN(TRIM(I187))=0</formula>
    </cfRule>
  </conditionalFormatting>
  <conditionalFormatting sqref="G177">
    <cfRule type="aboveAverage" dxfId="1332" priority="63"/>
  </conditionalFormatting>
  <conditionalFormatting sqref="G177">
    <cfRule type="containsBlanks" dxfId="1331" priority="62">
      <formula>LEN(TRIM(G177))=0</formula>
    </cfRule>
  </conditionalFormatting>
  <conditionalFormatting sqref="G185">
    <cfRule type="aboveAverage" dxfId="1330" priority="61"/>
  </conditionalFormatting>
  <conditionalFormatting sqref="G185">
    <cfRule type="containsBlanks" dxfId="1329" priority="60">
      <formula>LEN(TRIM(G185))=0</formula>
    </cfRule>
  </conditionalFormatting>
  <conditionalFormatting sqref="G181">
    <cfRule type="aboveAverage" dxfId="1328" priority="59"/>
  </conditionalFormatting>
  <conditionalFormatting sqref="G181">
    <cfRule type="containsBlanks" dxfId="1327" priority="58">
      <formula>LEN(TRIM(G181))=0</formula>
    </cfRule>
  </conditionalFormatting>
  <conditionalFormatting sqref="G189">
    <cfRule type="aboveAverage" dxfId="1326" priority="57"/>
  </conditionalFormatting>
  <conditionalFormatting sqref="G189">
    <cfRule type="containsBlanks" dxfId="1325" priority="56">
      <formula>LEN(TRIM(G189))=0</formula>
    </cfRule>
  </conditionalFormatting>
  <conditionalFormatting sqref="C106 C108">
    <cfRule type="aboveAverage" dxfId="1324" priority="45"/>
  </conditionalFormatting>
  <conditionalFormatting sqref="C106 C108">
    <cfRule type="containsBlanks" dxfId="1323" priority="44">
      <formula>LEN(TRIM(C106))=0</formula>
    </cfRule>
  </conditionalFormatting>
  <conditionalFormatting sqref="C110 C112">
    <cfRule type="aboveAverage" dxfId="1322" priority="42"/>
  </conditionalFormatting>
  <conditionalFormatting sqref="C110 C112">
    <cfRule type="containsBlanks" dxfId="1321" priority="41">
      <formula>LEN(TRIM(C110))=0</formula>
    </cfRule>
  </conditionalFormatting>
  <conditionalFormatting sqref="C114 C116">
    <cfRule type="aboveAverage" dxfId="1320" priority="39"/>
  </conditionalFormatting>
  <conditionalFormatting sqref="C114 C116">
    <cfRule type="containsBlanks" dxfId="1319" priority="38">
      <formula>LEN(TRIM(C114))=0</formula>
    </cfRule>
  </conditionalFormatting>
  <conditionalFormatting sqref="C118 C120">
    <cfRule type="aboveAverage" dxfId="1318" priority="36"/>
  </conditionalFormatting>
  <conditionalFormatting sqref="C118 C120">
    <cfRule type="containsBlanks" dxfId="1317" priority="35">
      <formula>LEN(TRIM(C118))=0</formula>
    </cfRule>
  </conditionalFormatting>
  <conditionalFormatting sqref="C122 C124">
    <cfRule type="aboveAverage" dxfId="1316" priority="33"/>
  </conditionalFormatting>
  <conditionalFormatting sqref="C122 C124">
    <cfRule type="containsBlanks" dxfId="1315" priority="32">
      <formula>LEN(TRIM(C122))=0</formula>
    </cfRule>
  </conditionalFormatting>
  <conditionalFormatting sqref="C126 C128">
    <cfRule type="aboveAverage" dxfId="1314" priority="30"/>
  </conditionalFormatting>
  <conditionalFormatting sqref="C126 C128">
    <cfRule type="containsBlanks" dxfId="1313" priority="29">
      <formula>LEN(TRIM(C126))=0</formula>
    </cfRule>
  </conditionalFormatting>
  <conditionalFormatting sqref="C130 C132">
    <cfRule type="aboveAverage" dxfId="1312" priority="27"/>
  </conditionalFormatting>
  <conditionalFormatting sqref="C130 C132">
    <cfRule type="containsBlanks" dxfId="1311" priority="26">
      <formula>LEN(TRIM(C130))=0</formula>
    </cfRule>
  </conditionalFormatting>
  <conditionalFormatting sqref="E156">
    <cfRule type="aboveAverage" dxfId="1310" priority="25"/>
  </conditionalFormatting>
  <conditionalFormatting sqref="E156 E158">
    <cfRule type="containsBlanks" dxfId="1309" priority="24">
      <formula>LEN(TRIM(E156))=0</formula>
    </cfRule>
  </conditionalFormatting>
  <conditionalFormatting sqref="E160">
    <cfRule type="aboveAverage" dxfId="1308" priority="23"/>
  </conditionalFormatting>
  <conditionalFormatting sqref="E160 E162">
    <cfRule type="containsBlanks" dxfId="1307" priority="22">
      <formula>LEN(TRIM(E160))=0</formula>
    </cfRule>
  </conditionalFormatting>
  <conditionalFormatting sqref="E164">
    <cfRule type="aboveAverage" dxfId="1306" priority="21"/>
  </conditionalFormatting>
  <conditionalFormatting sqref="E164 E166">
    <cfRule type="containsBlanks" dxfId="1305" priority="20">
      <formula>LEN(TRIM(E164))=0</formula>
    </cfRule>
  </conditionalFormatting>
  <conditionalFormatting sqref="E180">
    <cfRule type="aboveAverage" dxfId="1304" priority="19"/>
  </conditionalFormatting>
  <conditionalFormatting sqref="E180 E182">
    <cfRule type="containsBlanks" dxfId="1303" priority="18">
      <formula>LEN(TRIM(E180))=0</formula>
    </cfRule>
  </conditionalFormatting>
  <conditionalFormatting sqref="E184">
    <cfRule type="aboveAverage" dxfId="1302" priority="17"/>
  </conditionalFormatting>
  <conditionalFormatting sqref="E184 E186">
    <cfRule type="containsBlanks" dxfId="1301" priority="16">
      <formula>LEN(TRIM(E184))=0</formula>
    </cfRule>
  </conditionalFormatting>
  <conditionalFormatting sqref="E188">
    <cfRule type="aboveAverage" dxfId="1300" priority="15"/>
  </conditionalFormatting>
  <conditionalFormatting sqref="E188 E190">
    <cfRule type="containsBlanks" dxfId="1299" priority="14">
      <formula>LEN(TRIM(E188))=0</formula>
    </cfRule>
  </conditionalFormatting>
  <conditionalFormatting sqref="L15">
    <cfRule type="expression" dxfId="1298" priority="10">
      <formula>OR(J15=0,J15=4)</formula>
    </cfRule>
    <cfRule type="expression" dxfId="1297" priority="11">
      <formula>AND(J15=1,IF(COUNTIF(J$7:J$11,"=1")=1,TRUE))</formula>
    </cfRule>
    <cfRule type="expression" dxfId="1296" priority="12">
      <formula>AND(J15=3,IF(COUNTIF(J$7:J$11,"=3")=1,TRUE))</formula>
    </cfRule>
  </conditionalFormatting>
  <conditionalFormatting sqref="L43">
    <cfRule type="expression" dxfId="1295" priority="7">
      <formula>OR(J43=0,J43=4)</formula>
    </cfRule>
    <cfRule type="expression" dxfId="1294" priority="8">
      <formula>AND(J43=1,IF(COUNTIF(J$7:J$11,"=1")=1,TRUE))</formula>
    </cfRule>
    <cfRule type="expression" dxfId="1293" priority="9">
      <formula>AND(J43=3,IF(COUNTIF(J$7:J$11,"=3")=1,TRUE))</formula>
    </cfRule>
  </conditionalFormatting>
  <conditionalFormatting sqref="B176:B190">
    <cfRule type="cellIs" dxfId="1292" priority="5" operator="equal">
      <formula>"-"</formula>
    </cfRule>
    <cfRule type="duplicateValues" dxfId="1291" priority="6"/>
  </conditionalFormatting>
  <conditionalFormatting sqref="G177">
    <cfRule type="aboveAverage" dxfId="1290" priority="4"/>
  </conditionalFormatting>
  <conditionalFormatting sqref="G177">
    <cfRule type="containsBlanks" dxfId="1289" priority="3">
      <formula>LEN(TRIM(G177))=0</formula>
    </cfRule>
  </conditionalFormatting>
  <conditionalFormatting sqref="G181">
    <cfRule type="aboveAverage" dxfId="1288" priority="2"/>
  </conditionalFormatting>
  <conditionalFormatting sqref="G181">
    <cfRule type="containsBlanks" dxfId="1287" priority="1">
      <formula>LEN(TRIM(G181))=0</formula>
    </cfRule>
  </conditionalFormatting>
  <conditionalFormatting sqref="A102:A132">
    <cfRule type="cellIs" dxfId="1286" priority="278" operator="equal">
      <formula>"-"</formula>
    </cfRule>
    <cfRule type="duplicateValues" dxfId="1285" priority="279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3" manualBreakCount="3">
    <brk id="98" max="16383" man="1"/>
    <brk id="150" max="16383" man="1"/>
    <brk id="297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13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customWidth="1"/>
    <col min="2" max="2" width="27.28515625" customWidth="1"/>
    <col min="3" max="9" width="6.28515625" customWidth="1"/>
    <col min="10" max="10" width="6" hidden="1" customWidth="1"/>
    <col min="11" max="12" width="4.7109375" customWidth="1"/>
    <col min="13" max="13" width="6" hidden="1" customWidth="1"/>
    <col min="14" max="16" width="9.140625" customWidth="1"/>
    <col min="18" max="34" width="9.7109375" hidden="1" customWidth="1"/>
  </cols>
  <sheetData>
    <row r="1" spans="1:34" x14ac:dyDescent="0.2">
      <c r="A1" s="18" t="str">
        <f>Võistkondlik!B1</f>
        <v>ESL INDIVIDUAAL-VÕISTKONDLIKUD MEISTRIVÕISTLUSED PETANGIS 2018</v>
      </c>
      <c r="B1" s="19"/>
      <c r="C1" s="19"/>
      <c r="E1" s="15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4" s="11" customFormat="1" x14ac:dyDescent="0.2">
      <c r="A2" s="15" t="str">
        <f>Võistkondlik!B2</f>
        <v>Toimumisaeg: L, 02.06.2018 kell 11:00</v>
      </c>
      <c r="B2" s="19"/>
      <c r="C2" s="19"/>
      <c r="E2" s="15"/>
    </row>
    <row r="3" spans="1:34" s="11" customFormat="1" x14ac:dyDescent="0.2">
      <c r="A3" s="15" t="str">
        <f>Võistkondlik!B3</f>
        <v>Toimumiskoht: Ida-Virumaa, Voka, Metsa tn 2</v>
      </c>
      <c r="B3" s="19"/>
      <c r="C3" s="19"/>
      <c r="E3" s="15"/>
    </row>
    <row r="4" spans="1:34" s="11" customFormat="1" x14ac:dyDescent="0.2">
      <c r="A4" s="15"/>
      <c r="B4" s="19"/>
      <c r="C4" s="19"/>
      <c r="E4" s="15"/>
      <c r="I4" s="214" t="s">
        <v>269</v>
      </c>
    </row>
    <row r="5" spans="1:34" x14ac:dyDescent="0.2">
      <c r="A5" s="26" t="s">
        <v>102</v>
      </c>
      <c r="B5" s="19"/>
      <c r="C5" s="19"/>
    </row>
    <row r="6" spans="1:34" x14ac:dyDescent="0.2">
      <c r="Q6" s="142"/>
    </row>
    <row r="7" spans="1:34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/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  <c r="Q7" s="142"/>
    </row>
    <row r="8" spans="1:34" x14ac:dyDescent="0.2">
      <c r="A8" s="96">
        <v>1</v>
      </c>
      <c r="B8" s="100" t="s">
        <v>194</v>
      </c>
      <c r="C8" s="97"/>
      <c r="D8" s="80">
        <v>13</v>
      </c>
      <c r="E8" s="80">
        <v>6</v>
      </c>
      <c r="F8" s="80"/>
      <c r="G8" s="80"/>
      <c r="H8" s="172" t="str">
        <f>(IF(D8-C9&gt;0,1)+IF(E8-C10&gt;0,1)+IF(F8-C11&gt;0,1)+IF(G8-C12&gt;0,1))&amp;"-"&amp;(IF(D8-C9&lt;0,1)+IF(E8-C10&lt;0,1)+IF(F8-C11&lt;0,1)+IF(G8-C12&lt;0,1))</f>
        <v>1-1</v>
      </c>
      <c r="I8" s="80" t="str">
        <f>IF(AND(B8&lt;&gt;"",M$7=TRUE),A$7&amp;RANK(M8,M$8:M$12,0),"")</f>
        <v>A2</v>
      </c>
      <c r="J8" s="173">
        <f>VALUE(LEFT(H8,1))</f>
        <v>1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175">
        <f>10000*J8+K8*100+L8</f>
        <v>10000</v>
      </c>
      <c r="Q8" s="142"/>
    </row>
    <row r="9" spans="1:34" x14ac:dyDescent="0.2">
      <c r="A9" s="96">
        <v>2</v>
      </c>
      <c r="B9" s="163" t="s">
        <v>195</v>
      </c>
      <c r="C9" s="80">
        <v>5</v>
      </c>
      <c r="D9" s="97"/>
      <c r="E9" s="80">
        <v>3</v>
      </c>
      <c r="F9" s="80"/>
      <c r="G9" s="80"/>
      <c r="H9" s="172" t="str">
        <f>(IF(C9-D8&gt;0,1)+IF(E9-D10&gt;0,1)+IF(F9-D11&gt;0,1)+IF(G9-D12&gt;0,1))&amp;"-"&amp;(IF(C9-D8&lt;0,1)+IF(E9-D10&lt;0,1)+IF(F9-D11&lt;0,1)+IF(G9-D12&lt;0,1))</f>
        <v>0-2</v>
      </c>
      <c r="I9" s="80" t="str">
        <f>IF(AND(B9&lt;&gt;"",M$7=TRUE),A$7&amp;RANK(M9,M$8:M$12,0),"")</f>
        <v>A3</v>
      </c>
      <c r="J9" s="173">
        <f t="shared" ref="J9:J12" si="0">VALUE(LEFT(H9,1))</f>
        <v>0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175">
        <f t="shared" ref="M9:M12" si="1">10000*J9+K9*100+L9</f>
        <v>0</v>
      </c>
      <c r="Q9" s="142"/>
    </row>
    <row r="10" spans="1:34" x14ac:dyDescent="0.2">
      <c r="A10" s="96">
        <v>3</v>
      </c>
      <c r="B10" s="163" t="s">
        <v>200</v>
      </c>
      <c r="C10" s="80">
        <v>13</v>
      </c>
      <c r="D10" s="177">
        <v>13</v>
      </c>
      <c r="E10" s="97"/>
      <c r="F10" s="80"/>
      <c r="G10" s="80"/>
      <c r="H10" s="172" t="str">
        <f>(IF(C10-E8&gt;0,1)+IF(D10-E9&gt;0,1)+IF(F10-E11&gt;0,1)+IF(G10-E12&gt;0,1))&amp;"-"&amp;(IF(C10-E8&lt;0,1)+IF(D10-E9&lt;0,1)+IF(F10-E11&lt;0,1)+IF(G10-E12&lt;0,1))</f>
        <v>2-0</v>
      </c>
      <c r="I10" s="80" t="str">
        <f>IF(AND(B10&lt;&gt;"",M$7=TRUE),A$7&amp;RANK(M10,M$8:M$12,0),"")</f>
        <v>A1</v>
      </c>
      <c r="J10" s="173">
        <f t="shared" si="0"/>
        <v>2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0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0</v>
      </c>
      <c r="M10" s="175">
        <f t="shared" si="1"/>
        <v>20000</v>
      </c>
      <c r="Q10" s="142"/>
    </row>
    <row r="11" spans="1:34" hidden="1" x14ac:dyDescent="0.2">
      <c r="A11" s="96">
        <v>4</v>
      </c>
      <c r="B11" s="164"/>
      <c r="C11" s="80"/>
      <c r="D11" s="177"/>
      <c r="E11" s="80"/>
      <c r="F11" s="97"/>
      <c r="G11" s="98"/>
      <c r="H11" s="172" t="str">
        <f>(IF(C11-F8&gt;0,1)+IF(D11-F9&gt;0,1)+IF(E11-F10&gt;0,1)+IF(G11-F12&gt;0,1))&amp;"-"&amp;(IF(C11-F8&lt;0,1)+IF(D11-F9&lt;0,1)+IF(E11-F10&lt;0,1)+IF(G11-F12&lt;0,1))</f>
        <v>0-0</v>
      </c>
      <c r="I11" s="80" t="str">
        <f>IF(AND(B11&lt;&gt;"",M$7=TRUE),A$7&amp;RANK(M11,M$8:M$12,0),"")</f>
        <v/>
      </c>
      <c r="J11" s="173">
        <f t="shared" si="0"/>
        <v>0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0</v>
      </c>
      <c r="Q11" s="142"/>
    </row>
    <row r="12" spans="1:34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 t="shared" si="0"/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 t="shared" si="1"/>
        <v>0</v>
      </c>
      <c r="Q12" s="142"/>
    </row>
    <row r="13" spans="1:34" s="11" customFormat="1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  <c r="Q13" s="142"/>
    </row>
    <row r="14" spans="1:34" s="11" customFormat="1" x14ac:dyDescent="0.2">
      <c r="A14" s="96" t="s">
        <v>19</v>
      </c>
      <c r="B14" s="119"/>
      <c r="C14" s="78">
        <v>1</v>
      </c>
      <c r="D14" s="78">
        <v>2</v>
      </c>
      <c r="E14" s="78">
        <v>3</v>
      </c>
      <c r="F14" s="78">
        <v>4</v>
      </c>
      <c r="G14" s="78"/>
      <c r="H14" s="119" t="s">
        <v>1</v>
      </c>
      <c r="I14" s="119" t="s">
        <v>52</v>
      </c>
      <c r="J14" s="184" t="s">
        <v>212</v>
      </c>
      <c r="K14" s="170" t="s">
        <v>212</v>
      </c>
      <c r="L14" s="185" t="s">
        <v>213</v>
      </c>
      <c r="M14" s="186" t="b">
        <f>OR(AND(COUNTA(B15:B19)=3,COUNTA(C15:G19)=6),AND(COUNTA(B15:B19)=4,COUNTA(C15:G19)=12),AND(COUNTA(B15:B19)=5,COUNTA(C15:G19)=20))</f>
        <v>1</v>
      </c>
      <c r="Q14" s="142"/>
    </row>
    <row r="15" spans="1:34" s="11" customFormat="1" x14ac:dyDescent="0.2">
      <c r="A15" s="96">
        <v>1</v>
      </c>
      <c r="B15" s="100" t="s">
        <v>77</v>
      </c>
      <c r="C15" s="97"/>
      <c r="D15" s="80">
        <v>13</v>
      </c>
      <c r="E15" s="80">
        <v>13</v>
      </c>
      <c r="F15" s="80">
        <v>10</v>
      </c>
      <c r="G15" s="80"/>
      <c r="H15" s="172" t="str">
        <f>(IF(D15-C16&gt;0,1)+IF(E15-C17&gt;0,1)+IF(F15-C18&gt;0,1)+IF(G15-C19&gt;0,1))&amp;"-"&amp;(IF(D15-C16&lt;0,1)+IF(E15-C17&lt;0,1)+IF(F15-C18&lt;0,1)+IF(G15-C19&lt;0,1))</f>
        <v>2-1</v>
      </c>
      <c r="I15" s="80" t="str">
        <f>IF(AND(B15&lt;&gt;"",M$14=TRUE),A$14&amp;RANK(M15,M$15:M$19,0),"")</f>
        <v>B2</v>
      </c>
      <c r="J15" s="173">
        <f>VALUE(LEFT(H15,1))</f>
        <v>2</v>
      </c>
      <c r="K15" s="174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0</v>
      </c>
      <c r="L15" s="123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0</v>
      </c>
      <c r="M15" s="175">
        <f>10000*J15+K15*100+L15</f>
        <v>20000</v>
      </c>
      <c r="Q15" s="142"/>
    </row>
    <row r="16" spans="1:34" s="11" customFormat="1" x14ac:dyDescent="0.2">
      <c r="A16" s="96">
        <v>2</v>
      </c>
      <c r="B16" s="163" t="s">
        <v>255</v>
      </c>
      <c r="C16" s="80">
        <v>6</v>
      </c>
      <c r="D16" s="97"/>
      <c r="E16" s="80">
        <v>9</v>
      </c>
      <c r="F16" s="80">
        <v>8</v>
      </c>
      <c r="G16" s="80"/>
      <c r="H16" s="172" t="str">
        <f>(IF(C16-D15&gt;0,1)+IF(E16-D17&gt;0,1)+IF(F16-D18&gt;0,1)+IF(G16-D19&gt;0,1))&amp;"-"&amp;(IF(C16-D15&lt;0,1)+IF(E16-D17&lt;0,1)+IF(F16-D18&lt;0,1)+IF(G16-D19&lt;0,1))</f>
        <v>0-3</v>
      </c>
      <c r="I16" s="80" t="str">
        <f>IF(AND(B16&lt;&gt;"",M$14=TRUE),A$14&amp;RANK(M16,M$15:M$19,0),"")</f>
        <v>B4</v>
      </c>
      <c r="J16" s="173">
        <f t="shared" ref="J16:J19" si="2">VALUE(LEFT(H16,1))</f>
        <v>0</v>
      </c>
      <c r="K16" s="176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0</v>
      </c>
      <c r="L16" s="123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0</v>
      </c>
      <c r="M16" s="175">
        <f t="shared" ref="M16:M19" si="3">10000*J16+K16*100+L16</f>
        <v>0</v>
      </c>
      <c r="Q16" s="142"/>
    </row>
    <row r="17" spans="1:17" s="11" customFormat="1" x14ac:dyDescent="0.2">
      <c r="A17" s="96">
        <v>3</v>
      </c>
      <c r="B17" s="163" t="s">
        <v>199</v>
      </c>
      <c r="C17" s="80">
        <v>10</v>
      </c>
      <c r="D17" s="177">
        <v>13</v>
      </c>
      <c r="E17" s="97"/>
      <c r="F17" s="80">
        <v>7</v>
      </c>
      <c r="G17" s="80"/>
      <c r="H17" s="172" t="str">
        <f>(IF(C17-E15&gt;0,1)+IF(D17-E16&gt;0,1)+IF(F17-E18&gt;0,1)+IF(G17-E19&gt;0,1))&amp;"-"&amp;(IF(C17-E15&lt;0,1)+IF(D17-E16&lt;0,1)+IF(F17-E18&lt;0,1)+IF(G17-E19&lt;0,1))</f>
        <v>1-2</v>
      </c>
      <c r="I17" s="80" t="str">
        <f>IF(AND(B17&lt;&gt;"",M$14=TRUE),A$14&amp;RANK(M17,M$15:M$19,0),"")</f>
        <v>B3</v>
      </c>
      <c r="J17" s="173">
        <f t="shared" si="2"/>
        <v>1</v>
      </c>
      <c r="K17" s="176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0</v>
      </c>
      <c r="L17" s="123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0</v>
      </c>
      <c r="M17" s="175">
        <f t="shared" si="3"/>
        <v>10000</v>
      </c>
      <c r="Q17" s="142"/>
    </row>
    <row r="18" spans="1:17" s="11" customFormat="1" x14ac:dyDescent="0.2">
      <c r="A18" s="96">
        <v>4</v>
      </c>
      <c r="B18" s="164" t="s">
        <v>168</v>
      </c>
      <c r="C18" s="80">
        <v>13</v>
      </c>
      <c r="D18" s="177">
        <v>13</v>
      </c>
      <c r="E18" s="80">
        <v>13</v>
      </c>
      <c r="F18" s="97"/>
      <c r="G18" s="98"/>
      <c r="H18" s="172" t="str">
        <f>(IF(C18-F15&gt;0,1)+IF(D18-F16&gt;0,1)+IF(E18-F17&gt;0,1)+IF(G18-F19&gt;0,1))&amp;"-"&amp;(IF(C18-F15&lt;0,1)+IF(D18-F16&lt;0,1)+IF(E18-F17&lt;0,1)+IF(G18-F19&lt;0,1))</f>
        <v>3-0</v>
      </c>
      <c r="I18" s="80" t="str">
        <f>IF(AND(B18&lt;&gt;"",M$14=TRUE),A$14&amp;RANK(M18,M$15:M$19,0),"")</f>
        <v>B1</v>
      </c>
      <c r="J18" s="173">
        <f t="shared" si="2"/>
        <v>3</v>
      </c>
      <c r="K18" s="176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0</v>
      </c>
      <c r="L18" s="123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0</v>
      </c>
      <c r="M18" s="175">
        <f t="shared" si="3"/>
        <v>30000</v>
      </c>
      <c r="Q18" s="142"/>
    </row>
    <row r="19" spans="1:17" s="11" customFormat="1" hidden="1" x14ac:dyDescent="0.2">
      <c r="A19" s="96">
        <v>5</v>
      </c>
      <c r="B19" s="164"/>
      <c r="C19" s="80"/>
      <c r="D19" s="80"/>
      <c r="E19" s="80"/>
      <c r="F19" s="80"/>
      <c r="G19" s="97"/>
      <c r="H19" s="172" t="str">
        <f>(IF(C19-G15&gt;0,1)+IF(D19-G16&gt;0,1)+IF(E19-G17&gt;0,1)+IF(F19-G18&gt;0,1))&amp;"-"&amp;(IF(C19-G15&lt;0,1)+IF(D19-G16&lt;0,1)+IF(E19-G17&lt;0,1)+IF(F19-G18&lt;0,1))</f>
        <v>0-0</v>
      </c>
      <c r="I19" s="80" t="str">
        <f>IF(AND(B19&lt;&gt;"",M$14=TRUE),A$14&amp;RANK(M19,M$15:M$19,0),"")</f>
        <v/>
      </c>
      <c r="J19" s="173">
        <f t="shared" si="2"/>
        <v>0</v>
      </c>
      <c r="K19" s="176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23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175">
        <f t="shared" si="3"/>
        <v>0</v>
      </c>
      <c r="Q19" s="142"/>
    </row>
    <row r="20" spans="1:17" x14ac:dyDescent="0.2">
      <c r="A20" s="95"/>
      <c r="B20" s="178"/>
      <c r="C20" s="82"/>
      <c r="D20" s="179"/>
      <c r="E20" s="82"/>
      <c r="F20" s="83"/>
      <c r="G20" s="79"/>
      <c r="H20" s="112"/>
      <c r="I20" s="180"/>
      <c r="J20" s="181"/>
      <c r="K20" s="187"/>
      <c r="L20" s="183"/>
      <c r="M20" s="181"/>
      <c r="Q20" s="142"/>
    </row>
    <row r="21" spans="1:17" x14ac:dyDescent="0.2">
      <c r="A21" s="96" t="s">
        <v>34</v>
      </c>
      <c r="B21" s="119"/>
      <c r="C21" s="78">
        <v>1</v>
      </c>
      <c r="D21" s="78">
        <v>2</v>
      </c>
      <c r="E21" s="78">
        <v>3</v>
      </c>
      <c r="F21" s="78">
        <v>4</v>
      </c>
      <c r="G21" s="78"/>
      <c r="H21" s="119" t="s">
        <v>1</v>
      </c>
      <c r="I21" s="119" t="s">
        <v>52</v>
      </c>
      <c r="J21" s="184" t="s">
        <v>212</v>
      </c>
      <c r="K21" s="170" t="s">
        <v>212</v>
      </c>
      <c r="L21" s="185" t="s">
        <v>213</v>
      </c>
      <c r="M21" s="186" t="b">
        <f>OR(AND(COUNTA(B22:B26)=3,COUNTA(C22:G26)=6),AND(COUNTA(B22:B26)=4,COUNTA(C22:G26)=12),AND(COUNTA(B22:B26)=5,COUNTA(C22:G26)=20))</f>
        <v>1</v>
      </c>
      <c r="Q21" s="142"/>
    </row>
    <row r="22" spans="1:17" x14ac:dyDescent="0.2">
      <c r="A22" s="96">
        <v>1</v>
      </c>
      <c r="B22" s="100" t="s">
        <v>196</v>
      </c>
      <c r="C22" s="97"/>
      <c r="D22" s="80">
        <v>13</v>
      </c>
      <c r="E22" s="80">
        <v>13</v>
      </c>
      <c r="F22" s="80">
        <v>11</v>
      </c>
      <c r="G22" s="80"/>
      <c r="H22" s="172" t="str">
        <f>(IF(D22-C23&gt;0,1)+IF(E22-C24&gt;0,1)+IF(F22-C25&gt;0,1)+IF(G22-C26&gt;0,1))&amp;"-"&amp;(IF(D22-C23&lt;0,1)+IF(E22-C24&lt;0,1)+IF(F22-C25&lt;0,1)+IF(G22-C26&lt;0,1))</f>
        <v>2-1</v>
      </c>
      <c r="I22" s="80" t="str">
        <f>IF(AND(B22&lt;&gt;"",M$21=TRUE),A$21&amp;RANK(M22,M$22:M$26,0),"")</f>
        <v>C2</v>
      </c>
      <c r="J22" s="173">
        <f>VALUE(LEFT(H22,1))</f>
        <v>2</v>
      </c>
      <c r="K22" s="174">
        <f>IF(AND(J22=1,J23=1,D22&gt;C23),1)+IF(AND(J22=1,J24=1,E22&gt;C24),1)+IF(AND(J22=1,J25=1,F22&gt;C25),1)+IF(AND(J22=1,J26=1,G22&gt;C26),1)+IF(AND(J22=2,J23=2,D22&gt;C23),1)+IF(AND(J22=2,J24=2,E22&gt;C24),1)+IF(AND(J22=2,J25=2,F22&gt;C25),1)+IF(AND(J22=2,J26=2,G22&gt;C26),1)+IF(AND(J22=3,J23=3,D22&gt;C23),1)+IF(AND(J22=3,J24=3,E22&gt;C24),1)+IF(AND(J22=3,J25=3,F22&gt;C25),1)+IF(AND(J22=3,J26=3,G22&gt;C26),1)</f>
        <v>0</v>
      </c>
      <c r="L22" s="123">
        <f>IF(AND(J22=1,J23=1),D22-C23)+IF(AND(J22=1,J24=1),E22-C24)+IF(AND(J22=1,J25=1),F22-C25)+IF(AND(J22=1,J26=1),G22-C26)+IF(AND(J22=2,J23=2),D22-C23)+IF(AND(J22=2,J24=2),E22-C24)+IF(AND(J22=2,J25=2),F22-C25)+IF(AND(J22=2,J26=2),G22-C26)+IF(AND(J22=3,J23=3),D22-C23)+IF(AND(J22=3,J24=3),E22-C24)+IF(AND(J22=3,J25=3),F22-C25)+IF(AND(J22=3,J26=3),G22-C26)</f>
        <v>0</v>
      </c>
      <c r="M22" s="175">
        <f>10000*J22+K22*100+L22</f>
        <v>20000</v>
      </c>
      <c r="Q22" s="142"/>
    </row>
    <row r="23" spans="1:17" x14ac:dyDescent="0.2">
      <c r="A23" s="96">
        <v>2</v>
      </c>
      <c r="B23" s="163" t="s">
        <v>197</v>
      </c>
      <c r="C23" s="80">
        <v>1</v>
      </c>
      <c r="D23" s="97"/>
      <c r="E23" s="80">
        <v>8</v>
      </c>
      <c r="F23" s="80">
        <v>2</v>
      </c>
      <c r="G23" s="80"/>
      <c r="H23" s="172" t="str">
        <f>(IF(C23-D22&gt;0,1)+IF(E23-D24&gt;0,1)+IF(F23-D25&gt;0,1)+IF(G23-D26&gt;0,1))&amp;"-"&amp;(IF(C23-D22&lt;0,1)+IF(E23-D24&lt;0,1)+IF(F23-D25&lt;0,1)+IF(G23-D26&lt;0,1))</f>
        <v>0-3</v>
      </c>
      <c r="I23" s="80" t="str">
        <f>IF(AND(B23&lt;&gt;"",M$21=TRUE),A$21&amp;RANK(M23,M$22:M$26,0),"")</f>
        <v>C4</v>
      </c>
      <c r="J23" s="173">
        <f t="shared" ref="J23:J26" si="4">VALUE(LEFT(H23,1))</f>
        <v>0</v>
      </c>
      <c r="K23" s="176">
        <f>IF(AND(J23=1,J22=1,C23&gt;D22),1)+IF(AND(J23=1,J24=1,E23&gt;D24),1)+IF(AND(J23=1,J25=1,F23&gt;D25),1)+IF(AND(J23=1,J26=1,G23&gt;D26),1)+IF(AND(J23=2,J22=2,C23&gt;D22),1)+IF(AND(J23=2,J24=2,E23&gt;D24),1)+IF(AND(J23=2,J25=2,F23&gt;D25),1)+IF(AND(J23=2,J26=2,G23&gt;D26),1)+IF(AND(J23=3,J22=3,C23&gt;D22),1)+IF(AND(J23=3,J24=3,E23&gt;D24),1)+IF(AND(J23=3,J25=3,F23&gt;D25),1)+IF(AND(J23=3,J26=3,G23&gt;D26),1)</f>
        <v>0</v>
      </c>
      <c r="L23" s="123">
        <f>IF(AND(J23=1,J22=1),C23-D22)+IF(AND(J23=1,J24=1),E23-D24)+IF(AND(J23=1,J25=1),F23-D25)+IF(AND(J23=1,J26=1),G23-D26)+IF(AND(J23=2,J22=2),C23-D22)+IF(AND(J23=2,J24=2),E23-D24)+IF(AND(J23=2,J25=2),F23-D25)+IF(AND(J23=2,J26=2),G23-D26)+IF(AND(J23=3,J22=3),C23-D22)+IF(AND(J23=3,J24=3),E23-D24)+IF(AND(J23=3,J25=3),F23-D25)+IF(AND(J23=3,J26=3),G23-D26)</f>
        <v>0</v>
      </c>
      <c r="M23" s="175">
        <f t="shared" ref="M23:M26" si="5">10000*J23+K23*100+L23</f>
        <v>0</v>
      </c>
    </row>
    <row r="24" spans="1:17" x14ac:dyDescent="0.2">
      <c r="A24" s="96">
        <v>3</v>
      </c>
      <c r="B24" s="163" t="s">
        <v>198</v>
      </c>
      <c r="C24" s="80">
        <v>7</v>
      </c>
      <c r="D24" s="177">
        <v>13</v>
      </c>
      <c r="E24" s="97"/>
      <c r="F24" s="80">
        <v>9</v>
      </c>
      <c r="G24" s="80"/>
      <c r="H24" s="172" t="str">
        <f>(IF(C24-E22&gt;0,1)+IF(D24-E23&gt;0,1)+IF(F24-E25&gt;0,1)+IF(G24-E26&gt;0,1))&amp;"-"&amp;(IF(C24-E22&lt;0,1)+IF(D24-E23&lt;0,1)+IF(F24-E25&lt;0,1)+IF(G24-E26&lt;0,1))</f>
        <v>1-2</v>
      </c>
      <c r="I24" s="80" t="str">
        <f>IF(AND(B24&lt;&gt;"",M$21=TRUE),A$21&amp;RANK(M24,M$22:M$26,0),"")</f>
        <v>C3</v>
      </c>
      <c r="J24" s="173">
        <f t="shared" si="4"/>
        <v>1</v>
      </c>
      <c r="K24" s="176">
        <f>IF(AND(J24=1,J22=1,C24&gt;E22),1)+IF(AND(J24=1,J23=1,D24&gt;E23),1)+IF(AND(J24=1,J25=1,F24&gt;E25),1)+IF(AND(J24=1,J26=1,G24&gt;E26),1)+IF(AND(J24=2,J22=2,C24&gt;E22),1)+IF(AND(J24=2,J23=2,D24&gt;E23),1)+IF(AND(J24=2,J25=2,F24&gt;E25),1)+IF(AND(J24=2,J26=2,G24&gt;E26),1)+IF(AND(J24=3,J22=3,C24&gt;E22),1)+IF(AND(J24=3,J23=3,D24&gt;E23),1)+IF(AND(J24=3,J25=3,F24&gt;E25),1)+IF(AND(J24=3,J26=3,G24&gt;E26),1)</f>
        <v>0</v>
      </c>
      <c r="L24" s="123">
        <f>IF(AND(J24=1,J22=1),C24-E22)+IF(AND(J24=1,J23=1),D24-E23)+IF(AND(J24=1,J25=1),F24-E25)+IF(AND(J24=1,J26=1),G24-E26)+IF(AND(J24=2,J22=2),C24-E22)+IF(AND(J24=2,J23=2),D24-E23)+IF(AND(J24=2,J25=2),F24-E25)+IF(AND(J24=2,J26=2),G24-E26)+IF(AND(J24=3,J22=3),C24-E22)+IF(AND(J24=3,J23=3),D24-E23)+IF(AND(J24=3,J25=3),F24-E25)+IF(AND(J24=3,J26=3),G24-E26)</f>
        <v>0</v>
      </c>
      <c r="M24" s="175">
        <f t="shared" si="5"/>
        <v>10000</v>
      </c>
      <c r="N24" s="72"/>
      <c r="O24" s="72"/>
      <c r="P24" s="72"/>
    </row>
    <row r="25" spans="1:17" x14ac:dyDescent="0.2">
      <c r="A25" s="96">
        <v>4</v>
      </c>
      <c r="B25" s="164" t="s">
        <v>108</v>
      </c>
      <c r="C25" s="80">
        <v>13</v>
      </c>
      <c r="D25" s="177">
        <v>13</v>
      </c>
      <c r="E25" s="80">
        <v>13</v>
      </c>
      <c r="F25" s="97"/>
      <c r="G25" s="98"/>
      <c r="H25" s="172" t="str">
        <f>(IF(C25-F22&gt;0,1)+IF(D25-F23&gt;0,1)+IF(E25-F24&gt;0,1)+IF(G25-F26&gt;0,1))&amp;"-"&amp;(IF(C25-F22&lt;0,1)+IF(D25-F23&lt;0,1)+IF(E25-F24&lt;0,1)+IF(G25-F26&lt;0,1))</f>
        <v>3-0</v>
      </c>
      <c r="I25" s="80" t="str">
        <f>IF(AND(B25&lt;&gt;"",M$21=TRUE),A$21&amp;RANK(M25,M$22:M$26,0),"")</f>
        <v>C1</v>
      </c>
      <c r="J25" s="173">
        <f t="shared" si="4"/>
        <v>3</v>
      </c>
      <c r="K25" s="176">
        <f>IF(AND(J25=1,J22=1,C25&gt;F22),1)+IF(AND(J25=1,J23=1,D25&gt;F23),1)+IF(AND(J25=1,J24=1,E25&gt;F24),1)+IF(AND(J25=1,J26=1,G25&gt;F26),1)+IF(AND(J25=2,J22=2,C25&gt;F22),1)+IF(AND(J25=2,J23=2,D25&gt;F23),1)+IF(AND(J25=2,J24=2,E25&gt;F24),1)+IF(AND(J25=2,J26=2,G25&gt;F26),1)+IF(AND(J25=3,J22=3,C25&gt;F22),1)+IF(AND(J25=3,J23=3,D25&gt;F23),1)+IF(AND(J25=3,J24=3,E25&gt;F24),1)+IF(AND(J25=3,J26=3,G25&gt;F26),1)</f>
        <v>0</v>
      </c>
      <c r="L25" s="123">
        <f>IF(AND(J25=1,J22=1),C25-F22)+IF(AND(J25=1,J23=1),D25-F23)+IF(AND(J25=1,J24=1),E25-F24)+IF(AND(J25=1,J26=1),G25-F26)+IF(AND(J25=2,J22=2),C25-F22)+IF(AND(J25=2,J23=2),D25-F23)+IF(AND(J25=2,J24=2),E25-F24)+IF(AND(J25=2,J26=2),G25-F26)+IF(AND(J25=3,J22=3),C25-F22)+IF(AND(J25=3,J23=3),D25-F23)+IF(AND(J25=3,J24=3),E25-F24)+IF(AND(J25=3,J26=3),G25-F26)</f>
        <v>0</v>
      </c>
      <c r="M25" s="175">
        <f t="shared" si="5"/>
        <v>30000</v>
      </c>
      <c r="N25" s="72"/>
      <c r="O25" s="72"/>
      <c r="P25" s="72"/>
    </row>
    <row r="26" spans="1:17" hidden="1" x14ac:dyDescent="0.2">
      <c r="A26" s="96">
        <v>5</v>
      </c>
      <c r="B26" s="164"/>
      <c r="C26" s="80"/>
      <c r="D26" s="80"/>
      <c r="E26" s="80"/>
      <c r="F26" s="80"/>
      <c r="G26" s="97"/>
      <c r="H26" s="172" t="str">
        <f>(IF(C26-G22&gt;0,1)+IF(D26-G23&gt;0,1)+IF(E26-G24&gt;0,1)+IF(F26-G25&gt;0,1))&amp;"-"&amp;(IF(C26-G22&lt;0,1)+IF(D26-G23&lt;0,1)+IF(E26-G24&lt;0,1)+IF(F26-G25&lt;0,1))</f>
        <v>0-0</v>
      </c>
      <c r="I26" s="80" t="str">
        <f>IF(AND(B26&lt;&gt;"",M$21=TRUE),A$21&amp;RANK(M26,M$22:M$26,0),"")</f>
        <v/>
      </c>
      <c r="J26" s="173">
        <f t="shared" si="4"/>
        <v>0</v>
      </c>
      <c r="K26" s="176">
        <f>IF(AND(J26=1,J22=1,C26&gt;G22),1)+IF(AND(J26=1,J23=1,D26&gt;G23),1)+IF(AND(J26=1,J24=1,E26&gt;G24),1)+IF(AND(J26=1,J25=1,F26&gt;G25),1)+IF(AND(J26=2,J22=2,C26&gt;G22),1)+IF(AND(J26=2,J23=2,D26&gt;G23),1)+IF(AND(J26=2,J24=2,E26&gt;G24),1)+IF(AND(J26=2,J25=2,F26&gt;G25),1)+IF(AND(J26=3,J22=3,C26&gt;G22),1)+IF(AND(J26=3,J23=3,D26&gt;G23),1)+IF(AND(J26=3,J24=3,E26&gt;G24),1)+IF(AND(J26=3,J25=3,F26&gt;G25),1)</f>
        <v>0</v>
      </c>
      <c r="L26" s="123">
        <f>IF(AND(J26=1,J22=1),C26-G22)+IF(AND(J26=1,J23=1),D26-G23)+IF(AND(J26=1,J24=1),E26-G24)+IF(AND(J26=1,J25=1),F26-G25)+IF(AND(J26=2,J22=2),C26-G22)+IF(AND(J26=2,J23=2),D26-G23)+IF(AND(J26=2,J24=2),E26-G24)+IF(AND(J26=2,J25=2),F26-G25)+IF(AND(J26=3,J22=3),C26-G22)+IF(AND(J26=3,J23=3),D26-G23)+IF(AND(J26=3,J24=3),E26-G24)+IF(AND(J26=3,J25=3),F26-G25)</f>
        <v>0</v>
      </c>
      <c r="M26" s="175">
        <f t="shared" si="5"/>
        <v>0</v>
      </c>
      <c r="N26" s="72"/>
      <c r="O26" s="72"/>
      <c r="P26" s="72"/>
      <c r="Q26" s="72"/>
    </row>
    <row r="27" spans="1:17" x14ac:dyDescent="0.2">
      <c r="A27" s="76"/>
      <c r="B27" s="116"/>
      <c r="C27" s="22"/>
      <c r="D27" s="22"/>
      <c r="E27" s="22"/>
      <c r="F27" s="188"/>
      <c r="G27" s="188"/>
      <c r="H27" s="189"/>
      <c r="I27" s="190"/>
      <c r="J27" s="191"/>
      <c r="K27" s="182"/>
      <c r="L27" s="192"/>
      <c r="M27" s="191"/>
      <c r="N27" s="72"/>
      <c r="O27" s="72"/>
      <c r="P27" s="72"/>
      <c r="Q27" s="72"/>
    </row>
    <row r="28" spans="1:17" x14ac:dyDescent="0.2">
      <c r="A28" s="96" t="s">
        <v>17</v>
      </c>
      <c r="B28" s="119"/>
      <c r="C28" s="78">
        <v>1</v>
      </c>
      <c r="D28" s="78">
        <v>2</v>
      </c>
      <c r="E28" s="78">
        <v>3</v>
      </c>
      <c r="F28" s="78"/>
      <c r="G28" s="78"/>
      <c r="H28" s="119" t="s">
        <v>1</v>
      </c>
      <c r="I28" s="119" t="s">
        <v>52</v>
      </c>
      <c r="J28" s="184" t="s">
        <v>212</v>
      </c>
      <c r="K28" s="170" t="s">
        <v>212</v>
      </c>
      <c r="L28" s="185" t="s">
        <v>213</v>
      </c>
      <c r="M28" s="186" t="b">
        <f>OR(AND(COUNTA(B29:B33)=3,COUNTA(C29:G33)=6),AND(COUNTA(B29:B33)=4,COUNTA(C29:G33)=12),AND(COUNTA(B29:B33)=5,COUNTA(C29:G33)=20))</f>
        <v>1</v>
      </c>
      <c r="N28" s="72"/>
      <c r="O28" s="72"/>
      <c r="P28" s="72"/>
      <c r="Q28" s="72"/>
    </row>
    <row r="29" spans="1:17" x14ac:dyDescent="0.2">
      <c r="A29" s="96">
        <v>1</v>
      </c>
      <c r="B29" s="100" t="s">
        <v>67</v>
      </c>
      <c r="C29" s="97"/>
      <c r="D29" s="80">
        <v>13</v>
      </c>
      <c r="E29" s="80">
        <v>6</v>
      </c>
      <c r="F29" s="80"/>
      <c r="G29" s="80"/>
      <c r="H29" s="172" t="str">
        <f>(IF(D29-C30&gt;0,1)+IF(E29-C31&gt;0,1)+IF(F29-C32&gt;0,1)+IF(G29-C33&gt;0,1))&amp;"-"&amp;(IF(D29-C30&lt;0,1)+IF(E29-C31&lt;0,1)+IF(F29-C32&lt;0,1)+IF(G29-C33&lt;0,1))</f>
        <v>1-1</v>
      </c>
      <c r="I29" s="80" t="str">
        <f>IF(AND(B29&lt;&gt;"",M$28=TRUE),A$28&amp;RANK(M29,M$29:M$33,0),"")</f>
        <v>D2</v>
      </c>
      <c r="J29" s="173">
        <f>VALUE(LEFT(H29,1))</f>
        <v>1</v>
      </c>
      <c r="K29" s="174">
        <f>IF(AND(J29=1,J30=1,D29&gt;C30),1)+IF(AND(J29=1,J31=1,E29&gt;C31),1)+IF(AND(J29=1,J32=1,F29&gt;C32),1)+IF(AND(J29=1,J33=1,G29&gt;C33),1)+IF(AND(J29=2,J30=2,D29&gt;C30),1)+IF(AND(J29=2,J31=2,E29&gt;C31),1)+IF(AND(J29=2,J32=2,F29&gt;C32),1)+IF(AND(J29=2,J33=2,G29&gt;C33),1)+IF(AND(J29=3,J30=3,D29&gt;C30),1)+IF(AND(J29=3,J31=3,E29&gt;C31),1)+IF(AND(J29=3,J32=3,F29&gt;C32),1)+IF(AND(J29=3,J33=3,G29&gt;C33),1)</f>
        <v>0</v>
      </c>
      <c r="L29" s="123">
        <f>IF(AND(J29=1,J30=1),D29-C30)+IF(AND(J29=1,J31=1),E29-C31)+IF(AND(J29=1,J32=1),F29-C32)+IF(AND(J29=1,J33=1),G29-C33)+IF(AND(J29=2,J30=2),D29-C30)+IF(AND(J29=2,J31=2),E29-C31)+IF(AND(J29=2,J32=2),F29-C32)+IF(AND(J29=2,J33=2),G29-C33)+IF(AND(J29=3,J30=3),D29-C30)+IF(AND(J29=3,J31=3),E29-C31)+IF(AND(J29=3,J32=3),F29-C32)+IF(AND(J29=3,J33=3),G29-C33)</f>
        <v>0</v>
      </c>
      <c r="M29" s="175">
        <f>10000*J29+K29*100+L29</f>
        <v>10000</v>
      </c>
      <c r="N29" s="72"/>
      <c r="O29" s="72"/>
      <c r="P29" s="72"/>
      <c r="Q29" s="72"/>
    </row>
    <row r="30" spans="1:17" x14ac:dyDescent="0.2">
      <c r="A30" s="96">
        <v>2</v>
      </c>
      <c r="B30" s="163" t="s">
        <v>201</v>
      </c>
      <c r="C30" s="80">
        <v>6</v>
      </c>
      <c r="D30" s="97"/>
      <c r="E30" s="80">
        <v>11</v>
      </c>
      <c r="F30" s="80"/>
      <c r="G30" s="80"/>
      <c r="H30" s="172" t="str">
        <f>(IF(C30-D29&gt;0,1)+IF(E30-D31&gt;0,1)+IF(F30-D32&gt;0,1)+IF(G30-D33&gt;0,1))&amp;"-"&amp;(IF(C30-D29&lt;0,1)+IF(E30-D31&lt;0,1)+IF(F30-D32&lt;0,1)+IF(G30-D33&lt;0,1))</f>
        <v>0-2</v>
      </c>
      <c r="I30" s="80" t="str">
        <f>IF(AND(B30&lt;&gt;"",M$28=TRUE),A$28&amp;RANK(M30,M$29:M$33,0),"")</f>
        <v>D3</v>
      </c>
      <c r="J30" s="173">
        <f t="shared" ref="J30:J33" si="6">VALUE(LEFT(H30,1))</f>
        <v>0</v>
      </c>
      <c r="K30" s="176">
        <f>IF(AND(J30=1,J29=1,C30&gt;D29),1)+IF(AND(J30=1,J31=1,E30&gt;D31),1)+IF(AND(J30=1,J32=1,F30&gt;D32),1)+IF(AND(J30=1,J33=1,G30&gt;D33),1)+IF(AND(J30=2,J29=2,C30&gt;D29),1)+IF(AND(J30=2,J31=2,E30&gt;D31),1)+IF(AND(J30=2,J32=2,F30&gt;D32),1)+IF(AND(J30=2,J33=2,G30&gt;D33),1)+IF(AND(J30=3,J29=3,C30&gt;D29),1)+IF(AND(J30=3,J31=3,E30&gt;D31),1)+IF(AND(J30=3,J32=3,F30&gt;D32),1)+IF(AND(J30=3,J33=3,G30&gt;D33),1)</f>
        <v>0</v>
      </c>
      <c r="L30" s="123">
        <f>IF(AND(J30=1,J29=1),C30-D29)+IF(AND(J30=1,J31=1),E30-D31)+IF(AND(J30=1,J32=1),F30-D32)+IF(AND(J30=1,J33=1),G30-D33)+IF(AND(J30=2,J29=2),C30-D29)+IF(AND(J30=2,J31=2),E30-D31)+IF(AND(J30=2,J32=2),F30-D32)+IF(AND(J30=2,J33=2),G30-D33)+IF(AND(J30=3,J29=3),C30-D29)+IF(AND(J30=3,J31=3),E30-D31)+IF(AND(J30=3,J32=3),F30-D32)+IF(AND(J30=3,J33=3),G30-D33)</f>
        <v>0</v>
      </c>
      <c r="M30" s="175">
        <f t="shared" ref="M30:M33" si="7">10000*J30+K30*100+L30</f>
        <v>0</v>
      </c>
      <c r="N30" s="72"/>
      <c r="O30" s="72"/>
      <c r="P30" s="72"/>
      <c r="Q30" s="72"/>
    </row>
    <row r="31" spans="1:17" x14ac:dyDescent="0.2">
      <c r="A31" s="96">
        <v>3</v>
      </c>
      <c r="B31" s="163" t="s">
        <v>109</v>
      </c>
      <c r="C31" s="80">
        <v>13</v>
      </c>
      <c r="D31" s="177">
        <v>13</v>
      </c>
      <c r="E31" s="97"/>
      <c r="F31" s="80"/>
      <c r="G31" s="80"/>
      <c r="H31" s="172" t="str">
        <f>(IF(C31-E29&gt;0,1)+IF(D31-E30&gt;0,1)+IF(F31-E32&gt;0,1)+IF(G31-E33&gt;0,1))&amp;"-"&amp;(IF(C31-E29&lt;0,1)+IF(D31-E30&lt;0,1)+IF(F31-E32&lt;0,1)+IF(G31-E33&lt;0,1))</f>
        <v>2-0</v>
      </c>
      <c r="I31" s="80" t="str">
        <f>IF(AND(B31&lt;&gt;"",M$28=TRUE),A$28&amp;RANK(M31,M$29:M$33,0),"")</f>
        <v>D1</v>
      </c>
      <c r="J31" s="173">
        <f t="shared" si="6"/>
        <v>2</v>
      </c>
      <c r="K31" s="176">
        <f>IF(AND(J31=1,J29=1,C31&gt;E29),1)+IF(AND(J31=1,J30=1,D31&gt;E30),1)+IF(AND(J31=1,J32=1,F31&gt;E32),1)+IF(AND(J31=1,J33=1,G31&gt;E33),1)+IF(AND(J31=2,J29=2,C31&gt;E29),1)+IF(AND(J31=2,J30=2,D31&gt;E30),1)+IF(AND(J31=2,J32=2,F31&gt;E32),1)+IF(AND(J31=2,J33=2,G31&gt;E33),1)+IF(AND(J31=3,J29=3,C31&gt;E29),1)+IF(AND(J31=3,J30=3,D31&gt;E30),1)+IF(AND(J31=3,J32=3,F31&gt;E32),1)+IF(AND(J31=3,J33=3,G31&gt;E33),1)</f>
        <v>0</v>
      </c>
      <c r="L31" s="123">
        <f>IF(AND(J31=1,J29=1),C31-E29)+IF(AND(J31=1,J30=1),D31-E30)+IF(AND(J31=1,J32=1),F31-E32)+IF(AND(J31=1,J33=1),G31-E33)+IF(AND(J31=2,J29=2),C31-E29)+IF(AND(J31=2,J30=2),D31-E30)+IF(AND(J31=2,J32=2),F31-E32)+IF(AND(J31=2,J33=2),G31-E33)+IF(AND(J31=3,J29=3),C31-E29)+IF(AND(J31=3,J30=3),D31-E30)+IF(AND(J31=3,J32=3),F31-E32)+IF(AND(J31=3,J33=3),G31-E33)</f>
        <v>0</v>
      </c>
      <c r="M31" s="175">
        <f t="shared" si="7"/>
        <v>20000</v>
      </c>
      <c r="N31" s="72"/>
      <c r="O31" s="72"/>
      <c r="P31" s="72"/>
      <c r="Q31" s="72"/>
    </row>
    <row r="32" spans="1:17" hidden="1" x14ac:dyDescent="0.2">
      <c r="A32" s="96">
        <v>4</v>
      </c>
      <c r="B32" s="164"/>
      <c r="C32" s="80"/>
      <c r="D32" s="177"/>
      <c r="E32" s="80"/>
      <c r="F32" s="97"/>
      <c r="G32" s="98"/>
      <c r="H32" s="172" t="str">
        <f>(IF(C32-F29&gt;0,1)+IF(D32-F30&gt;0,1)+IF(E32-F31&gt;0,1)+IF(G32-F33&gt;0,1))&amp;"-"&amp;(IF(C32-F29&lt;0,1)+IF(D32-F30&lt;0,1)+IF(E32-F31&lt;0,1)+IF(G32-F33&lt;0,1))</f>
        <v>0-0</v>
      </c>
      <c r="I32" s="80" t="str">
        <f>IF(AND(B32&lt;&gt;"",M$28=TRUE),A$28&amp;RANK(M32,M$29:M$33,0),"")</f>
        <v/>
      </c>
      <c r="J32" s="173">
        <f t="shared" si="6"/>
        <v>0</v>
      </c>
      <c r="K32" s="176">
        <f>IF(AND(J32=1,J29=1,C32&gt;F29),1)+IF(AND(J32=1,J30=1,D32&gt;F30),1)+IF(AND(J32=1,J31=1,E32&gt;F31),1)+IF(AND(J32=1,J33=1,G32&gt;F33),1)+IF(AND(J32=2,J29=2,C32&gt;F29),1)+IF(AND(J32=2,J30=2,D32&gt;F30),1)+IF(AND(J32=2,J31=2,E32&gt;F31),1)+IF(AND(J32=2,J33=2,G32&gt;F33),1)+IF(AND(J32=3,J29=3,C32&gt;F29),1)+IF(AND(J32=3,J30=3,D32&gt;F30),1)+IF(AND(J32=3,J31=3,E32&gt;F31),1)+IF(AND(J32=3,J33=3,G32&gt;F33),1)</f>
        <v>0</v>
      </c>
      <c r="L32" s="123">
        <f>IF(AND(J32=1,J29=1),C32-F29)+IF(AND(J32=1,J30=1),D32-F30)+IF(AND(J32=1,J31=1),E32-F31)+IF(AND(J32=1,J33=1),G32-F33)+IF(AND(J32=2,J29=2),C32-F29)+IF(AND(J32=2,J30=2),D32-F30)+IF(AND(J32=2,J31=2),E32-F31)+IF(AND(J32=2,J33=2),G32-F33)+IF(AND(J32=3,J29=3),C32-F29)+IF(AND(J32=3,J30=3),D32-F30)+IF(AND(J32=3,J31=3),E32-F31)+IF(AND(J32=3,J33=3),G32-F33)</f>
        <v>0</v>
      </c>
      <c r="M32" s="175">
        <f t="shared" si="7"/>
        <v>0</v>
      </c>
      <c r="N32" s="72"/>
      <c r="O32" s="72"/>
      <c r="P32" s="72"/>
      <c r="Q32" s="72"/>
    </row>
    <row r="33" spans="1:35" hidden="1" x14ac:dyDescent="0.2">
      <c r="A33" s="96">
        <v>5</v>
      </c>
      <c r="B33" s="164"/>
      <c r="C33" s="80"/>
      <c r="D33" s="80"/>
      <c r="E33" s="80"/>
      <c r="F33" s="80"/>
      <c r="G33" s="97"/>
      <c r="H33" s="172" t="str">
        <f>(IF(C33-G29&gt;0,1)+IF(D33-G30&gt;0,1)+IF(E33-G31&gt;0,1)+IF(F33-G32&gt;0,1))&amp;"-"&amp;(IF(C33-G29&lt;0,1)+IF(D33-G30&lt;0,1)+IF(E33-G31&lt;0,1)+IF(F33-G32&lt;0,1))</f>
        <v>0-0</v>
      </c>
      <c r="I33" s="80" t="str">
        <f>IF(AND(B33&lt;&gt;"",M$28=TRUE),A$28&amp;RANK(M33,M$29:M$33,0),"")</f>
        <v/>
      </c>
      <c r="J33" s="173">
        <f t="shared" si="6"/>
        <v>0</v>
      </c>
      <c r="K33" s="176">
        <f>IF(AND(J33=1,J29=1,C33&gt;G29),1)+IF(AND(J33=1,J30=1,D33&gt;G30),1)+IF(AND(J33=1,J31=1,E33&gt;G31),1)+IF(AND(J33=1,J32=1,F33&gt;G32),1)+IF(AND(J33=2,J29=2,C33&gt;G29),1)+IF(AND(J33=2,J30=2,D33&gt;G30),1)+IF(AND(J33=2,J31=2,E33&gt;G31),1)+IF(AND(J33=2,J32=2,F33&gt;G32),1)+IF(AND(J33=3,J29=3,C33&gt;G29),1)+IF(AND(J33=3,J30=3,D33&gt;G30),1)+IF(AND(J33=3,J31=3,E33&gt;G31),1)+IF(AND(J33=3,J32=3,F33&gt;G32),1)</f>
        <v>0</v>
      </c>
      <c r="L33" s="123">
        <f>IF(AND(J33=1,J29=1),C33-G29)+IF(AND(J33=1,J30=1),D33-G30)+IF(AND(J33=1,J31=1),E33-G31)+IF(AND(J33=1,J32=1),F33-G32)+IF(AND(J33=2,J29=2),C33-G29)+IF(AND(J33=2,J30=2),D33-G30)+IF(AND(J33=2,J31=2),E33-G31)+IF(AND(J33=2,J32=2),F33-G32)+IF(AND(J33=3,J29=3),C33-G29)+IF(AND(J33=3,J30=3),D33-G30)+IF(AND(J33=3,J31=3),E33-G31)+IF(AND(J33=3,J32=3),F33-G32)</f>
        <v>0</v>
      </c>
      <c r="M33" s="175">
        <f t="shared" si="7"/>
        <v>0</v>
      </c>
      <c r="N33" s="72"/>
      <c r="O33" s="72"/>
      <c r="P33" s="72"/>
      <c r="Q33" s="72"/>
    </row>
    <row r="34" spans="1:35" x14ac:dyDescent="0.2">
      <c r="A34" s="95"/>
      <c r="B34" s="79"/>
      <c r="C34" s="79"/>
      <c r="D34" s="79"/>
      <c r="E34" s="79"/>
      <c r="F34" s="193"/>
      <c r="G34" s="79"/>
      <c r="H34" s="130"/>
      <c r="I34" s="194"/>
      <c r="J34" s="186"/>
      <c r="K34" s="190"/>
      <c r="L34" s="195"/>
      <c r="M34" s="186"/>
      <c r="N34" s="72"/>
      <c r="O34" s="72"/>
      <c r="P34" s="72"/>
      <c r="Q34" s="72"/>
    </row>
    <row r="35" spans="1:35" x14ac:dyDescent="0.2">
      <c r="A35" s="134"/>
      <c r="B35" s="102" t="s">
        <v>2</v>
      </c>
      <c r="C35" s="84" t="s">
        <v>16</v>
      </c>
      <c r="D35" s="84" t="s">
        <v>15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spans="1:35" x14ac:dyDescent="0.2">
      <c r="A36" s="134"/>
      <c r="B36" s="102" t="s">
        <v>5</v>
      </c>
      <c r="C36" s="84" t="s">
        <v>6</v>
      </c>
      <c r="D36" s="84" t="s">
        <v>4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1:35" x14ac:dyDescent="0.2">
      <c r="A37" s="134"/>
      <c r="B37" s="102" t="s">
        <v>8</v>
      </c>
      <c r="C37" s="84" t="s">
        <v>18</v>
      </c>
      <c r="D37" s="84" t="s">
        <v>10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spans="1:35" hidden="1" x14ac:dyDescent="0.2">
      <c r="A38" s="134"/>
      <c r="B38" s="105"/>
      <c r="C38" s="83"/>
      <c r="D38" s="83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hidden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1:35" hidden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spans="1:35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spans="1:35" s="1" customFormat="1" hidden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1:35" s="1" customFormat="1" hidden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1:35" s="1" customFormat="1" hidden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  <row r="45" spans="1:35" s="1" customFormat="1" hidden="1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6" spans="1:35" s="1" customFormat="1" hidden="1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</row>
    <row r="47" spans="1:35" s="1" customFormat="1" hidden="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5" s="1" customFormat="1" hidden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1:35" s="1" customFormat="1" hidden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</row>
    <row r="50" spans="1:35" s="1" customFormat="1" hidden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</row>
    <row r="51" spans="1:35" s="1" customFormat="1" hidden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</row>
    <row r="52" spans="1:35" s="1" customFormat="1" hidden="1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</row>
    <row r="53" spans="1:35" s="1" customFormat="1" hidden="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</row>
    <row r="54" spans="1:35" s="1" customFormat="1" hidden="1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1:35" hidden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1:35" s="1" customFormat="1" hidden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s="1" customFormat="1" hidden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</row>
    <row r="58" spans="1:35" s="1" customFormat="1" hidden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</row>
    <row r="59" spans="1:35" s="11" customFormat="1" hidden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1:35" s="11" customFormat="1" hidden="1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1:35" s="1" customFormat="1" hidden="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</row>
    <row r="62" spans="1:35" s="11" customFormat="1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2"/>
      <c r="O62" s="72"/>
      <c r="P62" s="72"/>
      <c r="Q62" s="72"/>
    </row>
    <row r="63" spans="1:35" hidden="1" x14ac:dyDescent="0.2">
      <c r="A63" s="77"/>
      <c r="B63" s="134"/>
      <c r="C63" s="134"/>
      <c r="D63" s="84"/>
      <c r="E63" s="77"/>
      <c r="F63" s="77"/>
      <c r="G63" s="77"/>
      <c r="H63" s="77"/>
      <c r="I63" s="77"/>
      <c r="J63" s="77"/>
      <c r="K63" s="77"/>
      <c r="L63" s="77"/>
      <c r="M63" s="77"/>
      <c r="N63" s="72"/>
      <c r="O63" s="72"/>
      <c r="P63" s="72"/>
      <c r="Q63" s="72"/>
    </row>
    <row r="64" spans="1:35" hidden="1" x14ac:dyDescent="0.2">
      <c r="A64" s="77"/>
      <c r="B64" s="134"/>
      <c r="C64" s="134"/>
      <c r="D64" s="79"/>
      <c r="E64" s="77"/>
      <c r="F64" s="77"/>
      <c r="G64" s="77"/>
      <c r="H64" s="77"/>
      <c r="I64" s="77"/>
      <c r="J64" s="77"/>
      <c r="K64" s="77"/>
      <c r="L64" s="77"/>
      <c r="M64" s="77"/>
      <c r="N64" s="72"/>
      <c r="O64" s="72"/>
      <c r="P64" s="72"/>
      <c r="Q64" s="72"/>
    </row>
    <row r="65" spans="1:17" hidden="1" x14ac:dyDescent="0.2">
      <c r="A65" s="77"/>
      <c r="B65" s="134"/>
      <c r="C65" s="134"/>
      <c r="D65" s="79"/>
      <c r="E65" s="77"/>
      <c r="F65" s="77"/>
      <c r="G65" s="77"/>
      <c r="H65" s="77"/>
      <c r="I65" s="77"/>
      <c r="J65" s="77"/>
      <c r="K65" s="77"/>
      <c r="L65" s="77"/>
      <c r="M65" s="77"/>
      <c r="N65" s="72"/>
      <c r="O65" s="72"/>
      <c r="P65" s="72"/>
      <c r="Q65" s="72"/>
    </row>
    <row r="66" spans="1:17" hidden="1" x14ac:dyDescent="0.2">
      <c r="A66" s="77"/>
      <c r="B66" s="79"/>
      <c r="C66" s="79"/>
      <c r="D66" s="79"/>
      <c r="E66" s="77"/>
      <c r="F66" s="77"/>
      <c r="G66" s="77"/>
      <c r="H66" s="77"/>
      <c r="I66" s="77"/>
      <c r="J66" s="77"/>
      <c r="K66" s="77"/>
      <c r="L66" s="77"/>
      <c r="M66" s="77"/>
      <c r="N66" s="72"/>
      <c r="O66" s="72"/>
      <c r="P66" s="72"/>
      <c r="Q66" s="72"/>
    </row>
    <row r="67" spans="1:17" hidden="1" x14ac:dyDescent="0.2">
      <c r="A67" s="77"/>
      <c r="E67" s="77"/>
      <c r="F67" s="77"/>
      <c r="G67" s="77"/>
      <c r="H67" s="77"/>
      <c r="I67" s="77"/>
      <c r="J67" s="77"/>
      <c r="K67" s="77"/>
      <c r="L67" s="77"/>
      <c r="M67" s="77"/>
      <c r="N67" s="72"/>
      <c r="O67" s="72"/>
      <c r="P67" s="72"/>
      <c r="Q67" s="72"/>
    </row>
    <row r="68" spans="1:17" hidden="1" x14ac:dyDescent="0.2">
      <c r="A68" s="77"/>
      <c r="E68" s="77"/>
      <c r="F68" s="77"/>
      <c r="G68" s="77"/>
      <c r="H68" s="77"/>
      <c r="I68" s="77"/>
      <c r="J68" s="77"/>
      <c r="K68" s="77"/>
      <c r="L68" s="77"/>
      <c r="M68" s="77"/>
      <c r="N68" s="72"/>
      <c r="O68" s="72"/>
      <c r="P68" s="72"/>
      <c r="Q68" s="72"/>
    </row>
    <row r="69" spans="1:17" hidden="1" x14ac:dyDescent="0.2">
      <c r="A69" s="77"/>
      <c r="E69" s="77"/>
      <c r="F69" s="77"/>
      <c r="G69" s="77"/>
      <c r="H69" s="77"/>
      <c r="I69" s="77"/>
      <c r="J69" s="77"/>
      <c r="K69" s="77"/>
      <c r="L69" s="77"/>
      <c r="M69" s="77"/>
      <c r="N69" s="72"/>
      <c r="O69" s="72"/>
      <c r="P69" s="72"/>
      <c r="Q69" s="72"/>
    </row>
    <row r="70" spans="1:17" hidden="1" x14ac:dyDescent="0.2">
      <c r="A70" s="77"/>
      <c r="E70" s="77"/>
      <c r="F70" s="77"/>
      <c r="G70" s="77"/>
      <c r="H70" s="77"/>
      <c r="I70" s="77"/>
      <c r="J70" s="77"/>
      <c r="K70" s="77"/>
      <c r="L70" s="77"/>
      <c r="M70" s="77"/>
      <c r="N70" s="72"/>
      <c r="O70" s="72"/>
      <c r="P70" s="72"/>
      <c r="Q70" s="72"/>
    </row>
    <row r="71" spans="1:17" hidden="1" x14ac:dyDescent="0.2">
      <c r="A71" s="77"/>
      <c r="B71" s="134"/>
      <c r="C71" s="134"/>
      <c r="D71" s="134"/>
      <c r="E71" s="77"/>
      <c r="F71" s="77"/>
      <c r="G71" s="77"/>
      <c r="H71" s="77"/>
      <c r="I71" s="77"/>
      <c r="J71" s="77"/>
      <c r="K71" s="77"/>
      <c r="L71" s="77"/>
      <c r="M71" s="77"/>
      <c r="N71" s="72"/>
      <c r="O71" s="72"/>
      <c r="P71" s="72"/>
      <c r="Q71" s="72"/>
    </row>
    <row r="72" spans="1:17" hidden="1" x14ac:dyDescent="0.2">
      <c r="A72" s="77"/>
      <c r="B72" s="134"/>
      <c r="C72" s="134"/>
      <c r="D72" s="134"/>
      <c r="E72" s="77"/>
      <c r="F72" s="77"/>
      <c r="G72" s="77"/>
      <c r="H72" s="77"/>
      <c r="I72" s="77"/>
      <c r="J72" s="77"/>
      <c r="K72" s="77"/>
      <c r="L72" s="77"/>
      <c r="M72" s="77"/>
      <c r="N72" s="72"/>
      <c r="O72" s="72"/>
      <c r="P72" s="72"/>
      <c r="Q72" s="72"/>
    </row>
    <row r="73" spans="1:17" hidden="1" x14ac:dyDescent="0.2">
      <c r="A73" s="77"/>
      <c r="B73" s="134"/>
      <c r="C73" s="134"/>
      <c r="D73" s="134"/>
      <c r="E73" s="77"/>
      <c r="F73" s="77"/>
      <c r="G73" s="77"/>
      <c r="H73" s="77"/>
      <c r="I73" s="77"/>
      <c r="J73" s="77"/>
      <c r="K73" s="77"/>
      <c r="L73" s="77"/>
      <c r="M73" s="77"/>
      <c r="N73" s="72"/>
      <c r="O73" s="72"/>
      <c r="P73" s="72"/>
      <c r="Q73" s="72"/>
    </row>
    <row r="74" spans="1:17" hidden="1" x14ac:dyDescent="0.2">
      <c r="A74" s="77"/>
      <c r="B74" s="134"/>
      <c r="C74" s="134"/>
      <c r="D74" s="134"/>
      <c r="E74" s="77"/>
      <c r="F74" s="77"/>
      <c r="G74" s="77"/>
      <c r="H74" s="77"/>
      <c r="I74" s="77"/>
      <c r="J74" s="77"/>
      <c r="K74" s="77"/>
      <c r="L74" s="77"/>
      <c r="M74" s="77"/>
      <c r="N74" s="72"/>
      <c r="O74" s="72"/>
      <c r="P74" s="72"/>
      <c r="Q74" s="72"/>
    </row>
    <row r="75" spans="1:17" hidden="1" x14ac:dyDescent="0.2">
      <c r="A75" s="77"/>
      <c r="B75" s="134"/>
      <c r="C75" s="134"/>
      <c r="D75" s="134"/>
      <c r="E75" s="77"/>
      <c r="F75" s="77"/>
      <c r="G75" s="77"/>
      <c r="H75" s="77"/>
      <c r="I75" s="77"/>
      <c r="J75" s="77"/>
      <c r="K75" s="77"/>
      <c r="L75" s="77"/>
      <c r="M75" s="77"/>
      <c r="N75" s="72"/>
      <c r="O75" s="72"/>
      <c r="P75" s="72"/>
      <c r="Q75" s="72"/>
    </row>
    <row r="76" spans="1:17" hidden="1" x14ac:dyDescent="0.2">
      <c r="B76" s="72"/>
      <c r="C76" s="72"/>
      <c r="D76" s="72"/>
      <c r="E76" s="72"/>
      <c r="F76" s="72"/>
      <c r="G76" s="72"/>
      <c r="H76" s="72"/>
      <c r="I76" s="136"/>
      <c r="J76" s="72"/>
      <c r="K76" s="72"/>
      <c r="L76" s="72"/>
      <c r="M76" s="72"/>
      <c r="N76" s="72"/>
      <c r="O76" s="72"/>
      <c r="P76" s="72"/>
      <c r="Q76" s="72"/>
    </row>
    <row r="77" spans="1:17" hidden="1" x14ac:dyDescent="0.2">
      <c r="B77" s="72"/>
      <c r="C77" s="72"/>
      <c r="D77" s="72"/>
      <c r="E77" s="72"/>
      <c r="F77" s="72"/>
      <c r="G77" s="72"/>
      <c r="H77" s="72"/>
      <c r="I77" s="136"/>
      <c r="J77" s="72"/>
      <c r="K77" s="72"/>
      <c r="L77" s="72"/>
      <c r="M77" s="72"/>
      <c r="N77" s="72"/>
      <c r="O77" s="72"/>
      <c r="P77" s="72"/>
      <c r="Q77" s="72"/>
    </row>
    <row r="78" spans="1:17" hidden="1" x14ac:dyDescent="0.2">
      <c r="B78" s="72"/>
      <c r="C78" s="72"/>
      <c r="D78" s="72"/>
      <c r="E78" s="72"/>
      <c r="F78" s="72"/>
      <c r="G78" s="72"/>
      <c r="H78" s="72"/>
      <c r="I78" s="136"/>
      <c r="J78" s="72"/>
      <c r="K78" s="72"/>
      <c r="L78" s="72"/>
      <c r="M78" s="72"/>
      <c r="N78" s="72"/>
      <c r="O78" s="72"/>
      <c r="P78" s="72"/>
      <c r="Q78" s="72"/>
    </row>
    <row r="79" spans="1:17" hidden="1" x14ac:dyDescent="0.2">
      <c r="B79" s="72"/>
      <c r="C79" s="72"/>
      <c r="D79" s="72"/>
      <c r="E79" s="72"/>
      <c r="F79" s="72"/>
      <c r="G79" s="72"/>
      <c r="H79" s="72"/>
      <c r="I79" s="136"/>
      <c r="J79" s="72"/>
      <c r="K79" s="72"/>
      <c r="L79" s="72"/>
      <c r="M79" s="72"/>
      <c r="N79" s="72"/>
      <c r="O79" s="72"/>
      <c r="P79" s="72"/>
      <c r="Q79" s="72"/>
    </row>
    <row r="80" spans="1:17" hidden="1" x14ac:dyDescent="0.2">
      <c r="B80" s="72"/>
      <c r="C80" s="72"/>
      <c r="D80" s="72"/>
      <c r="E80" s="72"/>
      <c r="F80" s="72"/>
      <c r="G80" s="72"/>
      <c r="H80" s="72"/>
      <c r="I80" s="136"/>
      <c r="J80" s="72"/>
      <c r="K80" s="72"/>
      <c r="L80" s="72"/>
      <c r="M80" s="72"/>
      <c r="N80" s="72"/>
      <c r="O80" s="72"/>
      <c r="P80" s="72"/>
      <c r="Q80" s="72"/>
    </row>
    <row r="81" spans="9:9" hidden="1" x14ac:dyDescent="0.2">
      <c r="I81" s="136"/>
    </row>
    <row r="82" spans="9:9" hidden="1" x14ac:dyDescent="0.2">
      <c r="I82" s="136"/>
    </row>
    <row r="83" spans="9:9" hidden="1" x14ac:dyDescent="0.2">
      <c r="I83" s="136"/>
    </row>
    <row r="84" spans="9:9" hidden="1" x14ac:dyDescent="0.2">
      <c r="I84" s="136"/>
    </row>
    <row r="85" spans="9:9" hidden="1" x14ac:dyDescent="0.2">
      <c r="I85" s="136"/>
    </row>
    <row r="86" spans="9:9" hidden="1" x14ac:dyDescent="0.2">
      <c r="I86" s="136"/>
    </row>
    <row r="87" spans="9:9" hidden="1" x14ac:dyDescent="0.2">
      <c r="I87" s="136"/>
    </row>
    <row r="88" spans="9:9" hidden="1" x14ac:dyDescent="0.2">
      <c r="I88" s="136"/>
    </row>
    <row r="89" spans="9:9" hidden="1" x14ac:dyDescent="0.2">
      <c r="I89" s="136"/>
    </row>
    <row r="90" spans="9:9" hidden="1" x14ac:dyDescent="0.2">
      <c r="I90" s="136"/>
    </row>
    <row r="91" spans="9:9" hidden="1" x14ac:dyDescent="0.2">
      <c r="I91" s="136"/>
    </row>
    <row r="92" spans="9:9" hidden="1" x14ac:dyDescent="0.2">
      <c r="I92" s="136"/>
    </row>
    <row r="93" spans="9:9" hidden="1" x14ac:dyDescent="0.2">
      <c r="I93" s="136"/>
    </row>
    <row r="94" spans="9:9" hidden="1" x14ac:dyDescent="0.2">
      <c r="I94" s="136"/>
    </row>
    <row r="95" spans="9:9" hidden="1" x14ac:dyDescent="0.2">
      <c r="I95" s="136"/>
    </row>
    <row r="96" spans="9:9" hidden="1" x14ac:dyDescent="0.2">
      <c r="I96" s="136"/>
    </row>
    <row r="97" spans="1:12" hidden="1" x14ac:dyDescent="0.2">
      <c r="I97" s="136"/>
    </row>
    <row r="98" spans="1:12" hidden="1" x14ac:dyDescent="0.2">
      <c r="I98" s="136"/>
    </row>
    <row r="99" spans="1:12" x14ac:dyDescent="0.2">
      <c r="I99" s="136"/>
    </row>
    <row r="100" spans="1:12" x14ac:dyDescent="0.2">
      <c r="A100" s="103" t="s">
        <v>245</v>
      </c>
      <c r="B100" s="85"/>
      <c r="C100" s="82"/>
      <c r="D100" s="82"/>
      <c r="E100" s="82"/>
      <c r="F100" s="83"/>
      <c r="G100" s="84"/>
      <c r="H100" s="77"/>
      <c r="I100" s="136"/>
    </row>
    <row r="101" spans="1:12" x14ac:dyDescent="0.2">
      <c r="A101" s="77"/>
      <c r="B101" s="77"/>
      <c r="C101" s="77"/>
      <c r="D101" s="77"/>
      <c r="E101" s="77"/>
      <c r="F101" s="77"/>
      <c r="G101" s="77"/>
      <c r="H101" s="77"/>
      <c r="I101" s="136"/>
    </row>
    <row r="102" spans="1:12" x14ac:dyDescent="0.2">
      <c r="A102" s="86" t="s">
        <v>20</v>
      </c>
      <c r="B102" s="113" t="str">
        <f>IFERROR(INDEX(B$1:B$100,MATCH(A102,I$1:I$100,0)),"")</f>
        <v>Aarne Välja (I-Viru)</v>
      </c>
      <c r="C102" s="94">
        <v>8</v>
      </c>
      <c r="D102" s="77"/>
      <c r="E102" s="77"/>
      <c r="F102" s="77"/>
      <c r="G102" s="77"/>
      <c r="H102" s="77"/>
      <c r="I102" s="136"/>
      <c r="J102" s="134"/>
      <c r="K102" s="134"/>
      <c r="L102" s="134"/>
    </row>
    <row r="103" spans="1:12" x14ac:dyDescent="0.2">
      <c r="A103" s="87"/>
      <c r="B103" s="114"/>
      <c r="C103" s="111" t="str">
        <f>IF(COUNT(C102,C104)=2,IF(C102&gt;C104,B102,B104),"")</f>
        <v>Argo Sepp (I-Viru)</v>
      </c>
      <c r="D103" s="77"/>
      <c r="E103" s="94">
        <v>4</v>
      </c>
      <c r="F103" s="77"/>
      <c r="G103" s="77"/>
      <c r="H103" s="77"/>
      <c r="I103" s="77"/>
      <c r="J103" s="134"/>
      <c r="K103" s="134"/>
      <c r="L103" s="134"/>
    </row>
    <row r="104" spans="1:12" x14ac:dyDescent="0.2">
      <c r="A104" s="87" t="s">
        <v>36</v>
      </c>
      <c r="B104" s="115" t="str">
        <f>IFERROR(INDEX(B$1:B$100,MATCH(A104,I$1:I$100,0)),"")</f>
        <v>Argo Sepp (I-Viru)</v>
      </c>
      <c r="C104" s="88">
        <v>13</v>
      </c>
      <c r="D104" s="89"/>
      <c r="E104" s="77"/>
      <c r="F104" s="77"/>
      <c r="G104" s="77"/>
      <c r="H104" s="77"/>
      <c r="I104" s="77"/>
      <c r="J104" s="134"/>
      <c r="K104" s="134"/>
      <c r="L104" s="134"/>
    </row>
    <row r="105" spans="1:12" x14ac:dyDescent="0.2">
      <c r="A105" s="87"/>
      <c r="B105" s="116"/>
      <c r="C105" s="77"/>
      <c r="D105" s="90"/>
      <c r="E105" s="111" t="str">
        <f>IF(COUNT(E103,E107)=2,IF(E103&gt;E107,C103,C107),"")</f>
        <v>Igor Kostin (Tartu)</v>
      </c>
      <c r="F105" s="77"/>
      <c r="G105" s="94">
        <v>13</v>
      </c>
      <c r="H105" s="77"/>
      <c r="I105" s="77"/>
      <c r="J105" s="134"/>
      <c r="K105" s="134"/>
      <c r="L105" s="134"/>
    </row>
    <row r="106" spans="1:12" x14ac:dyDescent="0.2">
      <c r="A106" s="87" t="s">
        <v>22</v>
      </c>
      <c r="B106" s="113" t="str">
        <f>IFERROR(INDEX(B$1:B$100,MATCH(A106,I$1:I$100,0)),"")</f>
        <v>Igor Kostin (Tartu)</v>
      </c>
      <c r="C106" s="94">
        <v>13</v>
      </c>
      <c r="D106" s="90"/>
      <c r="E106" s="104"/>
      <c r="F106" s="89"/>
      <c r="G106" s="77"/>
      <c r="H106" s="77"/>
      <c r="I106" s="77"/>
      <c r="J106" s="134"/>
      <c r="K106" s="134"/>
      <c r="L106" s="134"/>
    </row>
    <row r="107" spans="1:12" x14ac:dyDescent="0.2">
      <c r="A107" s="87"/>
      <c r="B107" s="114"/>
      <c r="C107" s="111" t="str">
        <f>IF(COUNT(C106,C108)=2,IF(C106&gt;C108,B106,B108),"")</f>
        <v>Igor Kostin (Tartu)</v>
      </c>
      <c r="D107" s="92"/>
      <c r="E107" s="88">
        <v>13</v>
      </c>
      <c r="F107" s="90"/>
      <c r="G107" s="77"/>
      <c r="H107" s="77"/>
      <c r="I107" s="77"/>
      <c r="J107" s="134"/>
      <c r="K107" s="134"/>
      <c r="L107" s="134"/>
    </row>
    <row r="108" spans="1:12" x14ac:dyDescent="0.2">
      <c r="A108" s="87" t="s">
        <v>37</v>
      </c>
      <c r="B108" s="115" t="str">
        <f>IFERROR(INDEX(B$1:B$100,MATCH(A108,I$1:I$100,0)),"")</f>
        <v>Ülo Piik (I-Viru)</v>
      </c>
      <c r="C108" s="88">
        <v>10</v>
      </c>
      <c r="D108" s="77"/>
      <c r="E108" s="85"/>
      <c r="F108" s="90"/>
      <c r="G108" s="77"/>
      <c r="H108" s="77"/>
      <c r="I108" s="77"/>
      <c r="J108" s="134"/>
      <c r="K108" s="134"/>
      <c r="L108" s="134"/>
    </row>
    <row r="109" spans="1:12" ht="13.5" thickBot="1" x14ac:dyDescent="0.25">
      <c r="A109" s="76"/>
      <c r="B109" s="116"/>
      <c r="C109" s="77"/>
      <c r="D109" s="77"/>
      <c r="E109" s="85"/>
      <c r="F109" s="90"/>
      <c r="G109" s="77"/>
      <c r="H109" s="101" t="str">
        <f>IF(COUNT(G105,G113)=2,IF(G105&gt;G113,E105,E113),"")</f>
        <v>Igor Kostin (Tartu)</v>
      </c>
      <c r="I109" s="77"/>
      <c r="J109" s="134"/>
      <c r="K109" s="134"/>
      <c r="L109" s="134"/>
    </row>
    <row r="110" spans="1:12" x14ac:dyDescent="0.2">
      <c r="A110" s="86" t="s">
        <v>39</v>
      </c>
      <c r="B110" s="113" t="str">
        <f>IFERROR(INDEX(B$1:B$100,MATCH(A110,I$1:I$100,0)),"")</f>
        <v>Silver Kingissepp (Lääne)</v>
      </c>
      <c r="C110" s="94">
        <v>12</v>
      </c>
      <c r="D110" s="77"/>
      <c r="E110" s="77"/>
      <c r="F110" s="90"/>
      <c r="G110" s="125"/>
      <c r="H110" s="109" t="s">
        <v>105</v>
      </c>
      <c r="I110" s="108"/>
      <c r="J110" s="134"/>
      <c r="K110" s="134"/>
      <c r="L110" s="134"/>
    </row>
    <row r="111" spans="1:12" x14ac:dyDescent="0.2">
      <c r="A111" s="87"/>
      <c r="B111" s="114"/>
      <c r="C111" s="111" t="str">
        <f>IF(COUNT(C110,C112)=2,IF(C110&gt;C112,B110,B112),"")</f>
        <v>Jaan Sepp (I-Viru)</v>
      </c>
      <c r="D111" s="77"/>
      <c r="E111" s="94">
        <v>5</v>
      </c>
      <c r="F111" s="90"/>
      <c r="G111" s="85"/>
      <c r="H111" s="77"/>
      <c r="I111" s="77"/>
      <c r="J111" s="134"/>
      <c r="K111" s="134"/>
      <c r="L111" s="134"/>
    </row>
    <row r="112" spans="1:12" x14ac:dyDescent="0.2">
      <c r="A112" s="87" t="s">
        <v>21</v>
      </c>
      <c r="B112" s="115" t="str">
        <f>IFERROR(INDEX(B$1:B$100,MATCH(A112,I$1:I$100,0)),"")</f>
        <v>Jaan Sepp (I-Viru)</v>
      </c>
      <c r="C112" s="88">
        <v>13</v>
      </c>
      <c r="D112" s="89"/>
      <c r="E112" s="77"/>
      <c r="F112" s="90"/>
      <c r="G112" s="85"/>
      <c r="H112" s="77"/>
      <c r="I112" s="77"/>
      <c r="J112" s="134"/>
      <c r="K112" s="134"/>
      <c r="L112" s="134"/>
    </row>
    <row r="113" spans="1:12" x14ac:dyDescent="0.2">
      <c r="A113" s="87"/>
      <c r="B113" s="116"/>
      <c r="C113" s="77"/>
      <c r="D113" s="90"/>
      <c r="E113" s="111" t="str">
        <f>IF(COUNT(E111,E115)=2,IF(E111&gt;E115,C111,C115),"")</f>
        <v>Aivar Sein (Lääne)</v>
      </c>
      <c r="F113" s="92"/>
      <c r="G113" s="88">
        <v>5</v>
      </c>
      <c r="H113" s="77"/>
      <c r="I113" s="77"/>
      <c r="J113" s="134"/>
      <c r="K113" s="134"/>
      <c r="L113" s="134"/>
    </row>
    <row r="114" spans="1:12" ht="13.5" thickBot="1" x14ac:dyDescent="0.25">
      <c r="A114" s="87" t="s">
        <v>38</v>
      </c>
      <c r="B114" s="113" t="str">
        <f>IFERROR(INDEX(B$1:B$100,MATCH(A114,I$1:I$100,0)),"")</f>
        <v>Aivar Sein (Lääne)</v>
      </c>
      <c r="C114" s="94">
        <v>13</v>
      </c>
      <c r="D114" s="90"/>
      <c r="E114" s="104"/>
      <c r="F114" s="85"/>
      <c r="G114" s="85"/>
      <c r="H114" s="101" t="str">
        <f>IF(COUNT(G105,G113)=2,IF(G105&lt;G113,E105,E113),"")</f>
        <v>Aivar Sein (Lääne)</v>
      </c>
      <c r="I114" s="93"/>
      <c r="J114" s="134"/>
      <c r="K114" s="134"/>
      <c r="L114" s="134"/>
    </row>
    <row r="115" spans="1:12" x14ac:dyDescent="0.2">
      <c r="A115" s="87"/>
      <c r="B115" s="114"/>
      <c r="C115" s="111" t="str">
        <f>IF(COUNT(C114,C116)=2,IF(C114&gt;C116,B114,B116),"")</f>
        <v>Aivar Sein (Lääne)</v>
      </c>
      <c r="D115" s="92"/>
      <c r="E115" s="88">
        <v>13</v>
      </c>
      <c r="F115" s="77"/>
      <c r="G115" s="85"/>
      <c r="H115" s="109" t="s">
        <v>106</v>
      </c>
      <c r="I115" s="85"/>
      <c r="J115" s="134"/>
      <c r="K115" s="134"/>
      <c r="L115" s="134"/>
    </row>
    <row r="116" spans="1:12" x14ac:dyDescent="0.2">
      <c r="A116" s="87" t="s">
        <v>23</v>
      </c>
      <c r="B116" s="115" t="str">
        <f>IFERROR(INDEX(B$1:B$100,MATCH(A116,I$1:I$100,0)),"")</f>
        <v>Urmas Jõeäär (I-Viru)</v>
      </c>
      <c r="C116" s="88">
        <v>11</v>
      </c>
      <c r="D116" s="77"/>
      <c r="E116" s="85"/>
      <c r="F116" s="85"/>
      <c r="G116" s="85"/>
      <c r="H116" s="77"/>
      <c r="I116" s="77"/>
      <c r="J116" s="134"/>
      <c r="K116" s="134"/>
      <c r="L116" s="134"/>
    </row>
    <row r="117" spans="1:12" x14ac:dyDescent="0.2">
      <c r="A117" s="76"/>
      <c r="B117" s="116"/>
      <c r="C117" s="77"/>
      <c r="D117" s="77"/>
      <c r="E117" s="105" t="str">
        <f>IF(COUNT(E103,E107)=2,IF(E103&lt;E107,C103,C107),"")</f>
        <v>Argo Sepp (I-Viru)</v>
      </c>
      <c r="F117" s="77"/>
      <c r="G117" s="94">
        <v>13</v>
      </c>
      <c r="H117" s="77"/>
      <c r="I117" s="77"/>
      <c r="J117" s="134"/>
      <c r="K117" s="134"/>
      <c r="L117" s="134"/>
    </row>
    <row r="118" spans="1:12" ht="13.5" thickBot="1" x14ac:dyDescent="0.25">
      <c r="A118" s="77"/>
      <c r="B118" s="77"/>
      <c r="C118" s="77"/>
      <c r="D118" s="77"/>
      <c r="E118" s="199"/>
      <c r="F118" s="89"/>
      <c r="G118" s="93"/>
      <c r="H118" s="101" t="str">
        <f>IF(COUNT(G117,G119)=2,IF(G117&gt;G119,E117,E119),"")</f>
        <v>Argo Sepp (I-Viru)</v>
      </c>
      <c r="I118" s="93"/>
      <c r="J118" s="134"/>
      <c r="K118" s="134"/>
      <c r="L118" s="134"/>
    </row>
    <row r="119" spans="1:12" x14ac:dyDescent="0.2">
      <c r="A119" s="77"/>
      <c r="B119" s="77"/>
      <c r="C119" s="77"/>
      <c r="D119" s="77"/>
      <c r="E119" s="110" t="str">
        <f>IF(COUNT(E111,E115)=2,IF(E111&lt;E115,C111,C115),"")</f>
        <v>Jaan Sepp (I-Viru)</v>
      </c>
      <c r="F119" s="92"/>
      <c r="G119" s="88">
        <v>10</v>
      </c>
      <c r="H119" s="95" t="s">
        <v>107</v>
      </c>
      <c r="I119" s="85"/>
      <c r="J119" s="134"/>
      <c r="K119" s="134"/>
      <c r="L119" s="134"/>
    </row>
    <row r="120" spans="1:12" x14ac:dyDescent="0.2">
      <c r="A120" s="77"/>
      <c r="B120" s="77"/>
      <c r="C120" s="77"/>
      <c r="D120" s="77"/>
      <c r="E120" s="77"/>
      <c r="F120" s="77"/>
      <c r="G120" s="77"/>
      <c r="H120" s="85"/>
      <c r="I120" s="85"/>
      <c r="J120" s="134"/>
      <c r="K120" s="134"/>
      <c r="L120" s="134"/>
    </row>
    <row r="121" spans="1:12" ht="13.5" thickBot="1" x14ac:dyDescent="0.25">
      <c r="A121" s="77"/>
      <c r="B121" s="77"/>
      <c r="C121" s="77"/>
      <c r="D121" s="77"/>
      <c r="E121" s="85"/>
      <c r="F121" s="85"/>
      <c r="G121" s="77"/>
      <c r="H121" s="101" t="str">
        <f>IF(COUNT(G117,G119)=2,IF(G117&lt;G119,E117,E119),"")</f>
        <v>Jaan Sepp (I-Viru)</v>
      </c>
      <c r="I121" s="93"/>
      <c r="J121" s="134"/>
      <c r="K121" s="134"/>
      <c r="L121" s="134"/>
    </row>
    <row r="122" spans="1:12" x14ac:dyDescent="0.2">
      <c r="A122" s="77"/>
      <c r="B122" s="77"/>
      <c r="C122" s="77"/>
      <c r="D122" s="77"/>
      <c r="E122" s="77"/>
      <c r="F122" s="77"/>
      <c r="G122" s="77"/>
      <c r="H122" s="76" t="s">
        <v>24</v>
      </c>
      <c r="I122" s="77"/>
      <c r="J122" s="134"/>
      <c r="K122" s="134"/>
      <c r="L122" s="134"/>
    </row>
    <row r="123" spans="1:12" x14ac:dyDescent="0.2">
      <c r="A123" s="77"/>
      <c r="B123" s="77"/>
      <c r="C123" s="110" t="str">
        <f>IF(COUNT(C102,C104)=2,IF(C102&lt;C104,B102,B104),"")</f>
        <v>Aarne Välja (I-Viru)</v>
      </c>
      <c r="D123" s="77"/>
      <c r="E123" s="94">
        <v>8</v>
      </c>
      <c r="F123" s="94"/>
      <c r="G123" s="94"/>
      <c r="H123" s="77"/>
      <c r="I123" s="77"/>
      <c r="J123" s="134"/>
      <c r="K123" s="134"/>
      <c r="L123" s="134"/>
    </row>
    <row r="124" spans="1:12" x14ac:dyDescent="0.2">
      <c r="A124" s="77"/>
      <c r="B124" s="77"/>
      <c r="C124" s="200"/>
      <c r="D124" s="106"/>
      <c r="E124" s="111" t="str">
        <f>IF(COUNT(E123,E125)=2,IF(E123&gt;E125,C123,C125),"")</f>
        <v>Ülo Piik (I-Viru)</v>
      </c>
      <c r="F124" s="77"/>
      <c r="G124" s="252">
        <v>9</v>
      </c>
      <c r="H124" s="77"/>
      <c r="I124" s="77"/>
      <c r="J124" s="134"/>
      <c r="K124" s="134"/>
      <c r="L124" s="134"/>
    </row>
    <row r="125" spans="1:12" x14ac:dyDescent="0.2">
      <c r="A125" s="77"/>
      <c r="B125" s="77"/>
      <c r="C125" s="110" t="str">
        <f>IF(COUNT(C106,C108)=2,IF(C106&lt;C108,B106,B108),"")</f>
        <v>Ülo Piik (I-Viru)</v>
      </c>
      <c r="D125" s="117"/>
      <c r="E125" s="88">
        <v>13</v>
      </c>
      <c r="F125" s="106"/>
      <c r="G125" s="94"/>
      <c r="H125" s="77"/>
      <c r="I125" s="77"/>
      <c r="J125" s="134"/>
      <c r="K125" s="134"/>
      <c r="L125" s="134"/>
    </row>
    <row r="126" spans="1:12" ht="13.5" thickBot="1" x14ac:dyDescent="0.25">
      <c r="A126" s="77"/>
      <c r="B126" s="77"/>
      <c r="C126" s="94"/>
      <c r="D126" s="94"/>
      <c r="E126" s="77"/>
      <c r="F126" s="107"/>
      <c r="G126" s="94"/>
      <c r="H126" s="101" t="str">
        <f>IF(COUNT(G124,G128)=2,IF(G124&gt;G128,E124,E128),"")</f>
        <v>Silver Kingissepp (Lääne)</v>
      </c>
      <c r="I126" s="77"/>
      <c r="J126" s="134"/>
      <c r="K126" s="134"/>
      <c r="L126" s="134"/>
    </row>
    <row r="127" spans="1:12" x14ac:dyDescent="0.2">
      <c r="A127" s="77"/>
      <c r="B127" s="77"/>
      <c r="C127" s="110" t="str">
        <f>IF(COUNT(C110,C112)=2,IF(C110&lt;C112,B110,B112),"")</f>
        <v>Silver Kingissepp (Lääne)</v>
      </c>
      <c r="D127" s="94"/>
      <c r="E127" s="94">
        <v>13</v>
      </c>
      <c r="F127" s="107"/>
      <c r="G127" s="121"/>
      <c r="H127" s="109" t="s">
        <v>27</v>
      </c>
      <c r="I127" s="108"/>
      <c r="J127" s="134"/>
      <c r="K127" s="134"/>
      <c r="L127" s="134"/>
    </row>
    <row r="128" spans="1:12" x14ac:dyDescent="0.2">
      <c r="A128" s="77"/>
      <c r="B128" s="77"/>
      <c r="C128" s="200"/>
      <c r="D128" s="106"/>
      <c r="E128" s="111" t="str">
        <f>IF(COUNT(E127,E129)=2,IF(E127&gt;E129,C127,C129),"")</f>
        <v>Silver Kingissepp (Lääne)</v>
      </c>
      <c r="F128" s="92"/>
      <c r="G128" s="88">
        <v>13</v>
      </c>
      <c r="H128" s="77"/>
      <c r="I128" s="77"/>
      <c r="J128" s="134"/>
      <c r="K128" s="134"/>
      <c r="L128" s="134"/>
    </row>
    <row r="129" spans="1:12" ht="13.5" thickBot="1" x14ac:dyDescent="0.25">
      <c r="A129" s="77"/>
      <c r="B129" s="77"/>
      <c r="C129" s="110" t="str">
        <f>IF(COUNT(C114,C116)=2,IF(C114&lt;C116,B114,B116),"")</f>
        <v>Urmas Jõeäär (I-Viru)</v>
      </c>
      <c r="D129" s="117"/>
      <c r="E129" s="88">
        <v>5</v>
      </c>
      <c r="F129" s="94"/>
      <c r="G129" s="91"/>
      <c r="H129" s="101" t="str">
        <f>IF(COUNT(G124,G128)=2,IF(G124&lt;G128,E124,E128),"")</f>
        <v>Ülo Piik (I-Viru)</v>
      </c>
      <c r="I129" s="93"/>
      <c r="J129" s="134"/>
      <c r="K129" s="134"/>
      <c r="L129" s="134"/>
    </row>
    <row r="130" spans="1:12" x14ac:dyDescent="0.2">
      <c r="A130" s="77"/>
      <c r="B130" s="77"/>
      <c r="C130" s="94"/>
      <c r="D130" s="94"/>
      <c r="E130" s="94"/>
      <c r="F130" s="94"/>
      <c r="G130" s="91"/>
      <c r="H130" s="109" t="s">
        <v>28</v>
      </c>
      <c r="I130" s="85"/>
      <c r="J130" s="134"/>
      <c r="K130" s="134"/>
      <c r="L130" s="134"/>
    </row>
    <row r="131" spans="1:12" x14ac:dyDescent="0.2">
      <c r="A131" s="77"/>
      <c r="B131" s="77"/>
      <c r="C131" s="94"/>
      <c r="D131" s="91"/>
      <c r="E131" s="105" t="str">
        <f>IF(COUNT(E123,E125)=2,IF(E123&lt;E125,C123,C125),"")</f>
        <v>Aarne Välja (I-Viru)</v>
      </c>
      <c r="F131" s="77"/>
      <c r="G131" s="94">
        <v>0</v>
      </c>
      <c r="H131" s="85"/>
      <c r="I131" s="85"/>
      <c r="J131" s="134"/>
      <c r="K131" s="134"/>
      <c r="L131" s="134"/>
    </row>
    <row r="132" spans="1:12" ht="13.5" thickBot="1" x14ac:dyDescent="0.25">
      <c r="A132" s="77"/>
      <c r="B132" s="77"/>
      <c r="C132" s="94"/>
      <c r="D132" s="91"/>
      <c r="E132" s="199"/>
      <c r="F132" s="89"/>
      <c r="G132" s="93"/>
      <c r="H132" s="101" t="str">
        <f>IF(COUNT(G131,G133)=2,IF(G131&gt;G133,E131,E133),"")</f>
        <v>Urmas Jõeäär (I-Viru)</v>
      </c>
      <c r="I132" s="93"/>
      <c r="J132" s="134"/>
      <c r="K132" s="134"/>
      <c r="L132" s="134"/>
    </row>
    <row r="133" spans="1:12" x14ac:dyDescent="0.2">
      <c r="A133" s="77"/>
      <c r="B133" s="77"/>
      <c r="C133" s="94"/>
      <c r="D133" s="91"/>
      <c r="E133" s="110" t="str">
        <f>IF(COUNT(E127,E129)=2,IF(E127&lt;E129,C127,C129),"")</f>
        <v>Urmas Jõeäär (I-Viru)</v>
      </c>
      <c r="F133" s="92"/>
      <c r="G133" s="88">
        <v>13</v>
      </c>
      <c r="H133" s="109" t="s">
        <v>31</v>
      </c>
      <c r="I133" s="85"/>
      <c r="J133" s="134"/>
      <c r="K133" s="134"/>
      <c r="L133" s="134"/>
    </row>
    <row r="134" spans="1:12" x14ac:dyDescent="0.2">
      <c r="A134" s="77"/>
      <c r="B134" s="77"/>
      <c r="C134" s="77"/>
      <c r="D134" s="85"/>
      <c r="E134" s="77"/>
      <c r="F134" s="77"/>
      <c r="G134" s="77"/>
      <c r="H134" s="85"/>
      <c r="I134" s="85"/>
      <c r="J134" s="134"/>
      <c r="K134" s="134"/>
      <c r="L134" s="134"/>
    </row>
    <row r="135" spans="1:12" ht="13.5" thickBot="1" x14ac:dyDescent="0.25">
      <c r="A135" s="77"/>
      <c r="B135" s="77"/>
      <c r="C135" s="77"/>
      <c r="D135" s="77"/>
      <c r="E135" s="85"/>
      <c r="F135" s="85"/>
      <c r="G135" s="77"/>
      <c r="H135" s="93" t="str">
        <f>IF(COUNT(G131,G133)=2,IF(G131&lt;G133,E131,E133),"")</f>
        <v>Aarne Välja (I-Viru)</v>
      </c>
      <c r="I135" s="93"/>
      <c r="J135" s="134"/>
      <c r="K135" s="134"/>
      <c r="L135" s="134"/>
    </row>
    <row r="136" spans="1:12" x14ac:dyDescent="0.2">
      <c r="A136" s="81"/>
      <c r="B136" s="118"/>
      <c r="C136" s="83"/>
      <c r="D136" s="83"/>
      <c r="E136" s="83"/>
      <c r="F136" s="83"/>
      <c r="G136" s="112"/>
      <c r="H136" s="109" t="s">
        <v>32</v>
      </c>
      <c r="I136" s="79"/>
    </row>
    <row r="137" spans="1:12" x14ac:dyDescent="0.2">
      <c r="A137" s="134"/>
      <c r="B137" s="134"/>
      <c r="C137" s="134"/>
      <c r="D137" s="134"/>
      <c r="E137" s="134"/>
      <c r="F137" s="134"/>
      <c r="G137" s="134"/>
      <c r="H137" s="134"/>
      <c r="I137" s="134"/>
    </row>
    <row r="138" spans="1:12" x14ac:dyDescent="0.2">
      <c r="A138" s="103" t="s">
        <v>241</v>
      </c>
      <c r="B138" s="85"/>
      <c r="C138" s="82"/>
      <c r="D138" s="82"/>
      <c r="E138" s="82"/>
      <c r="F138" s="83"/>
      <c r="G138" s="84"/>
      <c r="H138" s="77"/>
      <c r="I138" s="136"/>
    </row>
    <row r="139" spans="1:12" x14ac:dyDescent="0.2">
      <c r="A139" s="77"/>
      <c r="B139" s="77"/>
      <c r="C139" s="77"/>
      <c r="D139" s="77"/>
      <c r="E139" s="77"/>
      <c r="F139" s="77"/>
      <c r="G139" s="77"/>
      <c r="H139" s="77"/>
      <c r="I139" s="136"/>
    </row>
    <row r="140" spans="1:12" x14ac:dyDescent="0.2">
      <c r="A140" s="86" t="s">
        <v>25</v>
      </c>
      <c r="B140" s="113" t="str">
        <f>IFERROR(INDEX(B$1:B$100,MATCH(A140,I$1:I$100,0)),"")</f>
        <v>Enn Tokman (I-Viru)</v>
      </c>
      <c r="C140" s="94">
        <f>IF(B140="-",0,IF(B142="-",13,""))</f>
        <v>13</v>
      </c>
      <c r="D140" s="77"/>
      <c r="E140" s="77"/>
      <c r="F140" s="77"/>
      <c r="G140" s="77"/>
      <c r="H140" s="77"/>
      <c r="I140" s="136"/>
    </row>
    <row r="141" spans="1:12" x14ac:dyDescent="0.2">
      <c r="A141" s="215"/>
      <c r="B141" s="114"/>
      <c r="C141" s="111" t="str">
        <f>IF(COUNT(C140,C142)=2,IF(C140&gt;C142,B140,B142),"")</f>
        <v>Enn Tokman (I-Viru)</v>
      </c>
      <c r="D141" s="77"/>
      <c r="E141" s="94">
        <v>5</v>
      </c>
      <c r="F141" s="77"/>
      <c r="G141" s="77"/>
      <c r="H141" s="77"/>
      <c r="I141" s="77"/>
    </row>
    <row r="142" spans="1:12" x14ac:dyDescent="0.2">
      <c r="A142" s="215" t="s">
        <v>222</v>
      </c>
      <c r="B142" s="115" t="s">
        <v>253</v>
      </c>
      <c r="C142" s="88">
        <f>IF(B142="-",0,IF(B140="-",13,""))</f>
        <v>0</v>
      </c>
      <c r="D142" s="89"/>
      <c r="E142" s="77"/>
      <c r="F142" s="77"/>
      <c r="G142" s="77"/>
      <c r="H142" s="77"/>
      <c r="I142" s="77"/>
    </row>
    <row r="143" spans="1:12" x14ac:dyDescent="0.2">
      <c r="A143" s="215"/>
      <c r="B143" s="116"/>
      <c r="C143" s="77"/>
      <c r="D143" s="90"/>
      <c r="E143" s="111" t="str">
        <f>IF(COUNT(E141,E145)=2,IF(E141&gt;E145,C141,C145),"")</f>
        <v>Andres Veski (I-Viru)</v>
      </c>
      <c r="F143" s="77"/>
      <c r="G143" s="94">
        <v>11</v>
      </c>
      <c r="H143" s="77"/>
      <c r="I143" s="77"/>
    </row>
    <row r="144" spans="1:12" x14ac:dyDescent="0.2">
      <c r="A144" s="215" t="s">
        <v>26</v>
      </c>
      <c r="B144" s="113" t="str">
        <f>IFERROR(INDEX(B$1:B$100,MATCH(A144,I$1:I$100,0)),"")</f>
        <v>Andres Veski (I-Viru)</v>
      </c>
      <c r="C144" s="94">
        <v>13</v>
      </c>
      <c r="D144" s="90"/>
      <c r="E144" s="104"/>
      <c r="F144" s="89"/>
      <c r="G144" s="77"/>
      <c r="H144" s="77"/>
      <c r="I144" s="77"/>
    </row>
    <row r="145" spans="1:9" x14ac:dyDescent="0.2">
      <c r="A145" s="215"/>
      <c r="B145" s="114"/>
      <c r="C145" s="111" t="str">
        <f>IF(COUNT(C144,C146)=2,IF(C144&gt;C146,B144,B146),"")</f>
        <v>Andres Veski (I-Viru)</v>
      </c>
      <c r="D145" s="92"/>
      <c r="E145" s="88">
        <v>13</v>
      </c>
      <c r="F145" s="90"/>
      <c r="G145" s="77"/>
      <c r="H145" s="77"/>
      <c r="I145" s="77"/>
    </row>
    <row r="146" spans="1:9" x14ac:dyDescent="0.2">
      <c r="A146" s="215" t="s">
        <v>44</v>
      </c>
      <c r="B146" s="115" t="str">
        <f>IFERROR(INDEX(B$1:B$100,MATCH(A146,I$1:I$100,0)),"")</f>
        <v>Illar Tõnurist (I-Viru)</v>
      </c>
      <c r="C146" s="88">
        <v>7</v>
      </c>
      <c r="D146" s="77"/>
      <c r="E146" s="85"/>
      <c r="F146" s="90"/>
      <c r="G146" s="77"/>
      <c r="H146" s="77"/>
      <c r="I146" s="77"/>
    </row>
    <row r="147" spans="1:9" ht="13.5" thickBot="1" x14ac:dyDescent="0.25">
      <c r="A147" s="216"/>
      <c r="B147" s="116"/>
      <c r="C147" s="77"/>
      <c r="D147" s="77"/>
      <c r="E147" s="85"/>
      <c r="F147" s="90"/>
      <c r="G147" s="77"/>
      <c r="H147" s="101" t="str">
        <f>IF(COUNT(G143,G151)=2,IF(G143&gt;G151,E143,E151),"")</f>
        <v>Meelis Luud (I-Viru)</v>
      </c>
      <c r="I147" s="77"/>
    </row>
    <row r="148" spans="1:9" x14ac:dyDescent="0.2">
      <c r="A148" s="86" t="s">
        <v>43</v>
      </c>
      <c r="B148" s="113" t="str">
        <f>IFERROR(INDEX(B$1:B$100,MATCH(A148,I$1:I$100,0)),"")</f>
        <v>Meelis Luud (I-Viru)</v>
      </c>
      <c r="C148" s="94">
        <v>13</v>
      </c>
      <c r="D148" s="77"/>
      <c r="E148" s="77"/>
      <c r="F148" s="90"/>
      <c r="G148" s="125"/>
      <c r="H148" s="109" t="s">
        <v>33</v>
      </c>
      <c r="I148" s="108"/>
    </row>
    <row r="149" spans="1:9" x14ac:dyDescent="0.2">
      <c r="A149" s="215"/>
      <c r="B149" s="114"/>
      <c r="C149" s="111" t="str">
        <f>IF(COUNT(C148,C150)=2,IF(C148&gt;C150,B148,B150),"")</f>
        <v>Meelis Luud (I-Viru)</v>
      </c>
      <c r="D149" s="77"/>
      <c r="E149" s="94">
        <v>13</v>
      </c>
      <c r="F149" s="90"/>
      <c r="G149" s="85"/>
      <c r="H149" s="77"/>
      <c r="I149" s="77"/>
    </row>
    <row r="150" spans="1:9" x14ac:dyDescent="0.2">
      <c r="A150" s="215" t="s">
        <v>30</v>
      </c>
      <c r="B150" s="115" t="str">
        <f>IFERROR(INDEX(B$1:B$100,MATCH(A150,I$1:I$100,0)),"")</f>
        <v>Vambola Moldov (I-Viru)</v>
      </c>
      <c r="C150" s="88">
        <v>0</v>
      </c>
      <c r="D150" s="89"/>
      <c r="E150" s="77"/>
      <c r="F150" s="90"/>
      <c r="G150" s="85"/>
      <c r="H150" s="77"/>
      <c r="I150" s="77"/>
    </row>
    <row r="151" spans="1:9" x14ac:dyDescent="0.2">
      <c r="A151" s="215"/>
      <c r="B151" s="116"/>
      <c r="C151" s="77"/>
      <c r="D151" s="90"/>
      <c r="E151" s="111" t="str">
        <f>IF(COUNT(E149,E153)=2,IF(E149&gt;E153,C149,C153),"")</f>
        <v>Meelis Luud (I-Viru)</v>
      </c>
      <c r="F151" s="92"/>
      <c r="G151" s="88">
        <v>13</v>
      </c>
      <c r="H151" s="77"/>
      <c r="I151" s="77"/>
    </row>
    <row r="152" spans="1:9" ht="13.5" thickBot="1" x14ac:dyDescent="0.25">
      <c r="A152" s="215" t="s">
        <v>110</v>
      </c>
      <c r="B152" s="113" t="str">
        <f>IFERROR(INDEX(B$1:B$100,MATCH(A152,I$1:I$100,0)),"")</f>
        <v>Viktor Švarõgin (I-Viru)</v>
      </c>
      <c r="C152" s="94">
        <v>13</v>
      </c>
      <c r="D152" s="90"/>
      <c r="E152" s="104"/>
      <c r="F152" s="85"/>
      <c r="G152" s="85"/>
      <c r="H152" s="101" t="str">
        <f>IF(COUNT(G143,G151)=2,IF(G143&lt;G151,E143,E151),"")</f>
        <v>Andres Veski (I-Viru)</v>
      </c>
      <c r="I152" s="93"/>
    </row>
    <row r="153" spans="1:9" x14ac:dyDescent="0.2">
      <c r="A153" s="215"/>
      <c r="B153" s="114"/>
      <c r="C153" s="111" t="str">
        <f>IF(COUNT(C152,C154)=2,IF(C152&gt;C154,B152,B154),"")</f>
        <v>Viktor Švarõgin (I-Viru)</v>
      </c>
      <c r="D153" s="92"/>
      <c r="E153" s="88">
        <v>3</v>
      </c>
      <c r="F153" s="77"/>
      <c r="G153" s="85"/>
      <c r="H153" s="109" t="s">
        <v>40</v>
      </c>
      <c r="I153" s="85"/>
    </row>
    <row r="154" spans="1:9" x14ac:dyDescent="0.2">
      <c r="A154" s="215" t="s">
        <v>29</v>
      </c>
      <c r="B154" s="115" t="s">
        <v>253</v>
      </c>
      <c r="C154" s="245">
        <v>0</v>
      </c>
      <c r="D154" s="77"/>
      <c r="E154" s="85"/>
      <c r="F154" s="85"/>
      <c r="G154" s="85"/>
      <c r="H154" s="77"/>
      <c r="I154" s="77"/>
    </row>
    <row r="155" spans="1:9" x14ac:dyDescent="0.2">
      <c r="A155" s="76"/>
      <c r="B155" s="116"/>
      <c r="C155" s="77"/>
      <c r="D155" s="77"/>
      <c r="E155" s="105" t="str">
        <f>IF(COUNT(E141,E145)=2,IF(E141&lt;E145,C141,C145),"")</f>
        <v>Enn Tokman (I-Viru)</v>
      </c>
      <c r="F155" s="77"/>
      <c r="G155" s="94">
        <v>1</v>
      </c>
      <c r="H155" s="77"/>
      <c r="I155" s="77"/>
    </row>
    <row r="156" spans="1:9" ht="13.5" thickBot="1" x14ac:dyDescent="0.25">
      <c r="A156" s="77"/>
      <c r="B156" s="77"/>
      <c r="C156" s="77"/>
      <c r="D156" s="77"/>
      <c r="E156" s="199"/>
      <c r="F156" s="89"/>
      <c r="G156" s="93"/>
      <c r="H156" s="101" t="str">
        <f>IF(COUNT(G155,G157)=2,IF(G155&gt;G157,E155,E157),"")</f>
        <v>Viktor Švarõgin (I-Viru)</v>
      </c>
      <c r="I156" s="93"/>
    </row>
    <row r="157" spans="1:9" x14ac:dyDescent="0.2">
      <c r="A157" s="77"/>
      <c r="B157" s="77"/>
      <c r="C157" s="77"/>
      <c r="D157" s="77"/>
      <c r="E157" s="110" t="str">
        <f>IF(COUNT(E149,E153)=2,IF(E149&lt;E153,C149,C153),"")</f>
        <v>Viktor Švarõgin (I-Viru)</v>
      </c>
      <c r="F157" s="92"/>
      <c r="G157" s="88">
        <v>13</v>
      </c>
      <c r="H157" s="95" t="s">
        <v>41</v>
      </c>
      <c r="I157" s="85"/>
    </row>
    <row r="158" spans="1:9" x14ac:dyDescent="0.2">
      <c r="A158" s="77"/>
      <c r="B158" s="77"/>
      <c r="C158" s="77"/>
      <c r="D158" s="77"/>
      <c r="E158" s="77"/>
      <c r="F158" s="77"/>
      <c r="G158" s="77"/>
      <c r="H158" s="85"/>
      <c r="I158" s="85"/>
    </row>
    <row r="159" spans="1:9" ht="13.5" thickBot="1" x14ac:dyDescent="0.25">
      <c r="A159" s="77"/>
      <c r="B159" s="77"/>
      <c r="C159" s="77"/>
      <c r="D159" s="77"/>
      <c r="E159" s="85"/>
      <c r="F159" s="85"/>
      <c r="G159" s="77"/>
      <c r="H159" s="101" t="str">
        <f>IF(COUNT(G155,G157)=2,IF(G155&lt;G157,E155,E157),"")</f>
        <v>Enn Tokman (I-Viru)</v>
      </c>
      <c r="I159" s="93"/>
    </row>
    <row r="160" spans="1:9" x14ac:dyDescent="0.2">
      <c r="A160" s="77"/>
      <c r="B160" s="77"/>
      <c r="C160" s="77"/>
      <c r="D160" s="77"/>
      <c r="E160" s="77"/>
      <c r="F160" s="77"/>
      <c r="G160" s="77"/>
      <c r="H160" s="76" t="s">
        <v>42</v>
      </c>
      <c r="I160" s="77"/>
    </row>
    <row r="161" spans="1:9" x14ac:dyDescent="0.2">
      <c r="A161" s="77"/>
      <c r="B161" s="77"/>
      <c r="C161" s="110" t="str">
        <f>IF(COUNT(C140,C142)=2,IF(C140&lt;C142,B140,B142),"")</f>
        <v>-</v>
      </c>
      <c r="D161" s="77"/>
      <c r="E161" s="94">
        <f>IF(C161="-",0,IF(C163="-",13,""))</f>
        <v>0</v>
      </c>
      <c r="F161" s="94"/>
      <c r="G161" s="94"/>
      <c r="H161" s="77"/>
      <c r="I161" s="77"/>
    </row>
    <row r="162" spans="1:9" x14ac:dyDescent="0.2">
      <c r="A162" s="77"/>
      <c r="B162" s="77"/>
      <c r="C162" s="200"/>
      <c r="D162" s="106"/>
      <c r="E162" s="111" t="str">
        <f>IF(COUNT(E161,E163)=2,IF(E161&gt;E163,C161,C163),"")</f>
        <v>Illar Tõnurist (I-Viru)</v>
      </c>
      <c r="F162" s="77"/>
      <c r="G162" s="94">
        <v>13</v>
      </c>
      <c r="H162" s="77"/>
      <c r="I162" s="77"/>
    </row>
    <row r="163" spans="1:9" x14ac:dyDescent="0.2">
      <c r="A163" s="77"/>
      <c r="B163" s="77"/>
      <c r="C163" s="110" t="str">
        <f>IF(COUNT(C144,C146)=2,IF(C144&lt;C146,B144,B146),"")</f>
        <v>Illar Tõnurist (I-Viru)</v>
      </c>
      <c r="D163" s="117"/>
      <c r="E163" s="88">
        <f>IF(C163="-",0,IF(C161="-",13,""))</f>
        <v>13</v>
      </c>
      <c r="F163" s="106"/>
      <c r="G163" s="94"/>
      <c r="H163" s="77"/>
      <c r="I163" s="77"/>
    </row>
    <row r="164" spans="1:9" ht="13.5" thickBot="1" x14ac:dyDescent="0.25">
      <c r="A164" s="77"/>
      <c r="B164" s="77"/>
      <c r="C164" s="94"/>
      <c r="D164" s="94"/>
      <c r="E164" s="77"/>
      <c r="F164" s="107"/>
      <c r="G164" s="94"/>
      <c r="H164" s="101" t="str">
        <f>IF(COUNT(G162,G166)=2,IF(G162&gt;G166,E162,E166),"")</f>
        <v>Illar Tõnurist (I-Viru)</v>
      </c>
      <c r="I164" s="77"/>
    </row>
    <row r="165" spans="1:9" x14ac:dyDescent="0.2">
      <c r="A165" s="77"/>
      <c r="B165" s="77"/>
      <c r="C165" s="110" t="str">
        <f>IF(COUNT(C148,C150)=2,IF(C148&lt;C150,B148,B150),"")</f>
        <v>Vambola Moldov (I-Viru)</v>
      </c>
      <c r="D165" s="94"/>
      <c r="E165" s="94">
        <f>IF(C165="-",0,IF(C167="-",13,""))</f>
        <v>13</v>
      </c>
      <c r="F165" s="107"/>
      <c r="G165" s="121"/>
      <c r="H165" s="109" t="s">
        <v>111</v>
      </c>
      <c r="I165" s="108"/>
    </row>
    <row r="166" spans="1:9" x14ac:dyDescent="0.2">
      <c r="A166" s="77"/>
      <c r="B166" s="77"/>
      <c r="C166" s="200"/>
      <c r="D166" s="106"/>
      <c r="E166" s="111" t="str">
        <f>IF(COUNT(E165,E167)=2,IF(E165&gt;E167,C165,C167),"")</f>
        <v>Vambola Moldov (I-Viru)</v>
      </c>
      <c r="F166" s="92"/>
      <c r="G166" s="88">
        <v>0</v>
      </c>
      <c r="H166" s="77"/>
      <c r="I166" s="77"/>
    </row>
    <row r="167" spans="1:9" ht="13.5" thickBot="1" x14ac:dyDescent="0.25">
      <c r="A167" s="77"/>
      <c r="B167" s="77"/>
      <c r="C167" s="110" t="str">
        <f>IF(COUNT(C152,C154)=2,IF(C152&lt;C154,B152,B154),"")</f>
        <v>-</v>
      </c>
      <c r="D167" s="117"/>
      <c r="E167" s="88">
        <f>IF(C167="-",0,IF(C165="-",13,""))</f>
        <v>0</v>
      </c>
      <c r="F167" s="94"/>
      <c r="G167" s="91"/>
      <c r="H167" s="101" t="str">
        <f>IF(COUNT(G162,G166)=2,IF(G162&lt;G166,E162,E166),"")</f>
        <v>Vambola Moldov (I-Viru)</v>
      </c>
      <c r="I167" s="93"/>
    </row>
    <row r="168" spans="1:9" x14ac:dyDescent="0.2">
      <c r="A168" s="77"/>
      <c r="B168" s="77"/>
      <c r="C168" s="94"/>
      <c r="D168" s="94"/>
      <c r="E168" s="94"/>
      <c r="F168" s="94"/>
      <c r="G168" s="91"/>
      <c r="H168" s="109" t="s">
        <v>219</v>
      </c>
      <c r="I168" s="85"/>
    </row>
    <row r="169" spans="1:9" x14ac:dyDescent="0.2">
      <c r="A169" s="77"/>
      <c r="B169" s="77"/>
      <c r="C169" s="94"/>
      <c r="D169" s="91"/>
      <c r="E169" s="105" t="str">
        <f>IF(COUNT(E161,E163)=2,IF(E161&lt;E163,C161,C163),"")</f>
        <v>-</v>
      </c>
      <c r="F169" s="77"/>
      <c r="G169" s="94">
        <f>IF(E169="-",0,IF(E171="-",13,""))</f>
        <v>0</v>
      </c>
      <c r="H169" s="85"/>
      <c r="I169" s="85"/>
    </row>
    <row r="170" spans="1:9" ht="13.5" thickBot="1" x14ac:dyDescent="0.25">
      <c r="A170" s="77"/>
      <c r="B170" s="77"/>
      <c r="C170" s="94"/>
      <c r="D170" s="91"/>
      <c r="E170" s="199"/>
      <c r="F170" s="89"/>
      <c r="G170" s="93"/>
      <c r="H170" s="101" t="str">
        <f>IF(COUNT(G169,G171)=2,IF(G169&gt;G171,E169,E171),"")</f>
        <v>-</v>
      </c>
      <c r="I170" s="93"/>
    </row>
    <row r="171" spans="1:9" x14ac:dyDescent="0.2">
      <c r="A171" s="77"/>
      <c r="B171" s="77"/>
      <c r="C171" s="94"/>
      <c r="D171" s="91"/>
      <c r="E171" s="110" t="str">
        <f>IF(COUNT(E165,E167)=2,IF(E165&lt;E167,C165,C167),"")</f>
        <v>-</v>
      </c>
      <c r="F171" s="92"/>
      <c r="G171" s="88">
        <f>IF(E171="-",0,IF(E169="-",13,""))</f>
        <v>0</v>
      </c>
      <c r="H171" s="109"/>
      <c r="I171" s="85"/>
    </row>
    <row r="172" spans="1:9" x14ac:dyDescent="0.2">
      <c r="A172" s="77"/>
      <c r="B172" s="77"/>
      <c r="C172" s="77"/>
      <c r="D172" s="85"/>
      <c r="E172" s="77"/>
      <c r="F172" s="77"/>
      <c r="G172" s="77"/>
      <c r="H172" s="85"/>
      <c r="I172" s="85"/>
    </row>
    <row r="173" spans="1:9" ht="13.5" thickBot="1" x14ac:dyDescent="0.25">
      <c r="A173" s="77"/>
      <c r="B173" s="77"/>
      <c r="C173" s="77"/>
      <c r="D173" s="77"/>
      <c r="E173" s="85"/>
      <c r="F173" s="85"/>
      <c r="G173" s="77"/>
      <c r="H173" s="93" t="str">
        <f>IF(COUNT(G169,G171)=2,IF(G169&lt;G171,E169,E171),"")</f>
        <v>-</v>
      </c>
      <c r="I173" s="93"/>
    </row>
    <row r="174" spans="1:9" x14ac:dyDescent="0.2">
      <c r="A174" s="81"/>
      <c r="B174" s="118"/>
      <c r="C174" s="83"/>
      <c r="D174" s="83"/>
      <c r="E174" s="83"/>
      <c r="F174" s="83"/>
      <c r="G174" s="112"/>
      <c r="H174" s="109"/>
      <c r="I174" s="79"/>
    </row>
    <row r="175" spans="1:9" hidden="1" x14ac:dyDescent="0.2">
      <c r="A175" s="134"/>
      <c r="B175" s="134"/>
      <c r="C175" s="134"/>
      <c r="D175" s="134"/>
      <c r="E175" s="134"/>
      <c r="F175" s="134"/>
      <c r="G175" s="134"/>
      <c r="H175" s="134"/>
      <c r="I175" s="134"/>
    </row>
    <row r="176" spans="1:9" hidden="1" x14ac:dyDescent="0.2">
      <c r="A176" s="134"/>
      <c r="B176" s="134"/>
      <c r="C176" s="134"/>
      <c r="D176" s="134"/>
      <c r="E176" s="134"/>
      <c r="F176" s="134"/>
      <c r="G176" s="134"/>
      <c r="H176" s="134"/>
      <c r="I176" s="134"/>
    </row>
    <row r="177" spans="1:9" hidden="1" x14ac:dyDescent="0.2">
      <c r="A177" s="134"/>
      <c r="B177" s="134"/>
      <c r="C177" s="134"/>
      <c r="D177" s="134"/>
      <c r="E177" s="134"/>
      <c r="F177" s="134"/>
      <c r="G177" s="134"/>
      <c r="H177" s="134"/>
      <c r="I177" s="134"/>
    </row>
    <row r="178" spans="1:9" hidden="1" x14ac:dyDescent="0.2">
      <c r="A178" s="134"/>
      <c r="B178" s="134"/>
      <c r="C178" s="134"/>
      <c r="D178" s="134"/>
      <c r="E178" s="134"/>
      <c r="F178" s="134"/>
      <c r="G178" s="134"/>
      <c r="H178" s="134"/>
      <c r="I178" s="134"/>
    </row>
    <row r="179" spans="1:9" hidden="1" x14ac:dyDescent="0.2">
      <c r="A179" s="134"/>
      <c r="B179" s="134"/>
      <c r="C179" s="134"/>
      <c r="D179" s="134"/>
      <c r="E179" s="134"/>
      <c r="F179" s="134"/>
      <c r="G179" s="134"/>
      <c r="H179" s="134"/>
      <c r="I179" s="134"/>
    </row>
    <row r="180" spans="1:9" hidden="1" x14ac:dyDescent="0.2">
      <c r="A180" s="134"/>
      <c r="B180" s="134"/>
      <c r="C180" s="134"/>
      <c r="D180" s="134"/>
      <c r="E180" s="134"/>
      <c r="F180" s="134"/>
      <c r="G180" s="134"/>
      <c r="H180" s="134"/>
      <c r="I180" s="134"/>
    </row>
    <row r="181" spans="1:9" hidden="1" x14ac:dyDescent="0.2">
      <c r="A181" s="134"/>
      <c r="B181" s="134"/>
      <c r="C181" s="134"/>
      <c r="D181" s="134"/>
      <c r="E181" s="134"/>
      <c r="F181" s="134"/>
      <c r="G181" s="134"/>
      <c r="H181" s="134"/>
      <c r="I181" s="134"/>
    </row>
    <row r="182" spans="1:9" hidden="1" x14ac:dyDescent="0.2">
      <c r="A182" s="134"/>
      <c r="B182" s="134"/>
      <c r="C182" s="134"/>
      <c r="D182" s="134"/>
      <c r="E182" s="134"/>
      <c r="F182" s="134"/>
      <c r="G182" s="134"/>
      <c r="H182" s="134"/>
      <c r="I182" s="134"/>
    </row>
    <row r="183" spans="1:9" hidden="1" x14ac:dyDescent="0.2">
      <c r="A183" s="134"/>
      <c r="B183" s="134"/>
      <c r="C183" s="134"/>
      <c r="D183" s="134"/>
      <c r="E183" s="134"/>
      <c r="F183" s="134"/>
      <c r="G183" s="134"/>
      <c r="H183" s="134"/>
      <c r="I183" s="134"/>
    </row>
    <row r="184" spans="1:9" hidden="1" x14ac:dyDescent="0.2">
      <c r="A184" s="134"/>
      <c r="B184" s="134"/>
      <c r="C184" s="134"/>
      <c r="D184" s="134"/>
      <c r="E184" s="134"/>
      <c r="F184" s="134"/>
      <c r="G184" s="134"/>
      <c r="H184" s="134"/>
      <c r="I184" s="134"/>
    </row>
    <row r="185" spans="1:9" hidden="1" x14ac:dyDescent="0.2">
      <c r="A185" s="134"/>
      <c r="B185" s="134"/>
      <c r="C185" s="134"/>
      <c r="D185" s="134"/>
      <c r="E185" s="134"/>
      <c r="F185" s="134"/>
      <c r="G185" s="134"/>
      <c r="H185" s="134"/>
      <c r="I185" s="134"/>
    </row>
    <row r="186" spans="1:9" hidden="1" x14ac:dyDescent="0.2">
      <c r="A186" s="134"/>
      <c r="B186" s="134"/>
      <c r="C186" s="134"/>
      <c r="D186" s="134"/>
      <c r="E186" s="134"/>
      <c r="F186" s="134"/>
      <c r="G186" s="134"/>
      <c r="H186" s="134"/>
      <c r="I186" s="134"/>
    </row>
    <row r="187" spans="1:9" hidden="1" x14ac:dyDescent="0.2">
      <c r="A187" s="134"/>
      <c r="B187" s="134"/>
      <c r="C187" s="134"/>
      <c r="D187" s="134"/>
      <c r="E187" s="134"/>
      <c r="F187" s="134"/>
      <c r="G187" s="134"/>
      <c r="H187" s="134"/>
      <c r="I187" s="134"/>
    </row>
    <row r="188" spans="1:9" hidden="1" x14ac:dyDescent="0.2">
      <c r="A188" s="134"/>
      <c r="B188" s="134"/>
      <c r="C188" s="134"/>
      <c r="D188" s="134"/>
      <c r="E188" s="134"/>
      <c r="F188" s="134"/>
      <c r="G188" s="134"/>
      <c r="H188" s="134"/>
      <c r="I188" s="134"/>
    </row>
    <row r="189" spans="1:9" hidden="1" x14ac:dyDescent="0.2">
      <c r="A189" s="134"/>
      <c r="B189" s="134"/>
      <c r="C189" s="134"/>
      <c r="D189" s="134"/>
      <c r="E189" s="134"/>
      <c r="F189" s="134"/>
      <c r="G189" s="134"/>
      <c r="H189" s="134"/>
      <c r="I189" s="134"/>
    </row>
    <row r="190" spans="1:9" hidden="1" x14ac:dyDescent="0.2">
      <c r="A190" s="134"/>
      <c r="B190" s="134"/>
      <c r="C190" s="134"/>
      <c r="D190" s="134"/>
      <c r="E190" s="134"/>
      <c r="F190" s="134"/>
      <c r="G190" s="134"/>
      <c r="H190" s="134"/>
      <c r="I190" s="134"/>
    </row>
    <row r="191" spans="1:9" hidden="1" x14ac:dyDescent="0.2">
      <c r="A191" s="134"/>
      <c r="B191" s="134"/>
      <c r="C191" s="134"/>
      <c r="D191" s="134"/>
      <c r="E191" s="134"/>
      <c r="F191" s="134"/>
      <c r="G191" s="134"/>
      <c r="H191" s="134"/>
      <c r="I191" s="134"/>
    </row>
    <row r="192" spans="1:9" hidden="1" x14ac:dyDescent="0.2">
      <c r="A192" s="134"/>
      <c r="B192" s="134"/>
      <c r="C192" s="134"/>
      <c r="D192" s="134"/>
      <c r="E192" s="134"/>
      <c r="F192" s="134"/>
      <c r="G192" s="134"/>
      <c r="H192" s="134"/>
      <c r="I192" s="134"/>
    </row>
    <row r="193" spans="1:9" hidden="1" x14ac:dyDescent="0.2">
      <c r="A193" s="134"/>
      <c r="B193" s="134"/>
      <c r="C193" s="134"/>
      <c r="D193" s="134"/>
      <c r="E193" s="134"/>
      <c r="F193" s="134"/>
      <c r="G193" s="134"/>
      <c r="H193" s="134"/>
      <c r="I193" s="134"/>
    </row>
    <row r="194" spans="1:9" hidden="1" x14ac:dyDescent="0.2">
      <c r="A194" s="134"/>
      <c r="B194" s="134"/>
      <c r="C194" s="134"/>
      <c r="D194" s="134"/>
      <c r="E194" s="134"/>
      <c r="F194" s="134"/>
      <c r="G194" s="134"/>
      <c r="H194" s="134"/>
      <c r="I194" s="134"/>
    </row>
    <row r="195" spans="1:9" hidden="1" x14ac:dyDescent="0.2">
      <c r="A195" s="134"/>
      <c r="B195" s="134"/>
      <c r="C195" s="134"/>
      <c r="D195" s="134"/>
      <c r="E195" s="134"/>
      <c r="F195" s="134"/>
      <c r="G195" s="134"/>
      <c r="H195" s="134"/>
      <c r="I195" s="134"/>
    </row>
    <row r="196" spans="1:9" hidden="1" x14ac:dyDescent="0.2">
      <c r="A196" s="134"/>
      <c r="B196" s="134"/>
      <c r="C196" s="134"/>
      <c r="D196" s="134"/>
      <c r="E196" s="134"/>
      <c r="F196" s="134"/>
      <c r="G196" s="134"/>
      <c r="H196" s="134"/>
      <c r="I196" s="134"/>
    </row>
    <row r="197" spans="1:9" hidden="1" x14ac:dyDescent="0.2">
      <c r="A197" s="134"/>
      <c r="B197" s="134"/>
      <c r="C197" s="134"/>
      <c r="D197" s="134"/>
      <c r="E197" s="134"/>
      <c r="F197" s="134"/>
      <c r="G197" s="134"/>
      <c r="H197" s="134"/>
      <c r="I197" s="134"/>
    </row>
    <row r="198" spans="1:9" hidden="1" x14ac:dyDescent="0.2">
      <c r="A198" s="134"/>
      <c r="B198" s="134"/>
      <c r="C198" s="134"/>
      <c r="D198" s="134"/>
      <c r="E198" s="134"/>
      <c r="F198" s="134"/>
      <c r="G198" s="134"/>
      <c r="H198" s="134"/>
      <c r="I198" s="134"/>
    </row>
    <row r="199" spans="1:9" hidden="1" x14ac:dyDescent="0.2">
      <c r="A199" s="134"/>
      <c r="B199" s="134"/>
      <c r="C199" s="134"/>
      <c r="D199" s="134"/>
      <c r="E199" s="134"/>
      <c r="F199" s="134"/>
      <c r="G199" s="134"/>
      <c r="H199" s="134"/>
      <c r="I199" s="134"/>
    </row>
    <row r="200" spans="1:9" hidden="1" x14ac:dyDescent="0.2">
      <c r="A200" s="134"/>
      <c r="B200" s="134"/>
      <c r="C200" s="134"/>
      <c r="D200" s="134"/>
      <c r="E200" s="134"/>
      <c r="F200" s="134"/>
      <c r="G200" s="134"/>
      <c r="H200" s="134"/>
      <c r="I200" s="134"/>
    </row>
    <row r="201" spans="1:9" hidden="1" x14ac:dyDescent="0.2">
      <c r="A201" s="134"/>
      <c r="B201" s="134"/>
      <c r="C201" s="134"/>
      <c r="D201" s="134"/>
      <c r="E201" s="134"/>
      <c r="F201" s="134"/>
      <c r="G201" s="134"/>
      <c r="H201" s="134"/>
      <c r="I201" s="134"/>
    </row>
    <row r="202" spans="1:9" hidden="1" x14ac:dyDescent="0.2">
      <c r="A202" s="134"/>
      <c r="B202" s="134"/>
      <c r="C202" s="134"/>
      <c r="D202" s="134"/>
      <c r="E202" s="134"/>
      <c r="F202" s="134"/>
      <c r="G202" s="134"/>
      <c r="H202" s="134"/>
      <c r="I202" s="134"/>
    </row>
    <row r="203" spans="1:9" hidden="1" x14ac:dyDescent="0.2">
      <c r="A203" s="134"/>
      <c r="B203" s="134"/>
      <c r="C203" s="134"/>
      <c r="D203" s="134"/>
      <c r="E203" s="134"/>
      <c r="F203" s="134"/>
      <c r="G203" s="134"/>
      <c r="H203" s="134"/>
      <c r="I203" s="134"/>
    </row>
    <row r="204" spans="1:9" hidden="1" x14ac:dyDescent="0.2">
      <c r="A204" s="134"/>
      <c r="B204" s="134"/>
      <c r="C204" s="134"/>
      <c r="D204" s="134"/>
      <c r="E204" s="134"/>
      <c r="F204" s="134"/>
      <c r="G204" s="134"/>
      <c r="H204" s="134"/>
      <c r="I204" s="134"/>
    </row>
    <row r="205" spans="1:9" hidden="1" x14ac:dyDescent="0.2">
      <c r="A205" s="134"/>
      <c r="B205" s="134"/>
      <c r="C205" s="134"/>
      <c r="D205" s="134"/>
      <c r="E205" s="134"/>
      <c r="F205" s="134"/>
      <c r="G205" s="134"/>
      <c r="H205" s="134"/>
      <c r="I205" s="134"/>
    </row>
    <row r="206" spans="1:9" hidden="1" x14ac:dyDescent="0.2">
      <c r="A206" s="134"/>
      <c r="B206" s="134"/>
      <c r="C206" s="134"/>
      <c r="D206" s="134"/>
      <c r="E206" s="134"/>
      <c r="F206" s="134"/>
      <c r="G206" s="134"/>
      <c r="H206" s="134"/>
      <c r="I206" s="134"/>
    </row>
    <row r="207" spans="1:9" hidden="1" x14ac:dyDescent="0.2">
      <c r="A207" s="134"/>
      <c r="B207" s="134"/>
      <c r="C207" s="134"/>
      <c r="D207" s="134"/>
      <c r="E207" s="134"/>
      <c r="F207" s="134"/>
      <c r="G207" s="134"/>
      <c r="H207" s="134"/>
      <c r="I207" s="134"/>
    </row>
    <row r="208" spans="1:9" hidden="1" x14ac:dyDescent="0.2">
      <c r="A208" s="134"/>
      <c r="B208" s="134"/>
      <c r="C208" s="134"/>
      <c r="D208" s="134"/>
      <c r="E208" s="134"/>
      <c r="F208" s="134"/>
      <c r="G208" s="134"/>
      <c r="H208" s="134"/>
      <c r="I208" s="134"/>
    </row>
    <row r="209" spans="1:9" hidden="1" x14ac:dyDescent="0.2">
      <c r="A209" s="134"/>
      <c r="B209" s="134"/>
      <c r="C209" s="134"/>
      <c r="D209" s="134"/>
      <c r="E209" s="134"/>
      <c r="F209" s="134"/>
      <c r="G209" s="134"/>
      <c r="H209" s="134"/>
      <c r="I209" s="134"/>
    </row>
    <row r="210" spans="1:9" hidden="1" x14ac:dyDescent="0.2">
      <c r="A210" s="134"/>
      <c r="B210" s="134"/>
      <c r="C210" s="134"/>
      <c r="D210" s="134"/>
      <c r="E210" s="134"/>
      <c r="F210" s="134"/>
      <c r="G210" s="134"/>
      <c r="H210" s="134"/>
      <c r="I210" s="134"/>
    </row>
    <row r="211" spans="1:9" hidden="1" x14ac:dyDescent="0.2">
      <c r="A211" s="134"/>
      <c r="B211" s="134"/>
      <c r="C211" s="134"/>
      <c r="D211" s="134"/>
      <c r="E211" s="134"/>
      <c r="F211" s="134"/>
      <c r="G211" s="134"/>
      <c r="H211" s="134"/>
      <c r="I211" s="134"/>
    </row>
    <row r="212" spans="1:9" hidden="1" x14ac:dyDescent="0.2">
      <c r="A212" s="134"/>
      <c r="B212" s="134"/>
      <c r="C212" s="134"/>
      <c r="D212" s="134"/>
      <c r="E212" s="134"/>
      <c r="F212" s="134"/>
      <c r="G212" s="134"/>
      <c r="H212" s="134"/>
      <c r="I212" s="134"/>
    </row>
    <row r="213" spans="1:9" hidden="1" x14ac:dyDescent="0.2">
      <c r="A213" s="134"/>
      <c r="B213" s="134"/>
      <c r="C213" s="134"/>
      <c r="D213" s="134"/>
      <c r="E213" s="134"/>
      <c r="F213" s="134"/>
      <c r="G213" s="134"/>
      <c r="H213" s="134"/>
      <c r="I213" s="134"/>
    </row>
    <row r="214" spans="1:9" hidden="1" x14ac:dyDescent="0.2">
      <c r="A214" s="134"/>
      <c r="B214" s="134"/>
      <c r="C214" s="134"/>
      <c r="D214" s="134"/>
      <c r="E214" s="134"/>
      <c r="F214" s="134"/>
      <c r="G214" s="134"/>
      <c r="H214" s="134"/>
      <c r="I214" s="134"/>
    </row>
    <row r="215" spans="1:9" hidden="1" x14ac:dyDescent="0.2">
      <c r="A215" s="134"/>
      <c r="B215" s="134"/>
      <c r="C215" s="134"/>
      <c r="D215" s="134"/>
      <c r="E215" s="134"/>
      <c r="F215" s="134"/>
      <c r="G215" s="134"/>
      <c r="H215" s="134"/>
      <c r="I215" s="134"/>
    </row>
    <row r="216" spans="1:9" hidden="1" x14ac:dyDescent="0.2">
      <c r="A216" s="134"/>
      <c r="B216" s="134"/>
      <c r="C216" s="134"/>
      <c r="D216" s="134"/>
      <c r="E216" s="134"/>
      <c r="F216" s="134"/>
      <c r="G216" s="134"/>
      <c r="H216" s="134"/>
      <c r="I216" s="134"/>
    </row>
    <row r="217" spans="1:9" hidden="1" x14ac:dyDescent="0.2">
      <c r="A217" s="134"/>
      <c r="B217" s="134"/>
      <c r="C217" s="134"/>
      <c r="D217" s="134"/>
      <c r="E217" s="134"/>
      <c r="F217" s="134"/>
      <c r="G217" s="134"/>
      <c r="H217" s="134"/>
      <c r="I217" s="134"/>
    </row>
    <row r="218" spans="1:9" hidden="1" x14ac:dyDescent="0.2">
      <c r="A218" s="134"/>
      <c r="B218" s="134"/>
      <c r="C218" s="134"/>
      <c r="D218" s="134"/>
      <c r="E218" s="134"/>
      <c r="F218" s="134"/>
      <c r="G218" s="134"/>
      <c r="H218" s="134"/>
      <c r="I218" s="134"/>
    </row>
    <row r="219" spans="1:9" hidden="1" x14ac:dyDescent="0.2">
      <c r="A219" s="134"/>
      <c r="B219" s="134"/>
      <c r="C219" s="134"/>
      <c r="D219" s="134"/>
      <c r="E219" s="134"/>
      <c r="F219" s="134"/>
      <c r="G219" s="134"/>
      <c r="H219" s="134"/>
      <c r="I219" s="134"/>
    </row>
    <row r="220" spans="1:9" hidden="1" x14ac:dyDescent="0.2">
      <c r="A220" s="134"/>
      <c r="B220" s="134"/>
      <c r="C220" s="134"/>
      <c r="D220" s="134"/>
      <c r="E220" s="134"/>
      <c r="F220" s="134"/>
      <c r="G220" s="134"/>
      <c r="H220" s="134"/>
      <c r="I220" s="134"/>
    </row>
    <row r="221" spans="1:9" hidden="1" x14ac:dyDescent="0.2">
      <c r="A221" s="134"/>
      <c r="B221" s="134"/>
      <c r="C221" s="134"/>
      <c r="D221" s="134"/>
      <c r="E221" s="134"/>
      <c r="F221" s="134"/>
      <c r="G221" s="134"/>
      <c r="H221" s="134"/>
      <c r="I221" s="134"/>
    </row>
    <row r="222" spans="1:9" hidden="1" x14ac:dyDescent="0.2">
      <c r="A222" s="134"/>
      <c r="B222" s="134"/>
      <c r="C222" s="134"/>
      <c r="D222" s="134"/>
      <c r="E222" s="134"/>
      <c r="F222" s="134"/>
      <c r="G222" s="134"/>
      <c r="H222" s="134"/>
      <c r="I222" s="134"/>
    </row>
    <row r="223" spans="1:9" hidden="1" x14ac:dyDescent="0.2">
      <c r="A223" s="134"/>
      <c r="B223" s="134"/>
      <c r="C223" s="134"/>
      <c r="D223" s="134"/>
      <c r="E223" s="134"/>
      <c r="F223" s="134"/>
      <c r="G223" s="134"/>
      <c r="H223" s="134"/>
      <c r="I223" s="134"/>
    </row>
    <row r="224" spans="1:9" hidden="1" x14ac:dyDescent="0.2">
      <c r="A224" s="134"/>
      <c r="B224" s="134"/>
      <c r="C224" s="134"/>
      <c r="D224" s="134"/>
      <c r="E224" s="134"/>
      <c r="F224" s="134"/>
      <c r="G224" s="134"/>
      <c r="H224" s="134"/>
      <c r="I224" s="134"/>
    </row>
    <row r="225" spans="1:9" hidden="1" x14ac:dyDescent="0.2">
      <c r="A225" s="134"/>
      <c r="B225" s="134"/>
      <c r="C225" s="134"/>
      <c r="D225" s="134"/>
      <c r="E225" s="134"/>
      <c r="F225" s="134"/>
      <c r="G225" s="134"/>
      <c r="H225" s="134"/>
      <c r="I225" s="134"/>
    </row>
    <row r="226" spans="1:9" hidden="1" x14ac:dyDescent="0.2">
      <c r="A226" s="134"/>
      <c r="B226" s="134"/>
      <c r="C226" s="134"/>
      <c r="D226" s="134"/>
      <c r="E226" s="134"/>
      <c r="F226" s="134"/>
      <c r="G226" s="134"/>
      <c r="H226" s="134"/>
      <c r="I226" s="134"/>
    </row>
    <row r="227" spans="1:9" hidden="1" x14ac:dyDescent="0.2">
      <c r="A227" s="134"/>
      <c r="B227" s="134"/>
      <c r="C227" s="134"/>
      <c r="D227" s="134"/>
      <c r="E227" s="134"/>
      <c r="F227" s="134"/>
      <c r="G227" s="134"/>
      <c r="H227" s="134"/>
      <c r="I227" s="134"/>
    </row>
    <row r="228" spans="1:9" hidden="1" x14ac:dyDescent="0.2">
      <c r="A228" s="134"/>
      <c r="B228" s="134"/>
      <c r="C228" s="134"/>
      <c r="D228" s="134"/>
      <c r="E228" s="134"/>
      <c r="F228" s="134"/>
      <c r="G228" s="134"/>
      <c r="H228" s="134"/>
      <c r="I228" s="134"/>
    </row>
    <row r="229" spans="1:9" hidden="1" x14ac:dyDescent="0.2">
      <c r="A229" s="134"/>
      <c r="B229" s="134"/>
      <c r="C229" s="134"/>
      <c r="D229" s="134"/>
      <c r="E229" s="134"/>
      <c r="F229" s="134"/>
      <c r="G229" s="134"/>
      <c r="H229" s="134"/>
      <c r="I229" s="134"/>
    </row>
    <row r="230" spans="1:9" hidden="1" x14ac:dyDescent="0.2">
      <c r="A230" s="134"/>
      <c r="B230" s="134"/>
      <c r="C230" s="134"/>
      <c r="D230" s="134"/>
      <c r="E230" s="134"/>
      <c r="F230" s="134"/>
      <c r="G230" s="134"/>
      <c r="H230" s="134"/>
      <c r="I230" s="134"/>
    </row>
    <row r="231" spans="1:9" hidden="1" x14ac:dyDescent="0.2"/>
    <row r="232" spans="1:9" hidden="1" x14ac:dyDescent="0.2"/>
    <row r="233" spans="1:9" hidden="1" x14ac:dyDescent="0.2"/>
    <row r="234" spans="1:9" hidden="1" x14ac:dyDescent="0.2"/>
    <row r="235" spans="1:9" hidden="1" x14ac:dyDescent="0.2"/>
    <row r="236" spans="1:9" hidden="1" x14ac:dyDescent="0.2"/>
    <row r="237" spans="1:9" hidden="1" x14ac:dyDescent="0.2"/>
    <row r="238" spans="1:9" hidden="1" x14ac:dyDescent="0.2"/>
    <row r="239" spans="1:9" hidden="1" x14ac:dyDescent="0.2"/>
    <row r="240" spans="1:9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tr">
        <f>'M 35-49'!A299</f>
        <v xml:space="preserve"> </v>
      </c>
      <c r="B299" s="41" t="str">
        <f>'M 35-49'!B299</f>
        <v>Nimi (maakond)</v>
      </c>
      <c r="C299" s="17" t="s">
        <v>35</v>
      </c>
      <c r="D299" s="17" t="str">
        <f>'M 35-49'!D299</f>
        <v>P</v>
      </c>
      <c r="R299" s="137" t="s">
        <v>64</v>
      </c>
      <c r="S299" s="148">
        <v>4.0000000000000001E-3</v>
      </c>
      <c r="T299" s="154" t="s">
        <v>90</v>
      </c>
      <c r="U299" s="154" t="s">
        <v>91</v>
      </c>
      <c r="V299" s="155" t="s">
        <v>69</v>
      </c>
      <c r="W299" s="154" t="s">
        <v>92</v>
      </c>
      <c r="X299" s="154" t="s">
        <v>93</v>
      </c>
      <c r="Y299" s="154" t="s">
        <v>76</v>
      </c>
      <c r="Z299" s="154" t="s">
        <v>73</v>
      </c>
      <c r="AA299" s="154" t="s">
        <v>94</v>
      </c>
      <c r="AB299" s="154" t="s">
        <v>95</v>
      </c>
      <c r="AC299" s="154" t="s">
        <v>96</v>
      </c>
      <c r="AD299" s="154" t="s">
        <v>74</v>
      </c>
      <c r="AE299" s="154" t="s">
        <v>71</v>
      </c>
      <c r="AF299" s="154" t="s">
        <v>70</v>
      </c>
      <c r="AG299" s="154" t="s">
        <v>75</v>
      </c>
      <c r="AH299" s="154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Igor Kostin (Tartu)</v>
      </c>
      <c r="C300" s="67">
        <f>IFERROR(INDEX(Maak.!F:F,MATCH(B:B,Maak.!B:B,0)),"")</f>
        <v>1968</v>
      </c>
      <c r="D300" s="67">
        <v>10</v>
      </c>
      <c r="R300" s="156" t="str">
        <f t="shared" ref="R300:R306" si="8">IFERROR(MID(B300,FIND("(",B300)+1,FIND(")",B300)-FIND("(",B300)-1),"")</f>
        <v>Tartu</v>
      </c>
      <c r="S300" s="157">
        <f t="shared" ref="S300:S313" si="9">D300+S$299</f>
        <v>10.004</v>
      </c>
      <c r="T300" s="157" t="str">
        <f t="shared" ref="T300:AH313" si="10">IF($R300=T$299,$S300,"")</f>
        <v/>
      </c>
      <c r="U300" s="157" t="str">
        <f t="shared" si="10"/>
        <v/>
      </c>
      <c r="V300" s="157" t="str">
        <f>IF($R300=V$299,$S300,"")</f>
        <v/>
      </c>
      <c r="W300" s="157" t="str">
        <f t="shared" ref="W300:AH313" si="11">IF($R300=W$299,$S300,"")</f>
        <v/>
      </c>
      <c r="X300" s="157" t="str">
        <f t="shared" si="11"/>
        <v/>
      </c>
      <c r="Y300" s="157" t="str">
        <f t="shared" ref="Y300:Y313" si="12">IF($R300=Y$299,$S300,"")</f>
        <v/>
      </c>
      <c r="Z300" s="157" t="str">
        <f t="shared" si="11"/>
        <v/>
      </c>
      <c r="AA300" s="157" t="str">
        <f t="shared" si="11"/>
        <v/>
      </c>
      <c r="AB300" s="157" t="str">
        <f t="shared" si="11"/>
        <v/>
      </c>
      <c r="AC300" s="157" t="str">
        <f t="shared" si="11"/>
        <v/>
      </c>
      <c r="AD300" s="157" t="str">
        <f t="shared" si="11"/>
        <v/>
      </c>
      <c r="AE300" s="157">
        <f t="shared" si="11"/>
        <v>10.004</v>
      </c>
      <c r="AF300" s="157" t="str">
        <f t="shared" si="11"/>
        <v/>
      </c>
      <c r="AG300" s="157" t="str">
        <f t="shared" si="11"/>
        <v/>
      </c>
      <c r="AH300" s="157" t="str">
        <f t="shared" si="11"/>
        <v/>
      </c>
    </row>
    <row r="301" spans="1:34" x14ac:dyDescent="0.2">
      <c r="A301" s="3">
        <v>2</v>
      </c>
      <c r="B301" s="43" t="str">
        <f t="shared" ref="B301:B306" si="13">IFERROR(INDEX(H$100:H$300,MATCH(A301&amp;". koht",H$101:H$301,0)),"")</f>
        <v>Aivar Sein (Lääne)</v>
      </c>
      <c r="C301" s="67">
        <f>IFERROR(INDEX(Maak.!F:F,MATCH(B:B,Maak.!B:B,0)),"")</f>
        <v>1962</v>
      </c>
      <c r="D301" s="67">
        <v>9</v>
      </c>
      <c r="R301" s="156" t="str">
        <f t="shared" si="8"/>
        <v>Lääne</v>
      </c>
      <c r="S301" s="157">
        <f t="shared" si="9"/>
        <v>9.0039999999999996</v>
      </c>
      <c r="T301" s="157" t="str">
        <f t="shared" si="10"/>
        <v/>
      </c>
      <c r="U301" s="157" t="str">
        <f t="shared" si="10"/>
        <v/>
      </c>
      <c r="V301" s="157" t="str">
        <f t="shared" si="10"/>
        <v/>
      </c>
      <c r="W301" s="157" t="str">
        <f t="shared" si="10"/>
        <v/>
      </c>
      <c r="X301" s="157" t="str">
        <f t="shared" si="10"/>
        <v/>
      </c>
      <c r="Y301" s="157" t="str">
        <f t="shared" si="12"/>
        <v/>
      </c>
      <c r="Z301" s="157">
        <f t="shared" si="10"/>
        <v>9.0039999999999996</v>
      </c>
      <c r="AA301" s="157" t="str">
        <f t="shared" si="10"/>
        <v/>
      </c>
      <c r="AB301" s="157" t="str">
        <f t="shared" si="10"/>
        <v/>
      </c>
      <c r="AC301" s="157" t="str">
        <f t="shared" si="10"/>
        <v/>
      </c>
      <c r="AD301" s="157" t="str">
        <f t="shared" si="10"/>
        <v/>
      </c>
      <c r="AE301" s="157" t="str">
        <f t="shared" si="10"/>
        <v/>
      </c>
      <c r="AF301" s="157" t="str">
        <f t="shared" si="10"/>
        <v/>
      </c>
      <c r="AG301" s="157" t="str">
        <f t="shared" si="10"/>
        <v/>
      </c>
      <c r="AH301" s="157" t="str">
        <f t="shared" si="10"/>
        <v/>
      </c>
    </row>
    <row r="302" spans="1:34" x14ac:dyDescent="0.2">
      <c r="A302" s="3">
        <v>3</v>
      </c>
      <c r="B302" s="44" t="str">
        <f t="shared" si="13"/>
        <v>Argo Sepp (I-Viru)</v>
      </c>
      <c r="C302" s="67">
        <f>IFERROR(INDEX(Maak.!F:F,MATCH(B:B,Maak.!B:B,0)),"")</f>
        <v>1968</v>
      </c>
      <c r="D302" s="67">
        <v>8</v>
      </c>
      <c r="R302" s="156" t="str">
        <f t="shared" si="8"/>
        <v>I-Viru</v>
      </c>
      <c r="S302" s="157">
        <f t="shared" si="9"/>
        <v>8.0039999999999996</v>
      </c>
      <c r="T302" s="157" t="str">
        <f t="shared" si="10"/>
        <v/>
      </c>
      <c r="U302" s="157" t="str">
        <f t="shared" si="10"/>
        <v/>
      </c>
      <c r="V302" s="157">
        <f t="shared" si="10"/>
        <v>8.0039999999999996</v>
      </c>
      <c r="W302" s="157" t="str">
        <f t="shared" si="11"/>
        <v/>
      </c>
      <c r="X302" s="157" t="str">
        <f t="shared" si="11"/>
        <v/>
      </c>
      <c r="Y302" s="157" t="str">
        <f t="shared" si="12"/>
        <v/>
      </c>
      <c r="Z302" s="157" t="str">
        <f t="shared" si="11"/>
        <v/>
      </c>
      <c r="AA302" s="157" t="str">
        <f t="shared" si="11"/>
        <v/>
      </c>
      <c r="AB302" s="157" t="str">
        <f t="shared" si="11"/>
        <v/>
      </c>
      <c r="AC302" s="157" t="str">
        <f t="shared" si="11"/>
        <v/>
      </c>
      <c r="AD302" s="157" t="str">
        <f t="shared" si="11"/>
        <v/>
      </c>
      <c r="AE302" s="157" t="str">
        <f t="shared" si="11"/>
        <v/>
      </c>
      <c r="AF302" s="157" t="str">
        <f t="shared" si="11"/>
        <v/>
      </c>
      <c r="AG302" s="157" t="str">
        <f t="shared" si="11"/>
        <v/>
      </c>
      <c r="AH302" s="157" t="str">
        <f t="shared" si="11"/>
        <v/>
      </c>
    </row>
    <row r="303" spans="1:34" x14ac:dyDescent="0.2">
      <c r="A303" s="3">
        <v>4</v>
      </c>
      <c r="B303" s="45" t="str">
        <f t="shared" si="13"/>
        <v>Jaan Sepp (I-Viru)</v>
      </c>
      <c r="C303" s="67">
        <f>IFERROR(INDEX(Maak.!F:F,MATCH(B:B,Maak.!B:B,0)),"")</f>
        <v>1961</v>
      </c>
      <c r="D303" s="67">
        <v>7</v>
      </c>
      <c r="R303" s="156" t="str">
        <f t="shared" si="8"/>
        <v>I-Viru</v>
      </c>
      <c r="S303" s="157">
        <f t="shared" si="9"/>
        <v>7.0039999999999996</v>
      </c>
      <c r="T303" s="157" t="str">
        <f t="shared" si="10"/>
        <v/>
      </c>
      <c r="U303" s="157" t="str">
        <f t="shared" si="10"/>
        <v/>
      </c>
      <c r="V303" s="157">
        <f t="shared" si="10"/>
        <v>7.0039999999999996</v>
      </c>
      <c r="W303" s="157" t="str">
        <f t="shared" si="11"/>
        <v/>
      </c>
      <c r="X303" s="157" t="str">
        <f t="shared" si="11"/>
        <v/>
      </c>
      <c r="Y303" s="157" t="str">
        <f t="shared" si="12"/>
        <v/>
      </c>
      <c r="Z303" s="157" t="str">
        <f t="shared" si="11"/>
        <v/>
      </c>
      <c r="AA303" s="157" t="str">
        <f t="shared" si="11"/>
        <v/>
      </c>
      <c r="AB303" s="157" t="str">
        <f t="shared" si="11"/>
        <v/>
      </c>
      <c r="AC303" s="157" t="str">
        <f t="shared" si="11"/>
        <v/>
      </c>
      <c r="AD303" s="157" t="str">
        <f t="shared" si="11"/>
        <v/>
      </c>
      <c r="AE303" s="157" t="str">
        <f t="shared" si="11"/>
        <v/>
      </c>
      <c r="AF303" s="157" t="str">
        <f t="shared" si="11"/>
        <v/>
      </c>
      <c r="AG303" s="157" t="str">
        <f t="shared" si="11"/>
        <v/>
      </c>
      <c r="AH303" s="157" t="str">
        <f t="shared" si="11"/>
        <v/>
      </c>
    </row>
    <row r="304" spans="1:34" x14ac:dyDescent="0.2">
      <c r="A304" s="3">
        <v>5</v>
      </c>
      <c r="B304" s="45" t="str">
        <f t="shared" si="13"/>
        <v>Silver Kingissepp (Lääne)</v>
      </c>
      <c r="C304" s="67">
        <f>IFERROR(INDEX(Maak.!F:F,MATCH(B:B,Maak.!B:B,0)),"")</f>
        <v>1964</v>
      </c>
      <c r="D304" s="67">
        <v>6</v>
      </c>
      <c r="R304" s="156" t="str">
        <f t="shared" si="8"/>
        <v>Lääne</v>
      </c>
      <c r="S304" s="157">
        <f t="shared" si="9"/>
        <v>6.0039999999999996</v>
      </c>
      <c r="T304" s="157" t="str">
        <f t="shared" si="10"/>
        <v/>
      </c>
      <c r="U304" s="157" t="str">
        <f t="shared" si="10"/>
        <v/>
      </c>
      <c r="V304" s="157" t="str">
        <f t="shared" si="10"/>
        <v/>
      </c>
      <c r="W304" s="157" t="str">
        <f t="shared" si="11"/>
        <v/>
      </c>
      <c r="X304" s="157" t="str">
        <f t="shared" si="11"/>
        <v/>
      </c>
      <c r="Y304" s="157" t="str">
        <f t="shared" si="12"/>
        <v/>
      </c>
      <c r="Z304" s="157">
        <f t="shared" si="11"/>
        <v>6.0039999999999996</v>
      </c>
      <c r="AA304" s="157" t="str">
        <f t="shared" si="11"/>
        <v/>
      </c>
      <c r="AB304" s="157" t="str">
        <f t="shared" si="11"/>
        <v/>
      </c>
      <c r="AC304" s="157" t="str">
        <f t="shared" si="11"/>
        <v/>
      </c>
      <c r="AD304" s="157" t="str">
        <f t="shared" si="11"/>
        <v/>
      </c>
      <c r="AE304" s="157" t="str">
        <f t="shared" si="11"/>
        <v/>
      </c>
      <c r="AF304" s="157" t="str">
        <f t="shared" si="11"/>
        <v/>
      </c>
      <c r="AG304" s="157" t="str">
        <f t="shared" si="11"/>
        <v/>
      </c>
      <c r="AH304" s="157" t="str">
        <f t="shared" si="11"/>
        <v/>
      </c>
    </row>
    <row r="305" spans="1:34" x14ac:dyDescent="0.2">
      <c r="A305" s="3">
        <v>6</v>
      </c>
      <c r="B305" s="45" t="str">
        <f t="shared" si="13"/>
        <v>Ülo Piik (I-Viru)</v>
      </c>
      <c r="C305" s="67">
        <f>IFERROR(INDEX(Maak.!F:F,MATCH(B:B,Maak.!B:B,0)),"")</f>
        <v>1965</v>
      </c>
      <c r="D305" s="67">
        <v>5</v>
      </c>
      <c r="R305" s="156" t="str">
        <f t="shared" si="8"/>
        <v>I-Viru</v>
      </c>
      <c r="S305" s="157">
        <f t="shared" si="9"/>
        <v>5.0039999999999996</v>
      </c>
      <c r="T305" s="157" t="str">
        <f t="shared" si="10"/>
        <v/>
      </c>
      <c r="U305" s="157" t="str">
        <f t="shared" si="10"/>
        <v/>
      </c>
      <c r="V305" s="157">
        <f t="shared" si="10"/>
        <v>5.0039999999999996</v>
      </c>
      <c r="W305" s="157" t="str">
        <f t="shared" si="11"/>
        <v/>
      </c>
      <c r="X305" s="157" t="str">
        <f t="shared" si="11"/>
        <v/>
      </c>
      <c r="Y305" s="157" t="str">
        <f t="shared" si="12"/>
        <v/>
      </c>
      <c r="Z305" s="157" t="str">
        <f t="shared" si="11"/>
        <v/>
      </c>
      <c r="AA305" s="157" t="str">
        <f t="shared" si="11"/>
        <v/>
      </c>
      <c r="AB305" s="157" t="str">
        <f t="shared" si="11"/>
        <v/>
      </c>
      <c r="AC305" s="157" t="str">
        <f t="shared" si="11"/>
        <v/>
      </c>
      <c r="AD305" s="157" t="str">
        <f t="shared" si="11"/>
        <v/>
      </c>
      <c r="AE305" s="157" t="str">
        <f t="shared" si="11"/>
        <v/>
      </c>
      <c r="AF305" s="157" t="str">
        <f t="shared" si="11"/>
        <v/>
      </c>
      <c r="AG305" s="157" t="str">
        <f t="shared" si="11"/>
        <v/>
      </c>
      <c r="AH305" s="157" t="str">
        <f t="shared" si="11"/>
        <v/>
      </c>
    </row>
    <row r="306" spans="1:34" x14ac:dyDescent="0.2">
      <c r="A306" s="3">
        <v>7</v>
      </c>
      <c r="B306" s="45" t="str">
        <f t="shared" si="13"/>
        <v>Urmas Jõeäär (I-Viru)</v>
      </c>
      <c r="C306" s="67">
        <f>IFERROR(INDEX(Maak.!F:F,MATCH(B:B,Maak.!B:B,0)),"")</f>
        <v>1966</v>
      </c>
      <c r="D306" s="67">
        <v>4</v>
      </c>
      <c r="R306" s="156" t="str">
        <f t="shared" si="8"/>
        <v>I-Viru</v>
      </c>
      <c r="S306" s="157">
        <f t="shared" si="9"/>
        <v>4.0039999999999996</v>
      </c>
      <c r="T306" s="157" t="str">
        <f t="shared" si="10"/>
        <v/>
      </c>
      <c r="U306" s="157" t="str">
        <f t="shared" si="10"/>
        <v/>
      </c>
      <c r="V306" s="157">
        <f t="shared" si="10"/>
        <v>4.0039999999999996</v>
      </c>
      <c r="W306" s="157" t="str">
        <f t="shared" si="11"/>
        <v/>
      </c>
      <c r="X306" s="157" t="str">
        <f t="shared" si="11"/>
        <v/>
      </c>
      <c r="Y306" s="157" t="str">
        <f t="shared" si="12"/>
        <v/>
      </c>
      <c r="Z306" s="157" t="str">
        <f t="shared" si="11"/>
        <v/>
      </c>
      <c r="AA306" s="157" t="str">
        <f t="shared" si="11"/>
        <v/>
      </c>
      <c r="AB306" s="157" t="str">
        <f t="shared" si="11"/>
        <v/>
      </c>
      <c r="AC306" s="157" t="str">
        <f t="shared" si="11"/>
        <v/>
      </c>
      <c r="AD306" s="157" t="str">
        <f t="shared" si="11"/>
        <v/>
      </c>
      <c r="AE306" s="157" t="str">
        <f t="shared" si="11"/>
        <v/>
      </c>
      <c r="AF306" s="157" t="str">
        <f t="shared" si="11"/>
        <v/>
      </c>
      <c r="AG306" s="157" t="str">
        <f t="shared" si="11"/>
        <v/>
      </c>
      <c r="AH306" s="157" t="str">
        <f t="shared" si="11"/>
        <v/>
      </c>
    </row>
    <row r="307" spans="1:34" x14ac:dyDescent="0.2">
      <c r="A307" s="3">
        <v>8</v>
      </c>
      <c r="B307" s="45" t="str">
        <f t="shared" ref="B307:B313" si="14">IFERROR(INDEX(H$100:H$300,MATCH(A307&amp;". koht",H$101:H$301,0)),"")</f>
        <v>Aarne Välja (I-Viru)</v>
      </c>
      <c r="C307" s="67">
        <f>IFERROR(INDEX(Maak.!F:F,MATCH(B:B,Maak.!B:B,0)),"")</f>
        <v>1961</v>
      </c>
      <c r="D307" s="67">
        <v>3</v>
      </c>
      <c r="R307" s="156" t="str">
        <f t="shared" ref="R307:R313" si="15">IFERROR(MID(B307,FIND("(",B307)+1,FIND(")",B307)-FIND("(",B307)-1),"")</f>
        <v>I-Viru</v>
      </c>
      <c r="S307" s="157">
        <f t="shared" si="9"/>
        <v>3.004</v>
      </c>
      <c r="T307" s="157" t="str">
        <f t="shared" si="10"/>
        <v/>
      </c>
      <c r="U307" s="157" t="str">
        <f t="shared" si="10"/>
        <v/>
      </c>
      <c r="V307" s="157">
        <f t="shared" si="10"/>
        <v>3.004</v>
      </c>
      <c r="W307" s="157" t="str">
        <f t="shared" si="11"/>
        <v/>
      </c>
      <c r="X307" s="157" t="str">
        <f t="shared" si="11"/>
        <v/>
      </c>
      <c r="Y307" s="157" t="str">
        <f t="shared" si="12"/>
        <v/>
      </c>
      <c r="Z307" s="157" t="str">
        <f t="shared" si="11"/>
        <v/>
      </c>
      <c r="AA307" s="157" t="str">
        <f t="shared" si="11"/>
        <v/>
      </c>
      <c r="AB307" s="157" t="str">
        <f t="shared" si="11"/>
        <v/>
      </c>
      <c r="AC307" s="157" t="str">
        <f t="shared" si="11"/>
        <v/>
      </c>
      <c r="AD307" s="157" t="str">
        <f t="shared" si="11"/>
        <v/>
      </c>
      <c r="AE307" s="157" t="str">
        <f t="shared" si="11"/>
        <v/>
      </c>
      <c r="AF307" s="157" t="str">
        <f t="shared" si="11"/>
        <v/>
      </c>
      <c r="AG307" s="157" t="str">
        <f t="shared" si="11"/>
        <v/>
      </c>
      <c r="AH307" s="157" t="str">
        <f t="shared" si="11"/>
        <v/>
      </c>
    </row>
    <row r="308" spans="1:34" x14ac:dyDescent="0.2">
      <c r="A308" s="3">
        <v>9</v>
      </c>
      <c r="B308" s="45" t="str">
        <f t="shared" si="14"/>
        <v>Meelis Luud (I-Viru)</v>
      </c>
      <c r="C308" s="67">
        <f>IFERROR(INDEX(Maak.!F:F,MATCH(B:B,Maak.!B:B,0)),"")</f>
        <v>1967</v>
      </c>
      <c r="D308" s="67">
        <v>2</v>
      </c>
      <c r="R308" s="156" t="str">
        <f t="shared" si="15"/>
        <v>I-Viru</v>
      </c>
      <c r="S308" s="157">
        <f t="shared" si="9"/>
        <v>2.004</v>
      </c>
      <c r="T308" s="157" t="str">
        <f t="shared" si="10"/>
        <v/>
      </c>
      <c r="U308" s="157" t="str">
        <f t="shared" si="10"/>
        <v/>
      </c>
      <c r="V308" s="157">
        <f t="shared" si="10"/>
        <v>2.004</v>
      </c>
      <c r="W308" s="157" t="str">
        <f t="shared" si="11"/>
        <v/>
      </c>
      <c r="X308" s="157" t="str">
        <f t="shared" si="11"/>
        <v/>
      </c>
      <c r="Y308" s="157" t="str">
        <f t="shared" si="12"/>
        <v/>
      </c>
      <c r="Z308" s="157" t="str">
        <f t="shared" si="11"/>
        <v/>
      </c>
      <c r="AA308" s="157" t="str">
        <f t="shared" si="11"/>
        <v/>
      </c>
      <c r="AB308" s="157" t="str">
        <f t="shared" si="11"/>
        <v/>
      </c>
      <c r="AC308" s="157" t="str">
        <f t="shared" si="11"/>
        <v/>
      </c>
      <c r="AD308" s="157" t="str">
        <f t="shared" si="11"/>
        <v/>
      </c>
      <c r="AE308" s="157" t="str">
        <f t="shared" si="11"/>
        <v/>
      </c>
      <c r="AF308" s="157" t="str">
        <f t="shared" si="11"/>
        <v/>
      </c>
      <c r="AG308" s="157" t="str">
        <f t="shared" si="11"/>
        <v/>
      </c>
      <c r="AH308" s="157" t="str">
        <f t="shared" si="11"/>
        <v/>
      </c>
    </row>
    <row r="309" spans="1:34" x14ac:dyDescent="0.2">
      <c r="A309" s="3">
        <v>10</v>
      </c>
      <c r="B309" s="45" t="str">
        <f t="shared" si="14"/>
        <v>Andres Veski (I-Viru)</v>
      </c>
      <c r="C309" s="67">
        <f>IFERROR(INDEX(Maak.!F:F,MATCH(B:B,Maak.!B:B,0)),"")</f>
        <v>1961</v>
      </c>
      <c r="D309" s="67">
        <v>1</v>
      </c>
      <c r="R309" s="156" t="str">
        <f t="shared" si="15"/>
        <v>I-Viru</v>
      </c>
      <c r="S309" s="157">
        <f t="shared" si="9"/>
        <v>1.004</v>
      </c>
      <c r="T309" s="157" t="str">
        <f t="shared" si="10"/>
        <v/>
      </c>
      <c r="U309" s="157" t="str">
        <f t="shared" si="10"/>
        <v/>
      </c>
      <c r="V309" s="157">
        <f t="shared" si="10"/>
        <v>1.004</v>
      </c>
      <c r="W309" s="157" t="str">
        <f t="shared" si="11"/>
        <v/>
      </c>
      <c r="X309" s="157" t="str">
        <f t="shared" si="11"/>
        <v/>
      </c>
      <c r="Y309" s="157" t="str">
        <f t="shared" si="12"/>
        <v/>
      </c>
      <c r="Z309" s="157" t="str">
        <f t="shared" si="11"/>
        <v/>
      </c>
      <c r="AA309" s="157" t="str">
        <f t="shared" si="11"/>
        <v/>
      </c>
      <c r="AB309" s="157" t="str">
        <f t="shared" si="11"/>
        <v/>
      </c>
      <c r="AC309" s="157" t="str">
        <f t="shared" si="11"/>
        <v/>
      </c>
      <c r="AD309" s="157" t="str">
        <f t="shared" si="11"/>
        <v/>
      </c>
      <c r="AE309" s="157" t="str">
        <f t="shared" si="11"/>
        <v/>
      </c>
      <c r="AF309" s="157" t="str">
        <f t="shared" si="11"/>
        <v/>
      </c>
      <c r="AG309" s="157" t="str">
        <f t="shared" si="11"/>
        <v/>
      </c>
      <c r="AH309" s="157" t="str">
        <f t="shared" si="11"/>
        <v/>
      </c>
    </row>
    <row r="310" spans="1:34" x14ac:dyDescent="0.2">
      <c r="A310" s="3">
        <v>11</v>
      </c>
      <c r="B310" s="45" t="str">
        <f t="shared" si="14"/>
        <v>Viktor Švarõgin (I-Viru)</v>
      </c>
      <c r="C310" s="67">
        <f>IFERROR(INDEX(Maak.!F:F,MATCH(B:B,Maak.!B:B,0)),"")</f>
        <v>1960</v>
      </c>
      <c r="D310" s="67">
        <v>0</v>
      </c>
      <c r="R310" s="156" t="str">
        <f t="shared" si="15"/>
        <v>I-Viru</v>
      </c>
      <c r="S310" s="157">
        <f t="shared" si="9"/>
        <v>4.0000000000000001E-3</v>
      </c>
      <c r="T310" s="157" t="str">
        <f t="shared" si="10"/>
        <v/>
      </c>
      <c r="U310" s="157" t="str">
        <f t="shared" si="10"/>
        <v/>
      </c>
      <c r="V310" s="157">
        <f t="shared" si="10"/>
        <v>4.0000000000000001E-3</v>
      </c>
      <c r="W310" s="157" t="str">
        <f t="shared" si="11"/>
        <v/>
      </c>
      <c r="X310" s="157" t="str">
        <f t="shared" si="11"/>
        <v/>
      </c>
      <c r="Y310" s="157" t="str">
        <f t="shared" si="12"/>
        <v/>
      </c>
      <c r="Z310" s="157" t="str">
        <f t="shared" si="11"/>
        <v/>
      </c>
      <c r="AA310" s="157" t="str">
        <f t="shared" si="11"/>
        <v/>
      </c>
      <c r="AB310" s="157" t="str">
        <f t="shared" si="11"/>
        <v/>
      </c>
      <c r="AC310" s="157" t="str">
        <f t="shared" si="11"/>
        <v/>
      </c>
      <c r="AD310" s="157" t="str">
        <f t="shared" si="11"/>
        <v/>
      </c>
      <c r="AE310" s="157" t="str">
        <f t="shared" si="11"/>
        <v/>
      </c>
      <c r="AF310" s="157" t="str">
        <f t="shared" si="11"/>
        <v/>
      </c>
      <c r="AG310" s="157" t="str">
        <f t="shared" si="11"/>
        <v/>
      </c>
      <c r="AH310" s="157" t="str">
        <f t="shared" si="11"/>
        <v/>
      </c>
    </row>
    <row r="311" spans="1:34" x14ac:dyDescent="0.2">
      <c r="A311" s="3">
        <v>12</v>
      </c>
      <c r="B311" s="45" t="str">
        <f t="shared" si="14"/>
        <v>Enn Tokman (I-Viru)</v>
      </c>
      <c r="C311" s="67">
        <f>IFERROR(INDEX(Maak.!F:F,MATCH(B:B,Maak.!B:B,0)),"")</f>
        <v>1962</v>
      </c>
      <c r="D311" s="67">
        <v>0</v>
      </c>
      <c r="R311" s="156" t="str">
        <f t="shared" si="15"/>
        <v>I-Viru</v>
      </c>
      <c r="S311" s="157">
        <f t="shared" si="9"/>
        <v>4.0000000000000001E-3</v>
      </c>
      <c r="T311" s="157" t="str">
        <f t="shared" si="10"/>
        <v/>
      </c>
      <c r="U311" s="157" t="str">
        <f t="shared" si="10"/>
        <v/>
      </c>
      <c r="V311" s="157">
        <f t="shared" si="10"/>
        <v>4.0000000000000001E-3</v>
      </c>
      <c r="W311" s="157" t="str">
        <f t="shared" si="11"/>
        <v/>
      </c>
      <c r="X311" s="157" t="str">
        <f t="shared" si="11"/>
        <v/>
      </c>
      <c r="Y311" s="157" t="str">
        <f t="shared" si="12"/>
        <v/>
      </c>
      <c r="Z311" s="157" t="str">
        <f t="shared" si="11"/>
        <v/>
      </c>
      <c r="AA311" s="157" t="str">
        <f t="shared" si="11"/>
        <v/>
      </c>
      <c r="AB311" s="157" t="str">
        <f t="shared" si="11"/>
        <v/>
      </c>
      <c r="AC311" s="157" t="str">
        <f t="shared" si="11"/>
        <v/>
      </c>
      <c r="AD311" s="157" t="str">
        <f t="shared" si="11"/>
        <v/>
      </c>
      <c r="AE311" s="157" t="str">
        <f t="shared" si="11"/>
        <v/>
      </c>
      <c r="AF311" s="157" t="str">
        <f t="shared" si="11"/>
        <v/>
      </c>
      <c r="AG311" s="157" t="str">
        <f t="shared" si="11"/>
        <v/>
      </c>
      <c r="AH311" s="157" t="str">
        <f t="shared" si="11"/>
        <v/>
      </c>
    </row>
    <row r="312" spans="1:34" x14ac:dyDescent="0.2">
      <c r="A312" s="3">
        <v>13</v>
      </c>
      <c r="B312" s="45" t="str">
        <f t="shared" si="14"/>
        <v>Illar Tõnurist (I-Viru)</v>
      </c>
      <c r="C312" s="67">
        <f>IFERROR(INDEX(Maak.!F:F,MATCH(B:B,Maak.!B:B,0)),"")</f>
        <v>1966</v>
      </c>
      <c r="D312" s="67">
        <v>0</v>
      </c>
      <c r="R312" s="156" t="str">
        <f t="shared" si="15"/>
        <v>I-Viru</v>
      </c>
      <c r="S312" s="157">
        <f t="shared" si="9"/>
        <v>4.0000000000000001E-3</v>
      </c>
      <c r="T312" s="157" t="str">
        <f t="shared" si="10"/>
        <v/>
      </c>
      <c r="U312" s="157" t="str">
        <f t="shared" si="10"/>
        <v/>
      </c>
      <c r="V312" s="157">
        <f t="shared" si="10"/>
        <v>4.0000000000000001E-3</v>
      </c>
      <c r="W312" s="157" t="str">
        <f t="shared" si="11"/>
        <v/>
      </c>
      <c r="X312" s="157" t="str">
        <f t="shared" si="11"/>
        <v/>
      </c>
      <c r="Y312" s="157" t="str">
        <f t="shared" si="12"/>
        <v/>
      </c>
      <c r="Z312" s="157" t="str">
        <f t="shared" si="11"/>
        <v/>
      </c>
      <c r="AA312" s="157" t="str">
        <f t="shared" si="11"/>
        <v/>
      </c>
      <c r="AB312" s="157" t="str">
        <f t="shared" si="11"/>
        <v/>
      </c>
      <c r="AC312" s="157" t="str">
        <f t="shared" si="11"/>
        <v/>
      </c>
      <c r="AD312" s="157" t="str">
        <f t="shared" si="11"/>
        <v/>
      </c>
      <c r="AE312" s="157" t="str">
        <f t="shared" si="11"/>
        <v/>
      </c>
      <c r="AF312" s="157" t="str">
        <f t="shared" si="11"/>
        <v/>
      </c>
      <c r="AG312" s="157" t="str">
        <f t="shared" si="11"/>
        <v/>
      </c>
      <c r="AH312" s="157" t="str">
        <f t="shared" si="11"/>
        <v/>
      </c>
    </row>
    <row r="313" spans="1:34" x14ac:dyDescent="0.2">
      <c r="A313" s="3">
        <v>14</v>
      </c>
      <c r="B313" s="45" t="str">
        <f t="shared" si="14"/>
        <v>Vambola Moldov (I-Viru)</v>
      </c>
      <c r="C313" s="67">
        <f>IFERROR(INDEX(Maak.!F:F,MATCH(B:B,Maak.!B:B,0)),"")</f>
        <v>1964</v>
      </c>
      <c r="D313" s="67">
        <v>0</v>
      </c>
      <c r="R313" s="156" t="str">
        <f t="shared" si="15"/>
        <v>I-Viru</v>
      </c>
      <c r="S313" s="157">
        <f t="shared" si="9"/>
        <v>4.0000000000000001E-3</v>
      </c>
      <c r="T313" s="157" t="str">
        <f t="shared" si="10"/>
        <v/>
      </c>
      <c r="U313" s="157" t="str">
        <f t="shared" si="10"/>
        <v/>
      </c>
      <c r="V313" s="157">
        <f t="shared" si="10"/>
        <v>4.0000000000000001E-3</v>
      </c>
      <c r="W313" s="157" t="str">
        <f t="shared" si="11"/>
        <v/>
      </c>
      <c r="X313" s="157" t="str">
        <f t="shared" si="11"/>
        <v/>
      </c>
      <c r="Y313" s="157" t="str">
        <f t="shared" si="12"/>
        <v/>
      </c>
      <c r="Z313" s="157" t="str">
        <f t="shared" si="11"/>
        <v/>
      </c>
      <c r="AA313" s="157" t="str">
        <f t="shared" si="11"/>
        <v/>
      </c>
      <c r="AB313" s="157" t="str">
        <f t="shared" si="11"/>
        <v/>
      </c>
      <c r="AC313" s="157" t="str">
        <f t="shared" si="11"/>
        <v/>
      </c>
      <c r="AD313" s="157" t="str">
        <f t="shared" si="11"/>
        <v/>
      </c>
      <c r="AE313" s="157" t="str">
        <f t="shared" si="11"/>
        <v/>
      </c>
      <c r="AF313" s="157" t="str">
        <f t="shared" si="11"/>
        <v/>
      </c>
      <c r="AG313" s="157" t="str">
        <f t="shared" si="11"/>
        <v/>
      </c>
      <c r="AH313" s="157" t="str">
        <f t="shared" si="11"/>
        <v/>
      </c>
    </row>
  </sheetData>
  <sortState ref="O6:O19">
    <sortCondition ref="O7"/>
  </sortState>
  <conditionalFormatting sqref="D8 C9">
    <cfRule type="aboveAverage" dxfId="1284" priority="386"/>
  </conditionalFormatting>
  <conditionalFormatting sqref="E8 C10">
    <cfRule type="aboveAverage" dxfId="1283" priority="385"/>
  </conditionalFormatting>
  <conditionalFormatting sqref="F8 C11">
    <cfRule type="aboveAverage" dxfId="1282" priority="384"/>
  </conditionalFormatting>
  <conditionalFormatting sqref="E9 D10">
    <cfRule type="aboveAverage" dxfId="1281" priority="383"/>
  </conditionalFormatting>
  <conditionalFormatting sqref="G8 C12">
    <cfRule type="aboveAverage" dxfId="1280" priority="382"/>
  </conditionalFormatting>
  <conditionalFormatting sqref="F9 D11">
    <cfRule type="aboveAverage" dxfId="1279" priority="381"/>
  </conditionalFormatting>
  <conditionalFormatting sqref="G9 D12">
    <cfRule type="aboveAverage" dxfId="1278" priority="380"/>
  </conditionalFormatting>
  <conditionalFormatting sqref="F10 E11">
    <cfRule type="aboveAverage" dxfId="1277" priority="379"/>
  </conditionalFormatting>
  <conditionalFormatting sqref="G10 E12">
    <cfRule type="aboveAverage" dxfId="1276" priority="378"/>
  </conditionalFormatting>
  <conditionalFormatting sqref="F12 G11">
    <cfRule type="aboveAverage" dxfId="1275" priority="377"/>
  </conditionalFormatting>
  <conditionalFormatting sqref="K15:K19">
    <cfRule type="expression" dxfId="1274" priority="367">
      <formula>AND(J15=3,IF(COUNTIF(J$14:J$18,"=3")&gt;=2,TRUE))</formula>
    </cfRule>
    <cfRule type="expression" dxfId="1273" priority="373">
      <formula>AND(J15=1,IF(COUNTIF(J$14:J$18,"=1")&gt;=2,TRUE))</formula>
    </cfRule>
    <cfRule type="expression" dxfId="1272" priority="374">
      <formula>AND(J15=2,IF(COUNTIF(J$14:J$18,"=2")&gt;=2,TRUE))</formula>
    </cfRule>
  </conditionalFormatting>
  <conditionalFormatting sqref="K22:K26">
    <cfRule type="expression" dxfId="1271" priority="366">
      <formula>AND(J22=3,IF(COUNTIF(J$21:J$25,"=3")&gt;=2,TRUE))</formula>
    </cfRule>
    <cfRule type="expression" dxfId="1270" priority="371">
      <formula>AND(J22=1,IF(COUNTIF(J$21:J$25,"=1")&gt;=2,TRUE))</formula>
    </cfRule>
    <cfRule type="expression" dxfId="1269" priority="372">
      <formula>AND(J22=2,IF(COUNTIF(J$21:J$25,"=2")&gt;=2,TRUE))</formula>
    </cfRule>
  </conditionalFormatting>
  <conditionalFormatting sqref="K8:K12">
    <cfRule type="expression" dxfId="1268" priority="368">
      <formula>AND(J8=3,IF(COUNTIF(J$7:J$11,"=3")&gt;=2,TRUE))</formula>
    </cfRule>
    <cfRule type="expression" dxfId="1267" priority="369">
      <formula>AND(J8=1,IF(COUNTIF(J$7:J$11,"=1")&gt;=2,TRUE))</formula>
    </cfRule>
    <cfRule type="expression" dxfId="1266" priority="370">
      <formula>AND(J8=2,IF(COUNTIF(J$7:J$11,"=2")&gt;=2,TRUE))</formula>
    </cfRule>
  </conditionalFormatting>
  <conditionalFormatting sqref="H8:H12">
    <cfRule type="expression" dxfId="1265" priority="348">
      <formula>AND(J8=1,IF(COUNTIF(J$7:J$11,"=1")&gt;=2,TRUE))</formula>
    </cfRule>
    <cfRule type="expression" dxfId="1264" priority="355">
      <formula>AND(J8=3,IF(COUNTIF(J$7:J$11,"=3")&gt;=2,TRUE))</formula>
    </cfRule>
    <cfRule type="expression" dxfId="1263" priority="356">
      <formula>AND(J8=2,IF(COUNTIF(J$7:J$11,"=2")&gt;=2,TRUE))</formula>
    </cfRule>
  </conditionalFormatting>
  <conditionalFormatting sqref="H15:H19">
    <cfRule type="expression" dxfId="1262" priority="349">
      <formula>AND(J15=1,IF(COUNTIF(J$14:J$18,"=1")&gt;=2,TRUE))</formula>
    </cfRule>
    <cfRule type="expression" dxfId="1261" priority="353">
      <formula>AND(J15=3,IF(COUNTIF(J$14:J$18,"=3")&gt;=2,TRUE))</formula>
    </cfRule>
    <cfRule type="expression" dxfId="1260" priority="354">
      <formula>AND(J15=2,IF(COUNTIF(J$14:J$18,"=2")&gt;=2,TRUE))</formula>
    </cfRule>
  </conditionalFormatting>
  <conditionalFormatting sqref="H22:H26">
    <cfRule type="expression" dxfId="1259" priority="350">
      <formula>AND(J22=1,IF(COUNTIF(J$21:J$25,"=1")&gt;=2,TRUE))</formula>
    </cfRule>
    <cfRule type="expression" dxfId="1258" priority="351">
      <formula>AND(J22=3,IF(COUNTIF(J$21:J$25,"=3")&gt;=2,TRUE))</formula>
    </cfRule>
    <cfRule type="expression" dxfId="1257" priority="352">
      <formula>AND(J22=2,IF(COUNTIF(J$21:J$25,"=2")&gt;=2,TRUE))</formula>
    </cfRule>
  </conditionalFormatting>
  <conditionalFormatting sqref="C38">
    <cfRule type="aboveAverage" dxfId="1256" priority="347"/>
  </conditionalFormatting>
  <conditionalFormatting sqref="D38">
    <cfRule type="aboveAverage" dxfId="1255" priority="346"/>
  </conditionalFormatting>
  <conditionalFormatting sqref="K29:K33">
    <cfRule type="expression" dxfId="1254" priority="341">
      <formula>AND(J29=3,IF(COUNTIF(J$28:J$32,"=3")&gt;=2,TRUE))</formula>
    </cfRule>
    <cfRule type="expression" dxfId="1253" priority="342">
      <formula>AND(J29=1,IF(COUNTIF(J$28:J$32,"=1")&gt;=2,TRUE))</formula>
    </cfRule>
    <cfRule type="expression" dxfId="1252" priority="343">
      <formula>AND(J29=2,IF(COUNTIF(J$28:J$32,"=2")&gt;=2,TRUE))</formula>
    </cfRule>
  </conditionalFormatting>
  <conditionalFormatting sqref="H29:H33">
    <cfRule type="expression" dxfId="1251" priority="335">
      <formula>AND(J29=1,IF(COUNTIF(J$28:J$32,"=1")&gt;=2,TRUE))</formula>
    </cfRule>
    <cfRule type="expression" dxfId="1250" priority="336">
      <formula>AND(J29=3,IF(COUNTIF(J$28:J$32,"=3")&gt;=2,TRUE))</formula>
    </cfRule>
    <cfRule type="expression" dxfId="1249" priority="337">
      <formula>AND(J29=2,IF(COUNTIF(J$28:J$32,"=2")&gt;=2,TRUE))</formula>
    </cfRule>
  </conditionalFormatting>
  <conditionalFormatting sqref="B10">
    <cfRule type="duplicateValues" dxfId="1248" priority="393"/>
  </conditionalFormatting>
  <conditionalFormatting sqref="D15 C16">
    <cfRule type="aboveAverage" dxfId="1247" priority="333"/>
  </conditionalFormatting>
  <conditionalFormatting sqref="E15 C17">
    <cfRule type="aboveAverage" dxfId="1246" priority="332"/>
  </conditionalFormatting>
  <conditionalFormatting sqref="F15 C18">
    <cfRule type="aboveAverage" dxfId="1245" priority="331"/>
  </conditionalFormatting>
  <conditionalFormatting sqref="E16 D17">
    <cfRule type="aboveAverage" dxfId="1244" priority="330"/>
  </conditionalFormatting>
  <conditionalFormatting sqref="G15 C19">
    <cfRule type="aboveAverage" dxfId="1243" priority="329"/>
  </conditionalFormatting>
  <conditionalFormatting sqref="F16 D18">
    <cfRule type="aboveAverage" dxfId="1242" priority="328"/>
  </conditionalFormatting>
  <conditionalFormatting sqref="G16 D19">
    <cfRule type="aboveAverage" dxfId="1241" priority="327"/>
  </conditionalFormatting>
  <conditionalFormatting sqref="F17 E18">
    <cfRule type="aboveAverage" dxfId="1240" priority="326"/>
  </conditionalFormatting>
  <conditionalFormatting sqref="G17 E19">
    <cfRule type="aboveAverage" dxfId="1239" priority="325"/>
  </conditionalFormatting>
  <conditionalFormatting sqref="F19 G18">
    <cfRule type="aboveAverage" dxfId="1238" priority="324"/>
  </conditionalFormatting>
  <conditionalFormatting sqref="B17">
    <cfRule type="duplicateValues" dxfId="1237" priority="334"/>
  </conditionalFormatting>
  <conditionalFormatting sqref="D22 C23">
    <cfRule type="aboveAverage" dxfId="1236" priority="322"/>
  </conditionalFormatting>
  <conditionalFormatting sqref="E22 C24">
    <cfRule type="aboveAverage" dxfId="1235" priority="321"/>
  </conditionalFormatting>
  <conditionalFormatting sqref="F22 C25">
    <cfRule type="aboveAverage" dxfId="1234" priority="320"/>
  </conditionalFormatting>
  <conditionalFormatting sqref="E23 D24">
    <cfRule type="aboveAverage" dxfId="1233" priority="319"/>
  </conditionalFormatting>
  <conditionalFormatting sqref="G22 C26">
    <cfRule type="aboveAverage" dxfId="1232" priority="318"/>
  </conditionalFormatting>
  <conditionalFormatting sqref="F23 D25">
    <cfRule type="aboveAverage" dxfId="1231" priority="317"/>
  </conditionalFormatting>
  <conditionalFormatting sqref="G23 D26">
    <cfRule type="aboveAverage" dxfId="1230" priority="316"/>
  </conditionalFormatting>
  <conditionalFormatting sqref="F24 E25">
    <cfRule type="aboveAverage" dxfId="1229" priority="315"/>
  </conditionalFormatting>
  <conditionalFormatting sqref="G24 E26">
    <cfRule type="aboveAverage" dxfId="1228" priority="314"/>
  </conditionalFormatting>
  <conditionalFormatting sqref="F26 G25">
    <cfRule type="aboveAverage" dxfId="1227" priority="313"/>
  </conditionalFormatting>
  <conditionalFormatting sqref="B24">
    <cfRule type="duplicateValues" dxfId="1226" priority="323"/>
  </conditionalFormatting>
  <conditionalFormatting sqref="D29 C30">
    <cfRule type="aboveAverage" dxfId="1225" priority="311"/>
  </conditionalFormatting>
  <conditionalFormatting sqref="E29 C31">
    <cfRule type="aboveAverage" dxfId="1224" priority="310"/>
  </conditionalFormatting>
  <conditionalFormatting sqref="F29 C32">
    <cfRule type="aboveAverage" dxfId="1223" priority="309"/>
  </conditionalFormatting>
  <conditionalFormatting sqref="E30 D31">
    <cfRule type="aboveAverage" dxfId="1222" priority="308"/>
  </conditionalFormatting>
  <conditionalFormatting sqref="G29 C33">
    <cfRule type="aboveAverage" dxfId="1221" priority="307"/>
  </conditionalFormatting>
  <conditionalFormatting sqref="F30 D32">
    <cfRule type="aboveAverage" dxfId="1220" priority="306"/>
  </conditionalFormatting>
  <conditionalFormatting sqref="G30 D33">
    <cfRule type="aboveAverage" dxfId="1219" priority="305"/>
  </conditionalFormatting>
  <conditionalFormatting sqref="F31 E32">
    <cfRule type="aboveAverage" dxfId="1218" priority="304"/>
  </conditionalFormatting>
  <conditionalFormatting sqref="G31 E33">
    <cfRule type="aboveAverage" dxfId="1217" priority="303"/>
  </conditionalFormatting>
  <conditionalFormatting sqref="F33 G32">
    <cfRule type="aboveAverage" dxfId="1216" priority="302"/>
  </conditionalFormatting>
  <conditionalFormatting sqref="B31">
    <cfRule type="duplicateValues" dxfId="1215" priority="312"/>
  </conditionalFormatting>
  <conditionalFormatting sqref="B1:H34 B62:H62 D63:H65 B76:H1048576 B66:H66 E67:H75 B35:D38">
    <cfRule type="containsText" dxfId="1214" priority="211" operator="containsText" text="I-Viru">
      <formula>NOT(ISERROR(SEARCH("I-Viru",B1)))</formula>
    </cfRule>
  </conditionalFormatting>
  <conditionalFormatting sqref="G162 G166 G169 G171">
    <cfRule type="containsBlanks" dxfId="1213" priority="87">
      <formula>LEN(TRIM(G162))=0</formula>
    </cfRule>
  </conditionalFormatting>
  <conditionalFormatting sqref="C144 C146 C148 C150 C152 C154">
    <cfRule type="containsBlanks" dxfId="1212" priority="83">
      <formula>LEN(TRIM(C144))=0</formula>
    </cfRule>
  </conditionalFormatting>
  <conditionalFormatting sqref="C140 C142">
    <cfRule type="containsBlanks" dxfId="1211" priority="81">
      <formula>LEN(TRIM(C140))=0</formula>
    </cfRule>
  </conditionalFormatting>
  <conditionalFormatting sqref="E161 E163">
    <cfRule type="containsBlanks" dxfId="1210" priority="79">
      <formula>LEN(TRIM(E161))=0</formula>
    </cfRule>
  </conditionalFormatting>
  <conditionalFormatting sqref="E165 E167">
    <cfRule type="containsBlanks" dxfId="1209" priority="77">
      <formula>LEN(TRIM(E165))=0</formula>
    </cfRule>
  </conditionalFormatting>
  <conditionalFormatting sqref="G155 G157">
    <cfRule type="containsBlanks" dxfId="1208" priority="75">
      <formula>LEN(TRIM(G155))=0</formula>
    </cfRule>
  </conditionalFormatting>
  <conditionalFormatting sqref="G143">
    <cfRule type="containsBlanks" dxfId="1207" priority="73">
      <formula>LEN(TRIM(G143))=0</formula>
    </cfRule>
  </conditionalFormatting>
  <conditionalFormatting sqref="G151">
    <cfRule type="containsBlanks" dxfId="1206" priority="71">
      <formula>LEN(TRIM(G151))=0</formula>
    </cfRule>
  </conditionalFormatting>
  <conditionalFormatting sqref="E141">
    <cfRule type="containsBlanks" dxfId="1205" priority="69">
      <formula>LEN(TRIM(E141))=0</formula>
    </cfRule>
  </conditionalFormatting>
  <conditionalFormatting sqref="E149">
    <cfRule type="containsBlanks" dxfId="1204" priority="67">
      <formula>LEN(TRIM(E149))=0</formula>
    </cfRule>
  </conditionalFormatting>
  <conditionalFormatting sqref="E145">
    <cfRule type="containsBlanks" dxfId="1203" priority="65">
      <formula>LEN(TRIM(E145))=0</formula>
    </cfRule>
  </conditionalFormatting>
  <conditionalFormatting sqref="E153">
    <cfRule type="containsBlanks" dxfId="1202" priority="63">
      <formula>LEN(TRIM(E153))=0</formula>
    </cfRule>
  </conditionalFormatting>
  <conditionalFormatting sqref="A102:A116">
    <cfRule type="cellIs" dxfId="1201" priority="119" operator="equal">
      <formula>"-"</formula>
    </cfRule>
    <cfRule type="duplicateValues" dxfId="1200" priority="120"/>
  </conditionalFormatting>
  <conditionalFormatting sqref="G124 G128">
    <cfRule type="aboveAverage" dxfId="1199" priority="118"/>
  </conditionalFormatting>
  <conditionalFormatting sqref="G131 G133">
    <cfRule type="aboveAverage" dxfId="1198" priority="117"/>
  </conditionalFormatting>
  <conditionalFormatting sqref="G124 G128 G131 G133">
    <cfRule type="containsBlanks" dxfId="1197" priority="116">
      <formula>LEN(TRIM(G124))=0</formula>
    </cfRule>
  </conditionalFormatting>
  <conditionalFormatting sqref="C106 C108">
    <cfRule type="aboveAverage" dxfId="1196" priority="115"/>
  </conditionalFormatting>
  <conditionalFormatting sqref="C110 C112">
    <cfRule type="aboveAverage" dxfId="1195" priority="114"/>
  </conditionalFormatting>
  <conditionalFormatting sqref="C114 C116">
    <cfRule type="aboveAverage" dxfId="1194" priority="113"/>
  </conditionalFormatting>
  <conditionalFormatting sqref="C106 C108 C110 C112 C114 C116">
    <cfRule type="containsBlanks" dxfId="1193" priority="112">
      <formula>LEN(TRIM(C106))=0</formula>
    </cfRule>
  </conditionalFormatting>
  <conditionalFormatting sqref="C102 C104">
    <cfRule type="aboveAverage" dxfId="1192" priority="111"/>
  </conditionalFormatting>
  <conditionalFormatting sqref="C102 C104">
    <cfRule type="containsBlanks" dxfId="1191" priority="110">
      <formula>LEN(TRIM(C102))=0</formula>
    </cfRule>
  </conditionalFormatting>
  <conditionalFormatting sqref="E123 E125">
    <cfRule type="aboveAverage" dxfId="1190" priority="109"/>
  </conditionalFormatting>
  <conditionalFormatting sqref="E123 E125">
    <cfRule type="containsBlanks" dxfId="1189" priority="108">
      <formula>LEN(TRIM(E123))=0</formula>
    </cfRule>
  </conditionalFormatting>
  <conditionalFormatting sqref="E127 E129">
    <cfRule type="aboveAverage" dxfId="1188" priority="107"/>
  </conditionalFormatting>
  <conditionalFormatting sqref="E127 E129">
    <cfRule type="containsBlanks" dxfId="1187" priority="106">
      <formula>LEN(TRIM(E127))=0</formula>
    </cfRule>
  </conditionalFormatting>
  <conditionalFormatting sqref="G117 G119">
    <cfRule type="aboveAverage" dxfId="1186" priority="105"/>
  </conditionalFormatting>
  <conditionalFormatting sqref="G117 G119">
    <cfRule type="containsBlanks" dxfId="1185" priority="104">
      <formula>LEN(TRIM(G117))=0</formula>
    </cfRule>
  </conditionalFormatting>
  <conditionalFormatting sqref="G105">
    <cfRule type="aboveAverage" dxfId="1184" priority="103"/>
  </conditionalFormatting>
  <conditionalFormatting sqref="G105">
    <cfRule type="containsBlanks" dxfId="1183" priority="102">
      <formula>LEN(TRIM(G105))=0</formula>
    </cfRule>
  </conditionalFormatting>
  <conditionalFormatting sqref="G113">
    <cfRule type="aboveAverage" dxfId="1182" priority="101"/>
  </conditionalFormatting>
  <conditionalFormatting sqref="G113">
    <cfRule type="containsBlanks" dxfId="1181" priority="100">
      <formula>LEN(TRIM(G113))=0</formula>
    </cfRule>
  </conditionalFormatting>
  <conditionalFormatting sqref="E103">
    <cfRule type="aboveAverage" dxfId="1180" priority="99"/>
  </conditionalFormatting>
  <conditionalFormatting sqref="E103">
    <cfRule type="containsBlanks" dxfId="1179" priority="98">
      <formula>LEN(TRIM(E103))=0</formula>
    </cfRule>
  </conditionalFormatting>
  <conditionalFormatting sqref="E111">
    <cfRule type="aboveAverage" dxfId="1178" priority="97"/>
  </conditionalFormatting>
  <conditionalFormatting sqref="E111">
    <cfRule type="containsBlanks" dxfId="1177" priority="96">
      <formula>LEN(TRIM(E111))=0</formula>
    </cfRule>
  </conditionalFormatting>
  <conditionalFormatting sqref="E107">
    <cfRule type="aboveAverage" dxfId="1176" priority="95"/>
  </conditionalFormatting>
  <conditionalFormatting sqref="E107">
    <cfRule type="containsBlanks" dxfId="1175" priority="94">
      <formula>LEN(TRIM(E107))=0</formula>
    </cfRule>
  </conditionalFormatting>
  <conditionalFormatting sqref="E115">
    <cfRule type="aboveAverage" dxfId="1174" priority="93"/>
  </conditionalFormatting>
  <conditionalFormatting sqref="E115">
    <cfRule type="containsBlanks" dxfId="1173" priority="92">
      <formula>LEN(TRIM(E115))=0</formula>
    </cfRule>
  </conditionalFormatting>
  <conditionalFormatting sqref="A140:A154">
    <cfRule type="cellIs" dxfId="1172" priority="90" operator="equal">
      <formula>"-"</formula>
    </cfRule>
    <cfRule type="duplicateValues" dxfId="1171" priority="91"/>
  </conditionalFormatting>
  <conditionalFormatting sqref="G162 G166">
    <cfRule type="aboveAverage" dxfId="1170" priority="89"/>
  </conditionalFormatting>
  <conditionalFormatting sqref="G169 G171">
    <cfRule type="aboveAverage" dxfId="1169" priority="88"/>
  </conditionalFormatting>
  <conditionalFormatting sqref="C144 C146">
    <cfRule type="aboveAverage" dxfId="1168" priority="86"/>
  </conditionalFormatting>
  <conditionalFormatting sqref="C148 C150">
    <cfRule type="aboveAverage" dxfId="1167" priority="85"/>
  </conditionalFormatting>
  <conditionalFormatting sqref="C152 C154">
    <cfRule type="aboveAverage" dxfId="1166" priority="84"/>
  </conditionalFormatting>
  <conditionalFormatting sqref="C140 C142">
    <cfRule type="aboveAverage" dxfId="1165" priority="82"/>
  </conditionalFormatting>
  <conditionalFormatting sqref="E161 E163">
    <cfRule type="aboveAverage" dxfId="1164" priority="80"/>
  </conditionalFormatting>
  <conditionalFormatting sqref="E165 E167">
    <cfRule type="aboveAverage" dxfId="1163" priority="78"/>
  </conditionalFormatting>
  <conditionalFormatting sqref="G155 G157">
    <cfRule type="aboveAverage" dxfId="1162" priority="76"/>
  </conditionalFormatting>
  <conditionalFormatting sqref="G143">
    <cfRule type="aboveAverage" dxfId="1161" priority="74"/>
  </conditionalFormatting>
  <conditionalFormatting sqref="G151">
    <cfRule type="aboveAverage" dxfId="1160" priority="72"/>
  </conditionalFormatting>
  <conditionalFormatting sqref="E141">
    <cfRule type="aboveAverage" dxfId="1159" priority="70"/>
  </conditionalFormatting>
  <conditionalFormatting sqref="E149">
    <cfRule type="aboveAverage" dxfId="1158" priority="68"/>
  </conditionalFormatting>
  <conditionalFormatting sqref="E145">
    <cfRule type="aboveAverage" dxfId="1157" priority="66"/>
  </conditionalFormatting>
  <conditionalFormatting sqref="E153">
    <cfRule type="aboveAverage" dxfId="1156" priority="64"/>
  </conditionalFormatting>
  <conditionalFormatting sqref="I11:I12">
    <cfRule type="expression" dxfId="1155" priority="61">
      <formula>FIND(2,I11,1)</formula>
    </cfRule>
    <cfRule type="expression" dxfId="1154" priority="62">
      <formula>FIND(1,I11,1)</formula>
    </cfRule>
  </conditionalFormatting>
  <conditionalFormatting sqref="I8:I10">
    <cfRule type="expression" dxfId="1153" priority="59">
      <formula>FIND(2,I8,1)</formula>
    </cfRule>
    <cfRule type="expression" dxfId="1152" priority="60">
      <formula>FIND(1,I8,1)</formula>
    </cfRule>
  </conditionalFormatting>
  <conditionalFormatting sqref="I15:I19">
    <cfRule type="expression" dxfId="1151" priority="57">
      <formula>FIND(2,I15,1)</formula>
    </cfRule>
    <cfRule type="expression" dxfId="1150" priority="58">
      <formula>FIND(1,I15,1)</formula>
    </cfRule>
  </conditionalFormatting>
  <conditionalFormatting sqref="I22:I26">
    <cfRule type="expression" dxfId="1149" priority="55">
      <formula>FIND(2,I22,1)</formula>
    </cfRule>
    <cfRule type="expression" dxfId="1148" priority="56">
      <formula>FIND(1,I22,1)</formula>
    </cfRule>
  </conditionalFormatting>
  <conditionalFormatting sqref="I29:I33">
    <cfRule type="expression" dxfId="1147" priority="53">
      <formula>FIND(2,I29,1)</formula>
    </cfRule>
    <cfRule type="expression" dxfId="1146" priority="54">
      <formula>FIND(1,I29,1)</formula>
    </cfRule>
  </conditionalFormatting>
  <conditionalFormatting sqref="C106 C108">
    <cfRule type="aboveAverage" dxfId="1145" priority="42"/>
  </conditionalFormatting>
  <conditionalFormatting sqref="C106 C108">
    <cfRule type="containsBlanks" dxfId="1144" priority="41">
      <formula>LEN(TRIM(C106))=0</formula>
    </cfRule>
  </conditionalFormatting>
  <conditionalFormatting sqref="C110 C112">
    <cfRule type="aboveAverage" dxfId="1143" priority="40"/>
  </conditionalFormatting>
  <conditionalFormatting sqref="C110 C112">
    <cfRule type="containsBlanks" dxfId="1142" priority="39">
      <formula>LEN(TRIM(C110))=0</formula>
    </cfRule>
  </conditionalFormatting>
  <conditionalFormatting sqref="C114 C116">
    <cfRule type="aboveAverage" dxfId="1141" priority="38"/>
  </conditionalFormatting>
  <conditionalFormatting sqref="C114 C116">
    <cfRule type="containsBlanks" dxfId="1140" priority="37">
      <formula>LEN(TRIM(C114))=0</formula>
    </cfRule>
  </conditionalFormatting>
  <conditionalFormatting sqref="L16:L19">
    <cfRule type="expression" dxfId="1139" priority="31">
      <formula>OR(J16=0,J16=4)</formula>
    </cfRule>
    <cfRule type="expression" dxfId="1138" priority="35">
      <formula>AND(J16=1,IF(COUNTIF(J$14:J$18,"=1")=1,TRUE))</formula>
    </cfRule>
    <cfRule type="expression" dxfId="1137" priority="36">
      <formula>AND(J16=3,IF(COUNTIF(J$14:J$18,"=3")=1,TRUE))</formula>
    </cfRule>
  </conditionalFormatting>
  <conditionalFormatting sqref="L22:L26">
    <cfRule type="expression" dxfId="1136" priority="32">
      <formula>OR(J22=0,J22=4)</formula>
    </cfRule>
    <cfRule type="expression" dxfId="1135" priority="33">
      <formula>AND(J22=1,IF(COUNTIF(J$21:J$25,"=1")=1,TRUE))</formula>
    </cfRule>
    <cfRule type="expression" dxfId="1134" priority="34">
      <formula>AND(J22=3,IF(COUNTIF(J$21:J$25,"=3")=1,TRUE))</formula>
    </cfRule>
  </conditionalFormatting>
  <conditionalFormatting sqref="L8:L12">
    <cfRule type="expression" dxfId="1133" priority="28">
      <formula>OR(J8=0,J8=4)</formula>
    </cfRule>
    <cfRule type="expression" dxfId="1132" priority="29">
      <formula>AND(J8=1,IF(COUNTIF(J$7:J$11,"=1")=1,TRUE))</formula>
    </cfRule>
    <cfRule type="expression" dxfId="1131" priority="30">
      <formula>AND(J8=3,IF(COUNTIF(J$7:J$11,"=3")=1,TRUE))</formula>
    </cfRule>
  </conditionalFormatting>
  <conditionalFormatting sqref="L29:L33">
    <cfRule type="expression" dxfId="1130" priority="25">
      <formula>OR(J29=0,J29=4)</formula>
    </cfRule>
    <cfRule type="expression" dxfId="1129" priority="26">
      <formula>AND(J29=1,IF(COUNTIF(J$28:J$32,"=1")=1,TRUE))</formula>
    </cfRule>
    <cfRule type="expression" dxfId="1128" priority="27">
      <formula>AND(J29=3,IF(COUNTIF(J$28:J$32,"=3")=1,TRUE))</formula>
    </cfRule>
  </conditionalFormatting>
  <conditionalFormatting sqref="L15">
    <cfRule type="expression" dxfId="1127" priority="10">
      <formula>OR(J15=0,J15=4)</formula>
    </cfRule>
    <cfRule type="expression" dxfId="1126" priority="11">
      <formula>AND(J15=1,IF(COUNTIF(J$7:J$11,"=1")=1,TRUE))</formula>
    </cfRule>
    <cfRule type="expression" dxfId="1125" priority="12">
      <formula>AND(J15=3,IF(COUNTIF(J$7:J$11,"=3")=1,TRUE))</formula>
    </cfRule>
  </conditionalFormatting>
  <conditionalFormatting sqref="C144">
    <cfRule type="containsBlanks" dxfId="1124" priority="5">
      <formula>LEN(TRIM(C144))=0</formula>
    </cfRule>
  </conditionalFormatting>
  <conditionalFormatting sqref="C144">
    <cfRule type="aboveAverage" dxfId="1123" priority="6"/>
  </conditionalFormatting>
  <conditionalFormatting sqref="C152">
    <cfRule type="aboveAverage" dxfId="1122" priority="4"/>
  </conditionalFormatting>
  <conditionalFormatting sqref="C152">
    <cfRule type="containsBlanks" dxfId="1121" priority="2">
      <formula>LEN(TRIM(C152))=0</formula>
    </cfRule>
  </conditionalFormatting>
  <conditionalFormatting sqref="C152">
    <cfRule type="aboveAverage" dxfId="1120" priority="3"/>
  </conditionalFormatting>
  <conditionalFormatting sqref="C154">
    <cfRule type="aboveAverage" dxfId="1119" priority="1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J308"/>
  <sheetViews>
    <sheetView showGridLines="0" tabSelected="1" zoomScaleNormal="100" workbookViewId="0">
      <pane ySplit="4" topLeftCell="A130" activePane="bottomLeft" state="frozen"/>
      <selection pane="bottomLeft" activeCell="K1" sqref="K1"/>
    </sheetView>
  </sheetViews>
  <sheetFormatPr defaultRowHeight="12.75" x14ac:dyDescent="0.2"/>
  <cols>
    <col min="1" max="1" width="3.28515625" style="10" customWidth="1"/>
    <col min="2" max="2" width="27.28515625" style="10" customWidth="1"/>
    <col min="3" max="9" width="6.28515625" style="10" customWidth="1"/>
    <col min="10" max="10" width="3.42578125" style="10" bestFit="1" customWidth="1"/>
    <col min="11" max="11" width="3.28515625" style="10" bestFit="1" customWidth="1"/>
    <col min="12" max="12" width="5" style="10" bestFit="1" customWidth="1"/>
    <col min="13" max="13" width="5.85546875" style="10" hidden="1" customWidth="1"/>
    <col min="14" max="14" width="5.5703125" style="10" hidden="1" customWidth="1"/>
    <col min="15" max="15" width="4.140625" style="10" hidden="1" customWidth="1"/>
    <col min="16" max="16" width="0" style="10" hidden="1" customWidth="1"/>
    <col min="17" max="17" width="3.7109375" style="10" hidden="1" customWidth="1"/>
    <col min="18" max="34" width="9.7109375" style="10" hidden="1" customWidth="1"/>
    <col min="35" max="16384" width="9.140625" style="10"/>
  </cols>
  <sheetData>
    <row r="1" spans="1:34" x14ac:dyDescent="0.2">
      <c r="A1" s="18" t="str">
        <f>Võistkondlik!B1</f>
        <v>ESL INDIVIDUAAL-VÕISTKONDLIKUD MEISTRIVÕISTLUSED PETANGIS 2018</v>
      </c>
      <c r="B1" s="15"/>
      <c r="C1" s="15"/>
      <c r="E1" s="15"/>
      <c r="J1" s="331"/>
      <c r="K1" s="331"/>
      <c r="L1" s="331"/>
      <c r="M1" s="332"/>
      <c r="N1" s="332"/>
      <c r="O1" s="333"/>
      <c r="P1" s="334" t="s">
        <v>214</v>
      </c>
      <c r="Q1" s="332"/>
      <c r="R1" s="332"/>
      <c r="S1" s="332"/>
      <c r="T1" s="332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4" s="11" customFormat="1" x14ac:dyDescent="0.2">
      <c r="A2" s="15" t="str">
        <f>Võistkondlik!B2</f>
        <v>Toimumisaeg: L, 02.06.2018 kell 11:00</v>
      </c>
      <c r="B2" s="19"/>
      <c r="C2" s="19"/>
      <c r="E2" s="15"/>
    </row>
    <row r="3" spans="1:34" s="11" customFormat="1" x14ac:dyDescent="0.2">
      <c r="A3" s="15" t="str">
        <f>Võistkondlik!B3</f>
        <v>Toimumiskoht: Ida-Virumaa, Voka, Metsa tn 2</v>
      </c>
      <c r="B3" s="19"/>
      <c r="C3" s="19"/>
      <c r="E3" s="15"/>
    </row>
    <row r="4" spans="1:34" s="11" customFormat="1" x14ac:dyDescent="0.2">
      <c r="A4" s="26" t="s">
        <v>101</v>
      </c>
      <c r="B4" s="19"/>
      <c r="C4" s="19"/>
      <c r="E4" s="15"/>
      <c r="I4" s="214" t="s">
        <v>269</v>
      </c>
    </row>
    <row r="5" spans="1:34" x14ac:dyDescent="0.2">
      <c r="B5" s="15"/>
      <c r="C5" s="15"/>
      <c r="H5" s="335"/>
      <c r="I5" s="336"/>
      <c r="J5" s="331"/>
      <c r="K5" s="331"/>
      <c r="L5" s="331"/>
      <c r="M5" s="331"/>
      <c r="N5" s="331"/>
      <c r="O5" s="331"/>
      <c r="P5" s="331"/>
      <c r="Q5" s="331"/>
      <c r="R5" s="305" t="s">
        <v>290</v>
      </c>
      <c r="S5" s="331"/>
      <c r="T5" s="331"/>
    </row>
    <row r="6" spans="1:34" x14ac:dyDescent="0.2">
      <c r="A6" s="96" t="s">
        <v>0</v>
      </c>
      <c r="B6" s="119"/>
      <c r="C6" s="78">
        <v>1</v>
      </c>
      <c r="D6" s="78">
        <v>2</v>
      </c>
      <c r="E6" s="78">
        <v>3</v>
      </c>
      <c r="F6" s="78"/>
      <c r="G6" s="78"/>
      <c r="H6" s="306" t="s">
        <v>1</v>
      </c>
      <c r="I6" s="307" t="s">
        <v>52</v>
      </c>
      <c r="J6" s="308" t="s">
        <v>291</v>
      </c>
      <c r="K6" s="309" t="s">
        <v>292</v>
      </c>
      <c r="L6" s="310" t="s">
        <v>293</v>
      </c>
      <c r="M6" s="310" t="s">
        <v>294</v>
      </c>
      <c r="N6" s="311" t="s">
        <v>213</v>
      </c>
      <c r="O6" s="311" t="s">
        <v>213</v>
      </c>
      <c r="P6" s="312" t="s">
        <v>295</v>
      </c>
      <c r="Q6" s="313" t="s">
        <v>212</v>
      </c>
      <c r="R6" s="313" t="b">
        <f>OR(AND(COUNTA(B7:B11)=3,COUNTA(C7:G11)=6),AND(COUNTA(B7:B11)=4,COUNTA(C7:G11)=12),AND(COUNTA(B7:B11)=5,COUNTA(C7:G11)=20))</f>
        <v>1</v>
      </c>
      <c r="S6" s="314" t="s">
        <v>296</v>
      </c>
      <c r="T6" s="315" t="s">
        <v>297</v>
      </c>
    </row>
    <row r="7" spans="1:34" s="16" customFormat="1" x14ac:dyDescent="0.2">
      <c r="A7" s="96">
        <v>1</v>
      </c>
      <c r="B7" s="100" t="s">
        <v>78</v>
      </c>
      <c r="C7" s="97"/>
      <c r="D7" s="80">
        <v>13</v>
      </c>
      <c r="E7" s="80">
        <v>13</v>
      </c>
      <c r="F7" s="80"/>
      <c r="G7" s="80"/>
      <c r="H7" s="316" t="str">
        <f>(IF(D7-C8&gt;0,1)+IF(E7-C9&gt;0,1)+IF(F7-C10&gt;0,1)+IF(G7-C11&gt;0,1))&amp;"-"&amp;(IF(D7-C8&lt;0,1)+IF(E7-C9&lt;0,1)+IF(F7-C10&lt;0,1)+IF(G7-C11&lt;0,1))</f>
        <v>2-0</v>
      </c>
      <c r="I7" s="317" t="str">
        <f>IF(AND(B7&lt;&gt;"",R$6=TRUE),A$6&amp;RANK(S7,S$7:S$11,0)," ")</f>
        <v>A1</v>
      </c>
      <c r="J7" s="318">
        <f>IF(AND(Q7=1,Q8=1,D7&gt;C8),1)+IF(AND(Q7=1,Q9=1,E7&gt;C9),1)+IF(AND(Q7=1,Q10=1,F7&gt;C10),1)+IF(AND(Q7=1,Q11=1,G7&gt;C11),1)+IF(AND(Q7=2,Q8=2,D7&gt;C8),1)+IF(AND(Q7=2,Q9=2,E7&gt;C9),1)+IF(AND(Q7=2,Q10=2,F7&gt;C10),1)+IF(AND(Q7=2,Q11=2,G7&gt;C11),1)+IF(AND(Q7=3,Q8=3,D7&gt;C8),1)+IF(AND(Q7=3,Q9=3,E7&gt;C9),1)+IF(AND(Q7=3,Q10=3,F7&gt;C10),1)+IF(AND(Q7=3,Q11=3,G7&gt;C11),1)</f>
        <v>0</v>
      </c>
      <c r="K7" s="319">
        <f>SUM(AND(T7=T8,D7&gt;C8),AND(T7=T9,E7&gt;C9),AND(T7=T10,F7&gt;C10),AND(T7=T11,G7&gt;C11))</f>
        <v>0</v>
      </c>
      <c r="L7" s="320">
        <f>IF(AND(Q7=1,Q8=1),D7-C8)+IF(AND(Q7=1,Q9=1),E7-C9)+IF(AND(Q7=1,Q10=1),F7-C10)+IF(AND(Q7=1,Q11=1),G7-C11)+IF(AND(Q7=2,Q8=2),D7-C8)+IF(AND(Q7=2,Q9=2),E7-C9)+IF(AND(Q7=2,Q10=2),F7-C10)+IF(AND(Q7=2,Q11=2),G7-C11)+IF(AND(Q7=3,Q8=3),D7-C8)+IF(AND(Q7=3,Q9=3),E7-C9)+IF(AND(Q7=3,Q10=3),F7-C10)+IF(AND(Q7=3,Q11=3),G7-C11)+IF(AND(Q7=4,Q8=4),D7-C8)+IF(AND(Q7=4,Q9=4),E7-C9)+IF(AND(Q7=4,Q10=4),F7-C10)+IF(AND(Q7=4,Q11=4),G7-C11)</f>
        <v>0</v>
      </c>
      <c r="M7" s="321">
        <f>SUM(AND(R7=R8,D7&gt;C8),AND(R7=R9,E7&gt;C9),AND(R7=R10,F7&gt;C10),AND(R7=R11,G7&gt;C11))</f>
        <v>0</v>
      </c>
      <c r="N7" s="322" t="str">
        <f>SUM(C7:G7)&amp;"-"&amp;SUM(C7:C11)</f>
        <v>26-17</v>
      </c>
      <c r="O7" s="323">
        <f>D7+E7+F7+G7-C8-C9-C10-C11</f>
        <v>9</v>
      </c>
      <c r="P7" s="324">
        <f>SUM(C7:G7,C7:C11)/SUM(C7:C11)</f>
        <v>2.5294117647058822</v>
      </c>
      <c r="Q7" s="325">
        <f>VALUE(LEFT(H7,1))</f>
        <v>2</v>
      </c>
      <c r="R7" s="326">
        <f>Q7*100000+J7*10000+K7*1000+100*L7</f>
        <v>200000</v>
      </c>
      <c r="S7" s="327">
        <f t="shared" ref="S7:S10" si="0">R7+M7*0.1+IF(ISNONTEXT(B7),0,0.01)+0.0001*O7</f>
        <v>200000.01090000002</v>
      </c>
      <c r="T7" s="328" t="str">
        <f>Q7&amp;J7</f>
        <v>20</v>
      </c>
    </row>
    <row r="8" spans="1:34" s="16" customFormat="1" x14ac:dyDescent="0.2">
      <c r="A8" s="96">
        <v>2</v>
      </c>
      <c r="B8" s="163" t="s">
        <v>151</v>
      </c>
      <c r="C8" s="80">
        <v>8</v>
      </c>
      <c r="D8" s="97"/>
      <c r="E8" s="80">
        <v>13</v>
      </c>
      <c r="F8" s="80"/>
      <c r="G8" s="80"/>
      <c r="H8" s="316" t="str">
        <f>(IF(C8-D7&gt;0,1)+IF(E8-D9&gt;0,1)+IF(F8-D10&gt;0,1)+IF(G8-D11&gt;0,1))&amp;"-"&amp;(IF(C8-D7&lt;0,1)+IF(E8-D9&lt;0,1)+IF(F8-D10&lt;0,1)+IF(G8-D11&lt;0,1))</f>
        <v>1-1</v>
      </c>
      <c r="I8" s="317" t="str">
        <f>IF(AND(B8&lt;&gt;"",R$6=TRUE),A$6&amp;RANK(S8,S$7:S$11,0)," ")</f>
        <v>A2</v>
      </c>
      <c r="J8" s="176">
        <f>IF(AND(Q8=1,Q7=1,C8&gt;D7),1)+IF(AND(Q8=1,Q9=1,E8&gt;D9),1)+IF(AND(Q8=1,Q10=1,F8&gt;D10),1)+IF(AND(Q8=1,Q11=1,G8&gt;D11),1)+IF(AND(Q8=2,Q7=2,C8&gt;D7),1)+IF(AND(Q8=2,Q9=2,E8&gt;D9),1)+IF(AND(Q8=2,Q10=2,F8&gt;D10),1)+IF(AND(Q8=2,Q11=2,G8&gt;D11),1)+IF(AND(Q8=3,Q7=3,C8&gt;D7),1)+IF(AND(Q8=3,Q9=3,E8&gt;D9),1)+IF(AND(Q8=3,Q10=3,F8&gt;D10),1)+IF(AND(Q8=3,Q11=3,G8&gt;D11),1)</f>
        <v>0</v>
      </c>
      <c r="K8" s="321">
        <f>SUM(AND(T8=T7,C8&gt;D7),AND(T8=T9,E8&gt;D9),AND(T8=T10,F8&gt;D10),AND(T8=T11,G8&gt;D11))</f>
        <v>0</v>
      </c>
      <c r="L8" s="329">
        <f>IF(AND(Q8=1,Q7=1),C8-D7)+IF(AND(Q8=1,Q9=1),E8-D9)+IF(AND(Q8=1,Q10=1),F8-D10)+IF(AND(Q8=1,Q11=1),G8-D11)+IF(AND(Q8=2,Q7=2),C8-D7)+IF(AND(Q8=2,Q9=2),E8-D9)+IF(AND(Q8=2,Q10=2),F8-D10)+IF(AND(Q8=2,Q11=2),G8-D11)+IF(AND(Q8=3,Q7=3),C8-D7)+IF(AND(Q8=3,Q9=3),E8-D9)+IF(AND(Q8=3,Q10=3),F8-D10)+IF(AND(Q8=3,Q11=3),G8-D11)+IF(AND(Q8=4,Q7=4),C8-D7)+IF(AND(Q8=4,Q9=4),E8-D9)+IF(AND(Q8=4,Q10=4),F8-D10)+IF(AND(Q8=4,Q11=4),G8-D11)</f>
        <v>0</v>
      </c>
      <c r="M8" s="321">
        <f>SUM(AND(R8=R7,C8&gt;D7),AND(R8=R9,E8&gt;D9),AND(R8=R10,F8&gt;D10),AND(R8=R11,G8&gt;D11))</f>
        <v>0</v>
      </c>
      <c r="N8" s="322" t="str">
        <f>SUM(C8:G8)&amp;"-"&amp;SUM(D7:D11)</f>
        <v>21-14</v>
      </c>
      <c r="O8" s="323">
        <f>C8+E8+F8+G8-D7-D9-D10-D11</f>
        <v>7</v>
      </c>
      <c r="P8" s="324">
        <f>SUM(C8:G8,D7:D11)/SUM(D7:D11)</f>
        <v>2.5</v>
      </c>
      <c r="Q8" s="330">
        <f>VALUE(LEFT(H8,1))</f>
        <v>1</v>
      </c>
      <c r="R8" s="326">
        <f>Q8*100000+J8*10000+K8*1000+100*L8</f>
        <v>100000</v>
      </c>
      <c r="S8" s="327">
        <f t="shared" si="0"/>
        <v>100000.0107</v>
      </c>
      <c r="T8" s="328" t="str">
        <f>Q8&amp;J8</f>
        <v>10</v>
      </c>
    </row>
    <row r="9" spans="1:34" s="16" customFormat="1" x14ac:dyDescent="0.2">
      <c r="A9" s="96">
        <v>3</v>
      </c>
      <c r="B9" s="163" t="s">
        <v>169</v>
      </c>
      <c r="C9" s="80">
        <v>9</v>
      </c>
      <c r="D9" s="177">
        <v>1</v>
      </c>
      <c r="E9" s="97"/>
      <c r="F9" s="80"/>
      <c r="G9" s="80"/>
      <c r="H9" s="316" t="str">
        <f>(IF(C9-E7&gt;0,1)+IF(D9-E8&gt;0,1)+IF(F9-E10&gt;0,1)+IF(G9-E11&gt;0,1))&amp;"-"&amp;(IF(C9-E7&lt;0,1)+IF(D9-E8&lt;0,1)+IF(F9-E10&lt;0,1)+IF(G9-E11&lt;0,1))</f>
        <v>0-2</v>
      </c>
      <c r="I9" s="317" t="str">
        <f>IF(AND(B9&lt;&gt;"",R$6=TRUE),A$6&amp;RANK(S9,S$7:S$11,0)," ")</f>
        <v>A3</v>
      </c>
      <c r="J9" s="176">
        <f>IF(AND(Q9=1,Q7=1,C9&gt;E7),1)+IF(AND(Q9=1,Q8=1,D9&gt;E8),1)+IF(AND(Q9=1,Q10=1,F9&gt;E10),1)+IF(AND(Q9=1,Q11=1,G9&gt;E11),1)+IF(AND(Q9=2,Q7=2,C9&gt;E7),1)+IF(AND(Q9=2,Q8=2,D9&gt;E8),1)+IF(AND(Q9=2,Q10=2,F9&gt;E10),1)+IF(AND(Q9=2,Q11=2,G9&gt;E11),1)+IF(AND(Q9=3,Q7=3,C9&gt;E7),1)+IF(AND(Q9=3,Q8=3,D9&gt;E8),1)+IF(AND(Q9=3,Q10=3,F9&gt;E10),1)+IF(AND(Q9=3,Q11=3,G9&gt;E11),1)</f>
        <v>0</v>
      </c>
      <c r="K9" s="321">
        <f>SUM(AND(T9=T7,C9&gt;E7),AND(T9=T8,D9&gt;E8),AND(T9=T10,F9&gt;E10),AND(T9=T11,G9&gt;E11))</f>
        <v>0</v>
      </c>
      <c r="L9" s="329">
        <f>IF(AND(Q9=1,Q7=1),C9-E7)+IF(AND(Q9=1,Q8=1),D9-E8)+IF(AND(Q9=1,Q10=1),F9-E10)+IF(AND(Q9=1,Q11=1),G9-E11)+IF(AND(Q9=2,Q7=2),C9-E7)+IF(AND(Q9=2,Q8=2),D9-E8)+IF(AND(Q9=2,Q10=2),F9-E10)+IF(AND(Q9=2,Q11=2),G9-E11)+IF(AND(Q9=3,Q7=3),C9-E7)+IF(AND(Q9=3,Q8=3),D9-E8)+IF(AND(Q9=3,Q10=3),F9-E10)+IF(AND(Q9=3,Q11=3),G9-E11)+IF(AND(Q9=4,Q7=4),C9-E7)+IF(AND(Q9=4,Q8=4),D9-E8)+IF(AND(Q9=4,Q10=4),F9-E10)+IF(AND(Q9=4,Q11=4),G9-E11)</f>
        <v>0</v>
      </c>
      <c r="M9" s="321">
        <f>SUM(AND(R9=R7,C9&gt;E7),AND(R9=R8,D9&gt;E8),AND(R9=R10,F9&gt;E10),AND(R9=R11,G9&gt;E11))</f>
        <v>0</v>
      </c>
      <c r="N9" s="322" t="str">
        <f>SUM(C9:G9)&amp;"-"&amp;SUM(E7:E11)</f>
        <v>10-26</v>
      </c>
      <c r="O9" s="323">
        <f>C9+D9+F9+G9-E7-E8-E10-E11</f>
        <v>-16</v>
      </c>
      <c r="P9" s="324">
        <f>SUM(C9:G9,E7:E11)/SUM(E7:E11)</f>
        <v>1.3846153846153846</v>
      </c>
      <c r="Q9" s="330">
        <f>VALUE(LEFT(H9,1))</f>
        <v>0</v>
      </c>
      <c r="R9" s="326">
        <f>Q9*100000+J9*10000+K9*1000+100*L9</f>
        <v>0</v>
      </c>
      <c r="S9" s="327">
        <f t="shared" si="0"/>
        <v>8.3999999999999995E-3</v>
      </c>
      <c r="T9" s="328" t="str">
        <f>Q9&amp;J9</f>
        <v>00</v>
      </c>
    </row>
    <row r="10" spans="1:34" s="16" customFormat="1" x14ac:dyDescent="0.2">
      <c r="A10" s="96">
        <v>4</v>
      </c>
      <c r="B10" s="164"/>
      <c r="C10" s="80"/>
      <c r="D10" s="177"/>
      <c r="E10" s="80"/>
      <c r="F10" s="97"/>
      <c r="G10" s="98"/>
      <c r="H10" s="316" t="str">
        <f>(IF(C10-F7&gt;0,1)+IF(D10-F8&gt;0,1)+IF(E10-F9&gt;0,1)+IF(G10-F11&gt;0,1))&amp;"-"&amp;(IF(C10-F7&lt;0,1)+IF(D10-F8&lt;0,1)+IF(E10-F9&lt;0,1)+IF(G10-F11&lt;0,1))</f>
        <v>0-0</v>
      </c>
      <c r="I10" s="317" t="str">
        <f>IF(AND(B10&lt;&gt;"",R$6=TRUE),A$6&amp;RANK(S10,S$7:S$11,0)," ")</f>
        <v xml:space="preserve"> </v>
      </c>
      <c r="J10" s="176">
        <f>IF(AND(Q10=1,Q7=1,C10&gt;F7),1)+IF(AND(Q10=1,Q8=1,D10&gt;F8),1)+IF(AND(Q10=1,Q9=1,E10&gt;F9),1)+IF(AND(Q10=1,Q11=1,G10&gt;F11),1)+IF(AND(Q10=2,Q7=2,C10&gt;F7),1)+IF(AND(Q10=2,Q8=2,D10&gt;F8),1)+IF(AND(Q10=2,Q9=2,E10&gt;F9),1)+IF(AND(Q10=2,Q11=2,G10&gt;F11),1)+IF(AND(Q10=3,Q7=3,C10&gt;F7),1)+IF(AND(Q10=3,Q8=3,D10&gt;F8),1)+IF(AND(Q10=3,Q9=3,E10&gt;F9),1)+IF(AND(Q10=3,Q11=3,G10&gt;F11),1)</f>
        <v>0</v>
      </c>
      <c r="K10" s="321">
        <f>SUM(AND(T10=T7,C10&gt;F7),AND(T10=T8,D10&gt;F8),AND(T10=T9,E10&gt;F9),AND(T10=T11,G10&gt;F11))</f>
        <v>0</v>
      </c>
      <c r="L10" s="329">
        <f>IF(AND(Q10=1,Q7=1),C10-F7)+IF(AND(Q10=1,Q8=1),D10-F8)+IF(AND(Q10=1,Q9=1),E10-F9)+IF(AND(Q10=1,Q11=1),G10-F11)+IF(AND(Q10=2,Q7=2),C10-F7)+IF(AND(Q10=2,Q8=2),D10-F8)+IF(AND(Q10=2,Q9=2),E10-F9)+IF(AND(Q10=2,Q11=2),G10-F11)+IF(AND(Q10=3,Q7=3),C10-F7)+IF(AND(Q10=3,Q8=3),D10-F8)+IF(AND(Q10=3,Q9=3),E10-F9)+IF(AND(Q10=3,Q11=3),G10-F11)+IF(AND(Q10=4,Q7=4),C10-F7)+IF(AND(Q10=4,Q8=4),D10-F8)+IF(AND(Q10=4,Q9=4),E10-F9)+IF(AND(Q10=4,Q11=4),G10-F11)</f>
        <v>0</v>
      </c>
      <c r="M10" s="321">
        <f>SUM(AND(R10=R7,C10&gt;F7),AND(R10=R8,D10&gt;F8),AND(R10=R9,E10&gt;F9),AND(R10=R11,G10&gt;F11))</f>
        <v>0</v>
      </c>
      <c r="N10" s="322" t="str">
        <f>SUM(C10:G10)&amp;"-"&amp;SUM(F7:F11)</f>
        <v>0-0</v>
      </c>
      <c r="O10" s="323">
        <f>C10+D10+E10+G10-F7-F8-F9-F11</f>
        <v>0</v>
      </c>
      <c r="P10" s="324" t="e">
        <f>SUM(C10:G10,F7:F11)/SUM(F7:F11)</f>
        <v>#DIV/0!</v>
      </c>
      <c r="Q10" s="330">
        <f>VALUE(LEFT(H10,1))</f>
        <v>0</v>
      </c>
      <c r="R10" s="326">
        <f>Q10*100000+J10*10000+K10*1000+100*L10</f>
        <v>0</v>
      </c>
      <c r="S10" s="327">
        <f t="shared" si="0"/>
        <v>0</v>
      </c>
      <c r="T10" s="328" t="str">
        <f>Q10&amp;J10</f>
        <v>00</v>
      </c>
    </row>
    <row r="11" spans="1:34" s="16" customFormat="1" hidden="1" x14ac:dyDescent="0.2">
      <c r="A11" s="96">
        <v>5</v>
      </c>
      <c r="B11" s="164"/>
      <c r="C11" s="80"/>
      <c r="D11" s="80"/>
      <c r="E11" s="80"/>
      <c r="F11" s="80"/>
      <c r="G11" s="97"/>
      <c r="H11" s="316" t="str">
        <f>(IF(C11-G7&gt;0,1)+IF(D11-G8&gt;0,1)+IF(E11-G9&gt;0,1)+IF(F11-G10&gt;0,1))&amp;"-"&amp;(IF(C11-G7&lt;0,1)+IF(D11-G8&lt;0,1)+IF(E11-G9&lt;0,1)+IF(F11-G10&lt;0,1))</f>
        <v>0-0</v>
      </c>
      <c r="I11" s="317" t="str">
        <f>IF(AND(B11&lt;&gt;"",R$6=TRUE),A$6&amp;RANK(S11,S$7:S$11,0)," ")</f>
        <v xml:space="preserve"> </v>
      </c>
      <c r="J11" s="176">
        <f>IF(AND(Q11=1,Q7=1,C11&gt;G7),1)+IF(AND(Q11=1,Q8=1,D11&gt;G8),1)+IF(AND(Q11=1,Q9=1,E11&gt;G9),1)+IF(AND(Q11=1,Q10=1,F11&gt;G10),1)+IF(AND(Q11=2,Q7=2,C11&gt;G7),1)+IF(AND(Q11=2,Q8=2,D11&gt;G8),1)+IF(AND(Q11=2,Q9=2,E11&gt;G9),1)+IF(AND(Q11=2,Q10=2,F11&gt;G10),1)+IF(AND(Q11=3,Q7=3,C11&gt;G7),1)+IF(AND(Q11=3,Q8=3,D11&gt;G8),1)+IF(AND(Q11=3,Q9=3,E11&gt;G9),1)+IF(AND(Q11=3,Q10=3,F11&gt;G10),1)</f>
        <v>0</v>
      </c>
      <c r="K11" s="321">
        <f>SUM(AND(T11=T7,C11&gt;G7),AND(T11=T8,D11&gt;G8),AND(T11=T9,E11&gt;G9),AND(T11=T10,F11&gt;G10))</f>
        <v>0</v>
      </c>
      <c r="L11" s="329">
        <f>IF(AND(Q11=1,Q7=1),C11-G7)+IF(AND(Q11=1,Q8=1),D11-G8)+IF(AND(Q11=1,Q9=1),E11-G9)+IF(AND(Q11=1,Q10=1),F11-G10)+IF(AND(Q11=2,Q7=2),C11-G7)+IF(AND(Q11=2,Q8=2),D11-G8)+IF(AND(Q11=2,Q9=2),E11-G9)+IF(AND(Q11=2,Q10=2),F11-G10)+IF(AND(Q11=3,Q7=3),C11-G7)+IF(AND(Q11=3,Q8=3),D11-G8)+IF(AND(Q11=3,Q9=3),E11-G9)+IF(AND(Q11=3,Q10=3),F11-G10)+IF(AND(Q11=4,Q7=4),C11-G7)+IF(AND(Q11=4,Q8=4),D11-G8)+IF(AND(Q11=4,Q9=4),E11-G9)+IF(AND(Q11=4,Q10=4),F11-G10)</f>
        <v>0</v>
      </c>
      <c r="M11" s="321">
        <f>SUM(AND(R11=R7,C11&gt;G7),AND(R11=R8,D11&gt;G8),AND(R11=R9,E11&gt;G9),AND(R11=R10,F11&gt;G10))</f>
        <v>0</v>
      </c>
      <c r="N11" s="322" t="str">
        <f>SUM(C11:G11)&amp;"-"&amp;SUM(G7:G11)</f>
        <v>0-0</v>
      </c>
      <c r="O11" s="323">
        <f>C11+D11+E11+F11-G7-G8-G9-G10</f>
        <v>0</v>
      </c>
      <c r="P11" s="324" t="e">
        <f>SUM(C11:G11,G7:G11)/SUM(G7:G11)</f>
        <v>#DIV/0!</v>
      </c>
      <c r="Q11" s="330">
        <f>VALUE(LEFT(H11,1))</f>
        <v>0</v>
      </c>
      <c r="R11" s="326">
        <f>Q11*100000+J11*10000+K11*1000+100*L11</f>
        <v>0</v>
      </c>
      <c r="S11" s="327">
        <f>R11+M11*0.1+IF(ISNONTEXT(B11),0,0.01)+0.0001*O11</f>
        <v>0</v>
      </c>
      <c r="T11" s="328" t="str">
        <f>Q11&amp;J11</f>
        <v>00</v>
      </c>
    </row>
    <row r="12" spans="1:34" s="16" customFormat="1" hidden="1" x14ac:dyDescent="0.2">
      <c r="A12" s="95"/>
      <c r="B12" s="178"/>
      <c r="C12" s="82"/>
      <c r="D12" s="179"/>
      <c r="E12" s="82"/>
      <c r="F12" s="83"/>
      <c r="G12" s="79"/>
      <c r="H12" s="337"/>
      <c r="I12" s="338"/>
      <c r="J12" s="331"/>
      <c r="K12" s="331"/>
      <c r="L12" s="331"/>
      <c r="M12" s="331"/>
      <c r="N12" s="331"/>
      <c r="O12" s="331"/>
      <c r="P12" s="331"/>
      <c r="Q12" s="331"/>
      <c r="R12" s="305" t="s">
        <v>290</v>
      </c>
      <c r="S12" s="331"/>
      <c r="T12" s="331"/>
    </row>
    <row r="13" spans="1:34" s="16" customFormat="1" x14ac:dyDescent="0.2">
      <c r="A13" s="96" t="s">
        <v>19</v>
      </c>
      <c r="B13" s="119"/>
      <c r="C13" s="78">
        <v>1</v>
      </c>
      <c r="D13" s="78">
        <v>2</v>
      </c>
      <c r="E13" s="78">
        <v>3</v>
      </c>
      <c r="F13" s="78"/>
      <c r="G13" s="78"/>
      <c r="H13" s="307" t="s">
        <v>1</v>
      </c>
      <c r="I13" s="307" t="s">
        <v>52</v>
      </c>
      <c r="J13" s="308" t="s">
        <v>291</v>
      </c>
      <c r="K13" s="309" t="s">
        <v>292</v>
      </c>
      <c r="L13" s="310" t="s">
        <v>293</v>
      </c>
      <c r="M13" s="310" t="s">
        <v>294</v>
      </c>
      <c r="N13" s="311" t="s">
        <v>213</v>
      </c>
      <c r="O13" s="311" t="s">
        <v>213</v>
      </c>
      <c r="P13" s="312" t="s">
        <v>295</v>
      </c>
      <c r="Q13" s="313" t="s">
        <v>212</v>
      </c>
      <c r="R13" s="313" t="b">
        <f>OR(AND(COUNTA(B14:B18)=3,COUNTA(C14:G18)=6),AND(COUNTA(B14:B18)=4,COUNTA(C14:G18)=12),AND(COUNTA(B14:B18)=5,COUNTA(C14:G18)=20))</f>
        <v>1</v>
      </c>
      <c r="S13" s="314" t="s">
        <v>296</v>
      </c>
      <c r="T13" s="315" t="s">
        <v>297</v>
      </c>
    </row>
    <row r="14" spans="1:34" s="16" customFormat="1" x14ac:dyDescent="0.2">
      <c r="A14" s="96">
        <v>1</v>
      </c>
      <c r="B14" s="100" t="s">
        <v>211</v>
      </c>
      <c r="C14" s="97"/>
      <c r="D14" s="80">
        <v>13</v>
      </c>
      <c r="E14" s="80">
        <v>13</v>
      </c>
      <c r="F14" s="80"/>
      <c r="G14" s="80"/>
      <c r="H14" s="316" t="str">
        <f>(IF(D14-C15&gt;0,1)+IF(E14-C16&gt;0,1)+IF(F14-C17&gt;0,1)+IF(G14-C18&gt;0,1))&amp;"-"&amp;(IF(D14-C15&lt;0,1)+IF(E14-C16&lt;0,1)+IF(F14-C17&lt;0,1)+IF(G14-C18&lt;0,1))</f>
        <v>2-0</v>
      </c>
      <c r="I14" s="317" t="str">
        <f>IF(AND(B14&lt;&gt;"",R$6=TRUE),A$13&amp;RANK(S14,S$14:S$18,0)," ")</f>
        <v>B1</v>
      </c>
      <c r="J14" s="318">
        <f>IF(AND(Q14=1,Q15=1,D14&gt;C15),1)+IF(AND(Q14=1,Q16=1,E14&gt;C16),1)+IF(AND(Q14=1,Q17=1,F14&gt;C17),1)+IF(AND(Q14=1,Q18=1,G14&gt;C18),1)+IF(AND(Q14=2,Q15=2,D14&gt;C15),1)+IF(AND(Q14=2,Q16=2,E14&gt;C16),1)+IF(AND(Q14=2,Q17=2,F14&gt;C17),1)+IF(AND(Q14=2,Q18=2,G14&gt;C18),1)+IF(AND(Q14=3,Q15=3,D14&gt;C15),1)+IF(AND(Q14=3,Q16=3,E14&gt;C16),1)+IF(AND(Q14=3,Q17=3,F14&gt;C17),1)+IF(AND(Q14=3,Q18=3,G14&gt;C18),1)</f>
        <v>0</v>
      </c>
      <c r="K14" s="319">
        <f>SUM(AND(T14=T15,D14&gt;C15),AND(T14=T16,E14&gt;C16),AND(T14=T17,F14&gt;C17),AND(T14=T18,G14&gt;C18))</f>
        <v>0</v>
      </c>
      <c r="L14" s="320">
        <f>IF(AND(Q14=1,Q15=1),D14-C15)+IF(AND(Q14=1,Q16=1),E14-C16)+IF(AND(Q14=1,Q17=1),F14-C17)+IF(AND(Q14=1,Q18=1),G14-C18)+IF(AND(Q14=2,Q15=2),D14-C15)+IF(AND(Q14=2,Q16=2),E14-C16)+IF(AND(Q14=2,Q17=2),F14-C17)+IF(AND(Q14=2,Q18=2),G14-C18)+IF(AND(Q14=3,Q15=3),D14-C15)+IF(AND(Q14=3,Q16=3),E14-C16)+IF(AND(Q14=3,Q17=3),F14-C17)+IF(AND(Q14=3,Q18=3),G14-C18)+IF(AND(Q14=4,Q15=4),D14-C15)+IF(AND(Q14=4,Q16=4),E14-C16)+IF(AND(Q14=4,Q17=4),F14-C17)+IF(AND(Q14=4,Q18=4),G14-C18)</f>
        <v>0</v>
      </c>
      <c r="M14" s="321">
        <f>SUM(AND(R14=R15,D14&gt;C15),AND(R14=R16,E14&gt;C16),AND(R14=R17,F14&gt;C17),AND(R14=R18,G14&gt;C18))</f>
        <v>0</v>
      </c>
      <c r="N14" s="322" t="str">
        <f>SUM(C14:G14)&amp;"-"&amp;SUM(C14:C18)</f>
        <v>26-18</v>
      </c>
      <c r="O14" s="323">
        <f>D14+E14+F14+G14-C15-C16-C17-C18</f>
        <v>8</v>
      </c>
      <c r="P14" s="324">
        <f>SUM(C14:G14,C14:C18)/SUM(C14:C18)</f>
        <v>2.4444444444444446</v>
      </c>
      <c r="Q14" s="325">
        <f>VALUE(LEFT(H14,1))</f>
        <v>2</v>
      </c>
      <c r="R14" s="326">
        <f>Q14*100000+J14*10000+K14*1000+100*L14</f>
        <v>200000</v>
      </c>
      <c r="S14" s="327">
        <f t="shared" ref="S14:S18" si="1">R14+M14*0.1+IF(ISNONTEXT(B14),0,0.01)+0.0001*O14</f>
        <v>200000.01080000002</v>
      </c>
      <c r="T14" s="328" t="str">
        <f>Q14&amp;J14</f>
        <v>20</v>
      </c>
    </row>
    <row r="15" spans="1:34" s="16" customFormat="1" x14ac:dyDescent="0.2">
      <c r="A15" s="96">
        <v>2</v>
      </c>
      <c r="B15" s="163" t="s">
        <v>79</v>
      </c>
      <c r="C15" s="80">
        <v>9</v>
      </c>
      <c r="D15" s="97"/>
      <c r="E15" s="80">
        <v>13</v>
      </c>
      <c r="F15" s="80"/>
      <c r="G15" s="80"/>
      <c r="H15" s="316" t="str">
        <f>(IF(C15-D14&gt;0,1)+IF(E15-D16&gt;0,1)+IF(F15-D17&gt;0,1)+IF(G15-D18&gt;0,1))&amp;"-"&amp;(IF(C15-D14&lt;0,1)+IF(E15-D16&lt;0,1)+IF(F15-D17&lt;0,1)+IF(G15-D18&lt;0,1))</f>
        <v>1-1</v>
      </c>
      <c r="I15" s="317" t="str">
        <f>IF(AND(B15&lt;&gt;"",R$6=TRUE),A$13&amp;RANK(S15,S$14:S$18,0)," ")</f>
        <v>B2</v>
      </c>
      <c r="J15" s="176">
        <f>IF(AND(Q15=1,Q14=1,C15&gt;D14),1)+IF(AND(Q15=1,Q16=1,E15&gt;D16),1)+IF(AND(Q15=1,Q17=1,F15&gt;D17),1)+IF(AND(Q15=1,Q18=1,G15&gt;D18),1)+IF(AND(Q15=2,Q14=2,C15&gt;D14),1)+IF(AND(Q15=2,Q16=2,E15&gt;D16),1)+IF(AND(Q15=2,Q17=2,F15&gt;D17),1)+IF(AND(Q15=2,Q18=2,G15&gt;D18),1)+IF(AND(Q15=3,Q14=3,C15&gt;D14),1)+IF(AND(Q15=3,Q16=3,E15&gt;D16),1)+IF(AND(Q15=3,Q17=3,F15&gt;D17),1)+IF(AND(Q15=3,Q18=3,G15&gt;D18),1)</f>
        <v>0</v>
      </c>
      <c r="K15" s="321">
        <f>SUM(AND(T15=T14,C15&gt;D14),AND(T15=T16,E15&gt;D16),AND(T15=T17,F15&gt;D17),AND(T15=T18,G15&gt;D18))</f>
        <v>0</v>
      </c>
      <c r="L15" s="329">
        <f>IF(AND(Q15=1,Q14=1),C15-D14)+IF(AND(Q15=1,Q16=1),E15-D16)+IF(AND(Q15=1,Q17=1),F15-D17)+IF(AND(Q15=1,Q18=1),G15-D18)+IF(AND(Q15=2,Q14=2),C15-D14)+IF(AND(Q15=2,Q16=2),E15-D16)+IF(AND(Q15=2,Q17=2),F15-D17)+IF(AND(Q15=2,Q18=2),G15-D18)+IF(AND(Q15=3,Q14=3),C15-D14)+IF(AND(Q15=3,Q16=3),E15-D16)+IF(AND(Q15=3,Q17=3),F15-D17)+IF(AND(Q15=3,Q18=3),G15-D18)+IF(AND(Q15=4,Q14=4),C15-D14)+IF(AND(Q15=4,Q16=4),E15-D16)+IF(AND(Q15=4,Q17=4),F15-D17)+IF(AND(Q15=4,Q18=4),G15-D18)</f>
        <v>0</v>
      </c>
      <c r="M15" s="321">
        <f>SUM(AND(R15=R14,C15&gt;D14),AND(R15=R16,E15&gt;D16),AND(R15=R17,F15&gt;D17),AND(R15=R18,G15&gt;D18))</f>
        <v>0</v>
      </c>
      <c r="N15" s="322" t="str">
        <f>SUM(C15:G15)&amp;"-"&amp;SUM(D14:D18)</f>
        <v>22-19</v>
      </c>
      <c r="O15" s="323">
        <f>C15+E15+F15+G15-D14-D16-D17-D18</f>
        <v>3</v>
      </c>
      <c r="P15" s="324">
        <f>SUM(C15:G15,D14:D18)/SUM(D14:D18)</f>
        <v>2.1578947368421053</v>
      </c>
      <c r="Q15" s="330">
        <f>VALUE(LEFT(H15,1))</f>
        <v>1</v>
      </c>
      <c r="R15" s="326">
        <f>Q15*100000+J15*10000+K15*1000+100*L15</f>
        <v>100000</v>
      </c>
      <c r="S15" s="327">
        <f t="shared" si="1"/>
        <v>100000.01029999999</v>
      </c>
      <c r="T15" s="328" t="str">
        <f>Q15&amp;J15</f>
        <v>10</v>
      </c>
    </row>
    <row r="16" spans="1:34" s="16" customFormat="1" x14ac:dyDescent="0.2">
      <c r="A16" s="96">
        <v>3</v>
      </c>
      <c r="B16" s="163" t="s">
        <v>162</v>
      </c>
      <c r="C16" s="80">
        <v>9</v>
      </c>
      <c r="D16" s="177">
        <v>6</v>
      </c>
      <c r="E16" s="97"/>
      <c r="F16" s="80"/>
      <c r="G16" s="80"/>
      <c r="H16" s="316" t="str">
        <f>(IF(C16-E14&gt;0,1)+IF(D16-E15&gt;0,1)+IF(F16-E17&gt;0,1)+IF(G16-E18&gt;0,1))&amp;"-"&amp;(IF(C16-E14&lt;0,1)+IF(D16-E15&lt;0,1)+IF(F16-E17&lt;0,1)+IF(G16-E18&lt;0,1))</f>
        <v>0-2</v>
      </c>
      <c r="I16" s="317" t="str">
        <f>IF(AND(B16&lt;&gt;"",R$6=TRUE),A$13&amp;RANK(S16,S$14:S$18,0)," ")</f>
        <v>B3</v>
      </c>
      <c r="J16" s="176">
        <f>IF(AND(Q16=1,Q14=1,C16&gt;E14),1)+IF(AND(Q16=1,Q15=1,D16&gt;E15),1)+IF(AND(Q16=1,Q17=1,F16&gt;E17),1)+IF(AND(Q16=1,Q18=1,G16&gt;E18),1)+IF(AND(Q16=2,Q14=2,C16&gt;E14),1)+IF(AND(Q16=2,Q15=2,D16&gt;E15),1)+IF(AND(Q16=2,Q17=2,F16&gt;E17),1)+IF(AND(Q16=2,Q18=2,G16&gt;E18),1)+IF(AND(Q16=3,Q14=3,C16&gt;E14),1)+IF(AND(Q16=3,Q15=3,D16&gt;E15),1)+IF(AND(Q16=3,Q17=3,F16&gt;E17),1)+IF(AND(Q16=3,Q18=3,G16&gt;E18),1)</f>
        <v>0</v>
      </c>
      <c r="K16" s="321">
        <f>SUM(AND(T16=T14,C16&gt;E14),AND(T16=T15,D16&gt;E15),AND(T16=T17,F16&gt;E17),AND(T16=T18,G16&gt;E18))</f>
        <v>0</v>
      </c>
      <c r="L16" s="329">
        <f>IF(AND(Q16=1,Q14=1),C16-E14)+IF(AND(Q16=1,Q15=1),D16-E15)+IF(AND(Q16=1,Q17=1),F16-E17)+IF(AND(Q16=1,Q18=1),G16-E18)+IF(AND(Q16=2,Q14=2),C16-E14)+IF(AND(Q16=2,Q15=2),D16-E15)+IF(AND(Q16=2,Q17=2),F16-E17)+IF(AND(Q16=2,Q18=2),G16-E18)+IF(AND(Q16=3,Q14=3),C16-E14)+IF(AND(Q16=3,Q15=3),D16-E15)+IF(AND(Q16=3,Q17=3),F16-E17)+IF(AND(Q16=3,Q18=3),G16-E18)+IF(AND(Q16=4,Q14=4),C16-E14)+IF(AND(Q16=4,Q15=4),D16-E15)+IF(AND(Q16=4,Q17=4),F16-E17)+IF(AND(Q16=4,Q18=4),G16-E18)</f>
        <v>0</v>
      </c>
      <c r="M16" s="321">
        <f>SUM(AND(R16=R14,C16&gt;E14),AND(R16=R15,D16&gt;E15),AND(R16=R17,F16&gt;E17),AND(R16=R18,G16&gt;E18))</f>
        <v>0</v>
      </c>
      <c r="N16" s="322" t="str">
        <f>SUM(C16:G16)&amp;"-"&amp;SUM(E14:E18)</f>
        <v>15-26</v>
      </c>
      <c r="O16" s="323">
        <f>C16+D16+F16+G16-E14-E15-E17-E18</f>
        <v>-11</v>
      </c>
      <c r="P16" s="324">
        <f>SUM(C16:G16,E14:E18)/SUM(E14:E18)</f>
        <v>1.5769230769230769</v>
      </c>
      <c r="Q16" s="330">
        <f>VALUE(LEFT(H16,1))</f>
        <v>0</v>
      </c>
      <c r="R16" s="326">
        <f>Q16*100000+J16*10000+K16*1000+100*L16</f>
        <v>0</v>
      </c>
      <c r="S16" s="327">
        <f t="shared" si="1"/>
        <v>8.8999999999999999E-3</v>
      </c>
      <c r="T16" s="328" t="str">
        <f>Q16&amp;J16</f>
        <v>00</v>
      </c>
    </row>
    <row r="17" spans="1:36" s="16" customFormat="1" x14ac:dyDescent="0.2">
      <c r="A17" s="96">
        <v>4</v>
      </c>
      <c r="B17" s="164"/>
      <c r="C17" s="80"/>
      <c r="D17" s="177"/>
      <c r="E17" s="80"/>
      <c r="F17" s="97"/>
      <c r="G17" s="98"/>
      <c r="H17" s="316" t="str">
        <f>(IF(C17-F14&gt;0,1)+IF(D17-F15&gt;0,1)+IF(E17-F16&gt;0,1)+IF(G17-F18&gt;0,1))&amp;"-"&amp;(IF(C17-F14&lt;0,1)+IF(D17-F15&lt;0,1)+IF(E17-F16&lt;0,1)+IF(G17-F18&lt;0,1))</f>
        <v>0-0</v>
      </c>
      <c r="I17" s="317" t="str">
        <f>IF(AND(B17&lt;&gt;"",R$6=TRUE),A$13&amp;RANK(S17,S$14:S$18,0)," ")</f>
        <v xml:space="preserve"> </v>
      </c>
      <c r="J17" s="176">
        <f>IF(AND(Q17=1,Q14=1,C17&gt;F14),1)+IF(AND(Q17=1,Q15=1,D17&gt;F15),1)+IF(AND(Q17=1,Q16=1,E17&gt;F16),1)+IF(AND(Q17=1,Q18=1,G17&gt;F18),1)+IF(AND(Q17=2,Q14=2,C17&gt;F14),1)+IF(AND(Q17=2,Q15=2,D17&gt;F15),1)+IF(AND(Q17=2,Q16=2,E17&gt;F16),1)+IF(AND(Q17=2,Q18=2,G17&gt;F18),1)+IF(AND(Q17=3,Q14=3,C17&gt;F14),1)+IF(AND(Q17=3,Q15=3,D17&gt;F15),1)+IF(AND(Q17=3,Q16=3,E17&gt;F16),1)+IF(AND(Q17=3,Q18=3,G17&gt;F18),1)</f>
        <v>0</v>
      </c>
      <c r="K17" s="321">
        <f>SUM(AND(T17=T14,C17&gt;F14),AND(T17=T15,D17&gt;F15),AND(T17=T16,E17&gt;F16),AND(T17=T18,G17&gt;F18))</f>
        <v>0</v>
      </c>
      <c r="L17" s="329">
        <f>IF(AND(Q17=1,Q14=1),C17-F14)+IF(AND(Q17=1,Q15=1),D17-F15)+IF(AND(Q17=1,Q16=1),E17-F16)+IF(AND(Q17=1,Q18=1),G17-F18)+IF(AND(Q17=2,Q14=2),C17-F14)+IF(AND(Q17=2,Q15=2),D17-F15)+IF(AND(Q17=2,Q16=2),E17-F16)+IF(AND(Q17=2,Q18=2),G17-F18)+IF(AND(Q17=3,Q14=3),C17-F14)+IF(AND(Q17=3,Q15=3),D17-F15)+IF(AND(Q17=3,Q16=3),E17-F16)+IF(AND(Q17=3,Q18=3),G17-F18)+IF(AND(Q17=4,Q14=4),C17-F14)+IF(AND(Q17=4,Q15=4),D17-F15)+IF(AND(Q17=4,Q16=4),E17-F16)+IF(AND(Q17=4,Q18=4),G17-F18)</f>
        <v>0</v>
      </c>
      <c r="M17" s="321">
        <f>SUM(AND(R17=R14,C17&gt;F14),AND(R17=R15,D17&gt;F15),AND(R17=R16,E17&gt;F16),AND(R17=R18,G17&gt;F18))</f>
        <v>0</v>
      </c>
      <c r="N17" s="322" t="str">
        <f>SUM(C17:G17)&amp;"-"&amp;SUM(F14:F18)</f>
        <v>0-0</v>
      </c>
      <c r="O17" s="323">
        <f>C17+D17+E17+G17-F14-F15-F16-F18</f>
        <v>0</v>
      </c>
      <c r="P17" s="324" t="e">
        <f>SUM(C17:G17,F14:F18)/SUM(F14:F18)</f>
        <v>#DIV/0!</v>
      </c>
      <c r="Q17" s="330">
        <f>VALUE(LEFT(H17,1))</f>
        <v>0</v>
      </c>
      <c r="R17" s="326">
        <f>Q17*100000+J17*10000+K17*1000+100*L17</f>
        <v>0</v>
      </c>
      <c r="S17" s="327">
        <f t="shared" si="1"/>
        <v>0</v>
      </c>
      <c r="T17" s="328" t="str">
        <f>Q17&amp;J17</f>
        <v>00</v>
      </c>
    </row>
    <row r="18" spans="1:36" s="16" customFormat="1" hidden="1" x14ac:dyDescent="0.2">
      <c r="A18" s="96">
        <v>5</v>
      </c>
      <c r="B18" s="164"/>
      <c r="C18" s="80"/>
      <c r="D18" s="80"/>
      <c r="E18" s="80"/>
      <c r="F18" s="80"/>
      <c r="G18" s="97"/>
      <c r="H18" s="316" t="str">
        <f>(IF(C18-G14&gt;0,1)+IF(D18-G15&gt;0,1)+IF(E18-G16&gt;0,1)+IF(F18-G17&gt;0,1))&amp;"-"&amp;(IF(C18-G14&lt;0,1)+IF(D18-G15&lt;0,1)+IF(E18-G16&lt;0,1)+IF(F18-G17&lt;0,1))</f>
        <v>0-0</v>
      </c>
      <c r="I18" s="317" t="str">
        <f>IF(AND(B18&lt;&gt;"",R$6=TRUE),A$13&amp;RANK(S18,S$14:S$18,0)," ")</f>
        <v xml:space="preserve"> </v>
      </c>
      <c r="J18" s="176">
        <f>IF(AND(Q18=1,Q14=1,C18&gt;G14),1)+IF(AND(Q18=1,Q15=1,D18&gt;G15),1)+IF(AND(Q18=1,Q16=1,E18&gt;G16),1)+IF(AND(Q18=1,Q17=1,F18&gt;G17),1)+IF(AND(Q18=2,Q14=2,C18&gt;G14),1)+IF(AND(Q18=2,Q15=2,D18&gt;G15),1)+IF(AND(Q18=2,Q16=2,E18&gt;G16),1)+IF(AND(Q18=2,Q17=2,F18&gt;G17),1)+IF(AND(Q18=3,Q14=3,C18&gt;G14),1)+IF(AND(Q18=3,Q15=3,D18&gt;G15),1)+IF(AND(Q18=3,Q16=3,E18&gt;G16),1)+IF(AND(Q18=3,Q17=3,F18&gt;G17),1)</f>
        <v>0</v>
      </c>
      <c r="K18" s="321">
        <f>SUM(AND(T18=T14,C18&gt;G14),AND(T18=T15,D18&gt;G15),AND(T18=T16,E18&gt;G16),AND(T18=T17,F18&gt;G17))</f>
        <v>0</v>
      </c>
      <c r="L18" s="329">
        <f>IF(AND(Q18=1,Q14=1),C18-G14)+IF(AND(Q18=1,Q15=1),D18-G15)+IF(AND(Q18=1,Q16=1),E18-G16)+IF(AND(Q18=1,Q17=1),F18-G17)+IF(AND(Q18=2,Q14=2),C18-G14)+IF(AND(Q18=2,Q15=2),D18-G15)+IF(AND(Q18=2,Q16=2),E18-G16)+IF(AND(Q18=2,Q17=2),F18-G17)+IF(AND(Q18=3,Q14=3),C18-G14)+IF(AND(Q18=3,Q15=3),D18-G15)+IF(AND(Q18=3,Q16=3),E18-G16)+IF(AND(Q18=3,Q17=3),F18-G17)+IF(AND(Q18=4,Q14=4),C18-G14)+IF(AND(Q18=4,Q15=4),D18-G15)+IF(AND(Q18=4,Q16=4),E18-G16)+IF(AND(Q18=4,Q17=4),F18-G17)</f>
        <v>0</v>
      </c>
      <c r="M18" s="321">
        <f>SUM(AND(R18=R14,C18&gt;G14),AND(R18=R15,D18&gt;G15),AND(R18=R16,E18&gt;G16),AND(R18=R17,F18&gt;G17))</f>
        <v>0</v>
      </c>
      <c r="N18" s="322" t="str">
        <f>SUM(C18:G18)&amp;"-"&amp;SUM(G14:G18)</f>
        <v>0-0</v>
      </c>
      <c r="O18" s="323">
        <f>C18+D18+E18+F18-G14-G15-G16-G17</f>
        <v>0</v>
      </c>
      <c r="P18" s="324" t="e">
        <f>SUM(C18:G18,G14:G18)/SUM(G14:G18)</f>
        <v>#DIV/0!</v>
      </c>
      <c r="Q18" s="330">
        <f>VALUE(LEFT(H18,1))</f>
        <v>0</v>
      </c>
      <c r="R18" s="326">
        <f>Q18*100000+J18*10000+K18*1000+100*L18</f>
        <v>0</v>
      </c>
      <c r="S18" s="327">
        <f t="shared" si="1"/>
        <v>0</v>
      </c>
      <c r="T18" s="328" t="str">
        <f>Q18&amp;J18</f>
        <v>00</v>
      </c>
    </row>
    <row r="19" spans="1:36" s="16" customFormat="1" hidden="1" x14ac:dyDescent="0.2">
      <c r="A19" s="95"/>
      <c r="B19" s="178"/>
      <c r="C19" s="82"/>
      <c r="D19" s="179"/>
      <c r="E19" s="82"/>
      <c r="F19" s="83"/>
      <c r="G19" s="79"/>
      <c r="H19" s="337"/>
      <c r="I19" s="339"/>
      <c r="J19" s="331"/>
      <c r="K19" s="331"/>
      <c r="L19" s="331"/>
      <c r="M19" s="331"/>
      <c r="N19" s="331"/>
      <c r="O19" s="331"/>
      <c r="P19" s="331"/>
      <c r="Q19" s="331"/>
      <c r="R19" s="305" t="s">
        <v>290</v>
      </c>
      <c r="S19" s="331"/>
      <c r="T19" s="331"/>
    </row>
    <row r="20" spans="1:36" s="16" customFormat="1" x14ac:dyDescent="0.2">
      <c r="A20" s="96" t="s">
        <v>34</v>
      </c>
      <c r="B20" s="119"/>
      <c r="C20" s="78">
        <v>1</v>
      </c>
      <c r="D20" s="78">
        <v>2</v>
      </c>
      <c r="E20" s="78">
        <v>3</v>
      </c>
      <c r="F20" s="78"/>
      <c r="G20" s="78"/>
      <c r="H20" s="307" t="s">
        <v>1</v>
      </c>
      <c r="I20" s="307" t="s">
        <v>52</v>
      </c>
      <c r="J20" s="308" t="s">
        <v>291</v>
      </c>
      <c r="K20" s="309" t="s">
        <v>292</v>
      </c>
      <c r="L20" s="310" t="s">
        <v>293</v>
      </c>
      <c r="M20" s="310" t="s">
        <v>294</v>
      </c>
      <c r="N20" s="311" t="s">
        <v>213</v>
      </c>
      <c r="O20" s="311" t="s">
        <v>213</v>
      </c>
      <c r="P20" s="312" t="s">
        <v>295</v>
      </c>
      <c r="Q20" s="313" t="s">
        <v>212</v>
      </c>
      <c r="R20" s="313" t="b">
        <f>OR(AND(COUNTA(B21:B25)=3,COUNTA(C21:G25)=6),AND(COUNTA(B21:B25)=4,COUNTA(C21:G25)=12),AND(COUNTA(B21:B25)=5,COUNTA(C21:G25)=20))</f>
        <v>1</v>
      </c>
      <c r="S20" s="314" t="s">
        <v>296</v>
      </c>
      <c r="T20" s="315" t="s">
        <v>297</v>
      </c>
    </row>
    <row r="21" spans="1:36" s="16" customFormat="1" x14ac:dyDescent="0.2">
      <c r="A21" s="96">
        <v>1</v>
      </c>
      <c r="B21" s="100" t="s">
        <v>202</v>
      </c>
      <c r="C21" s="97"/>
      <c r="D21" s="80">
        <v>6</v>
      </c>
      <c r="E21" s="80">
        <v>13</v>
      </c>
      <c r="F21" s="80"/>
      <c r="G21" s="80"/>
      <c r="H21" s="316" t="str">
        <f>(IF(D21-C22&gt;0,1)+IF(E21-C23&gt;0,1)+IF(F21-C24&gt;0,1)+IF(G21-C25&gt;0,1))&amp;"-"&amp;(IF(D21-C22&lt;0,1)+IF(E21-C23&lt;0,1)+IF(F21-C24&lt;0,1)+IF(G21-C25&lt;0,1))</f>
        <v>1-1</v>
      </c>
      <c r="I21" s="317" t="str">
        <f>IF(AND(B21&lt;&gt;"",R$20=TRUE),A$20&amp;RANK(R21,R$21:R$25,0)," ")</f>
        <v>C2</v>
      </c>
      <c r="J21" s="318">
        <f>IF(AND(Q21=1,Q22=1,D21&gt;C22),1)+IF(AND(Q21=1,Q23=1,E21&gt;C23),1)+IF(AND(Q21=1,Q24=1,F21&gt;C24),1)+IF(AND(Q21=1,Q25=1,G21&gt;C25),1)+IF(AND(Q21=2,Q22=2,D21&gt;C22),1)+IF(AND(Q21=2,Q23=2,E21&gt;C23),1)+IF(AND(Q21=2,Q24=2,F21&gt;C24),1)+IF(AND(Q21=2,Q25=2,G21&gt;C25),1)+IF(AND(Q21=3,Q22=3,D21&gt;C22),1)+IF(AND(Q21=3,Q23=3,E21&gt;C23),1)+IF(AND(Q21=3,Q24=3,F21&gt;C24),1)+IF(AND(Q21=3,Q25=3,G21&gt;C25),1)</f>
        <v>0</v>
      </c>
      <c r="K21" s="319">
        <f>SUM(AND(T21=T22,D21&gt;C22),AND(T21=T23,E21&gt;C23),AND(T21=T24,F21&gt;C24),AND(T21=T25,G21&gt;C25))</f>
        <v>0</v>
      </c>
      <c r="L21" s="320">
        <f>IF(AND(Q21=1,Q22=1),D21-C22)+IF(AND(Q21=1,Q23=1),E21-C23)+IF(AND(Q21=1,Q24=1),F21-C24)+IF(AND(Q21=1,Q25=1),G21-C25)+IF(AND(Q21=2,Q22=2),D21-C22)+IF(AND(Q21=2,Q23=2),E21-C23)+IF(AND(Q21=2,Q24=2),F21-C24)+IF(AND(Q21=2,Q25=2),G21-C25)+IF(AND(Q21=3,Q22=3),D21-C22)+IF(AND(Q21=3,Q23=3),E21-C23)+IF(AND(Q21=3,Q24=3),F21-C24)+IF(AND(Q21=3,Q25=3),G21-C25)+IF(AND(Q21=4,Q22=4),D21-C22)+IF(AND(Q21=4,Q23=4),E21-C23)+IF(AND(Q21=4,Q24=4),F21-C24)+IF(AND(Q21=4,Q25=4),G21-C25)</f>
        <v>0</v>
      </c>
      <c r="M21" s="321">
        <f>SUM(AND(R21=R22,D21&gt;C22),AND(R21=R23,E21&gt;C23),AND(R21=R24,F21&gt;C24),AND(R21=R25,G21&gt;C25))</f>
        <v>0</v>
      </c>
      <c r="N21" s="322" t="str">
        <f>SUM(C21:G21)&amp;"-"&amp;SUM(C21:C25)</f>
        <v>19-21</v>
      </c>
      <c r="O21" s="323">
        <f>D21+E21+F21+G21-C22-C23-C24-C25</f>
        <v>-2</v>
      </c>
      <c r="P21" s="324">
        <f>SUM(C21:G21,C21:C25)/SUM(C21:C25)</f>
        <v>1.9047619047619047</v>
      </c>
      <c r="Q21" s="325">
        <f>VALUE(LEFT(H21,1))</f>
        <v>1</v>
      </c>
      <c r="R21" s="326">
        <f>Q21*100000+J21*10000+K21*1000+100*L21</f>
        <v>100000</v>
      </c>
      <c r="S21" s="327">
        <f t="shared" ref="S21:S25" si="2">R21+M21*0.1+IF(ISNONTEXT(B21),0,0.01)+0.0001*O21</f>
        <v>100000.0098</v>
      </c>
      <c r="T21" s="328" t="str">
        <f>Q21&amp;J21</f>
        <v>10</v>
      </c>
    </row>
    <row r="22" spans="1:36" x14ac:dyDescent="0.2">
      <c r="A22" s="96">
        <v>2</v>
      </c>
      <c r="B22" s="163" t="s">
        <v>184</v>
      </c>
      <c r="C22" s="80">
        <v>13</v>
      </c>
      <c r="D22" s="97"/>
      <c r="E22" s="80">
        <v>13</v>
      </c>
      <c r="F22" s="80"/>
      <c r="G22" s="80"/>
      <c r="H22" s="316" t="str">
        <f>(IF(C22-D21&gt;0,1)+IF(E22-D23&gt;0,1)+IF(F22-D24&gt;0,1)+IF(G22-D25&gt;0,1))&amp;"-"&amp;(IF(C22-D21&lt;0,1)+IF(E22-D23&lt;0,1)+IF(F22-D24&lt;0,1)+IF(G22-D25&lt;0,1))</f>
        <v>2-0</v>
      </c>
      <c r="I22" s="317" t="str">
        <f>IF(AND(B22&lt;&gt;"",R$20=TRUE),A$20&amp;RANK(R22,R$21:R$25,0)," ")</f>
        <v>C1</v>
      </c>
      <c r="J22" s="176">
        <f>IF(AND(Q22=1,Q21=1,C22&gt;D21),1)+IF(AND(Q22=1,Q23=1,E22&gt;D23),1)+IF(AND(Q22=1,Q24=1,F22&gt;D24),1)+IF(AND(Q22=1,Q25=1,G22&gt;D25),1)+IF(AND(Q22=2,Q21=2,C22&gt;D21),1)+IF(AND(Q22=2,Q23=2,E22&gt;D23),1)+IF(AND(Q22=2,Q24=2,F22&gt;D24),1)+IF(AND(Q22=2,Q25=2,G22&gt;D25),1)+IF(AND(Q22=3,Q21=3,C22&gt;D21),1)+IF(AND(Q22=3,Q23=3,E22&gt;D23),1)+IF(AND(Q22=3,Q24=3,F22&gt;D24),1)+IF(AND(Q22=3,Q25=3,G22&gt;D25),1)</f>
        <v>0</v>
      </c>
      <c r="K22" s="321">
        <f>SUM(AND(T22=T21,C22&gt;D21),AND(T22=T23,E22&gt;D23),AND(T22=T24,F22&gt;D24),AND(T22=T25,G22&gt;D25))</f>
        <v>0</v>
      </c>
      <c r="L22" s="329">
        <f>IF(AND(Q22=1,Q21=1),C22-D21)+IF(AND(Q22=1,Q23=1),E22-D23)+IF(AND(Q22=1,Q24=1),F22-D24)+IF(AND(Q22=1,Q25=1),G22-D25)+IF(AND(Q22=2,Q21=2),C22-D21)+IF(AND(Q22=2,Q23=2),E22-D23)+IF(AND(Q22=2,Q24=2),F22-D24)+IF(AND(Q22=2,Q25=2),G22-D25)+IF(AND(Q22=3,Q21=3),C22-D21)+IF(AND(Q22=3,Q23=3),E22-D23)+IF(AND(Q22=3,Q24=3),F22-D24)+IF(AND(Q22=3,Q25=3),G22-D25)+IF(AND(Q22=4,Q21=4),C22-D21)+IF(AND(Q22=4,Q23=4),E22-D23)+IF(AND(Q22=4,Q24=4),F22-D24)+IF(AND(Q22=4,Q25=4),G22-D25)</f>
        <v>0</v>
      </c>
      <c r="M22" s="321">
        <f>SUM(AND(R22=R21,C22&gt;D21),AND(R22=R23,E22&gt;D23),AND(R22=R24,F22&gt;D24),AND(R22=R25,G22&gt;D25))</f>
        <v>0</v>
      </c>
      <c r="N22" s="322" t="str">
        <f>SUM(C22:G22)&amp;"-"&amp;SUM(D21:D25)</f>
        <v>26-11</v>
      </c>
      <c r="O22" s="323">
        <f>C22+E22+F22+G22-D21-D23-D24-D25</f>
        <v>15</v>
      </c>
      <c r="P22" s="324">
        <f>SUM(C22:G22,D21:D25)/SUM(D21:D25)</f>
        <v>3.3636363636363638</v>
      </c>
      <c r="Q22" s="330">
        <f>VALUE(LEFT(H22,1))</f>
        <v>2</v>
      </c>
      <c r="R22" s="326">
        <f>Q22*100000+J22*10000+K22*1000+100*L22</f>
        <v>200000</v>
      </c>
      <c r="S22" s="327">
        <f t="shared" si="2"/>
        <v>200000.01150000002</v>
      </c>
      <c r="T22" s="328" t="str">
        <f>Q22&amp;J22</f>
        <v>20</v>
      </c>
    </row>
    <row r="23" spans="1:36" x14ac:dyDescent="0.2">
      <c r="A23" s="96">
        <v>3</v>
      </c>
      <c r="B23" s="163" t="s">
        <v>166</v>
      </c>
      <c r="C23" s="80">
        <v>8</v>
      </c>
      <c r="D23" s="177">
        <v>5</v>
      </c>
      <c r="E23" s="97"/>
      <c r="F23" s="80"/>
      <c r="G23" s="80"/>
      <c r="H23" s="316" t="str">
        <f>(IF(C23-E21&gt;0,1)+IF(D23-E22&gt;0,1)+IF(F23-E24&gt;0,1)+IF(G23-E25&gt;0,1))&amp;"-"&amp;(IF(C23-E21&lt;0,1)+IF(D23-E22&lt;0,1)+IF(F23-E24&lt;0,1)+IF(G23-E25&lt;0,1))</f>
        <v>0-2</v>
      </c>
      <c r="I23" s="317" t="str">
        <f>IF(AND(B23&lt;&gt;"",R$20=TRUE),A$20&amp;RANK(R23,R$21:R$25,0)," ")</f>
        <v>C3</v>
      </c>
      <c r="J23" s="176">
        <f>IF(AND(Q23=1,Q21=1,C23&gt;E21),1)+IF(AND(Q23=1,Q22=1,D23&gt;E22),1)+IF(AND(Q23=1,Q24=1,F23&gt;E24),1)+IF(AND(Q23=1,Q25=1,G23&gt;E25),1)+IF(AND(Q23=2,Q21=2,C23&gt;E21),1)+IF(AND(Q23=2,Q22=2,D23&gt;E22),1)+IF(AND(Q23=2,Q24=2,F23&gt;E24),1)+IF(AND(Q23=2,Q25=2,G23&gt;E25),1)+IF(AND(Q23=3,Q21=3,C23&gt;E21),1)+IF(AND(Q23=3,Q22=3,D23&gt;E22),1)+IF(AND(Q23=3,Q24=3,F23&gt;E24),1)+IF(AND(Q23=3,Q25=3,G23&gt;E25),1)</f>
        <v>0</v>
      </c>
      <c r="K23" s="321">
        <f>SUM(AND(T23=T21,C23&gt;E21),AND(T23=T22,D23&gt;E22),AND(T23=T24,F23&gt;E24),AND(T23=T25,G23&gt;E25))</f>
        <v>0</v>
      </c>
      <c r="L23" s="329">
        <f>IF(AND(Q23=1,Q21=1),C23-E21)+IF(AND(Q23=1,Q22=1),D23-E22)+IF(AND(Q23=1,Q24=1),F23-E24)+IF(AND(Q23=1,Q25=1),G23-E25)+IF(AND(Q23=2,Q21=2),C23-E21)+IF(AND(Q23=2,Q22=2),D23-E22)+IF(AND(Q23=2,Q24=2),F23-E24)+IF(AND(Q23=2,Q25=2),G23-E25)+IF(AND(Q23=3,Q21=3),C23-E21)+IF(AND(Q23=3,Q22=3),D23-E22)+IF(AND(Q23=3,Q24=3),F23-E24)+IF(AND(Q23=3,Q25=3),G23-E25)+IF(AND(Q23=4,Q21=4),C23-E21)+IF(AND(Q23=4,Q22=4),D23-E22)+IF(AND(Q23=4,Q24=4),F23-E24)+IF(AND(Q23=4,Q25=4),G23-E25)</f>
        <v>0</v>
      </c>
      <c r="M23" s="321">
        <f>SUM(AND(R23=R21,C23&gt;E21),AND(R23=R22,D23&gt;E22),AND(R23=R24,F23&gt;E24),AND(R23=R25,G23&gt;E25))</f>
        <v>0</v>
      </c>
      <c r="N23" s="322" t="str">
        <f>SUM(C23:G23)&amp;"-"&amp;SUM(E21:E25)</f>
        <v>13-26</v>
      </c>
      <c r="O23" s="323">
        <f>C23+D23+F23+G23-E21-E22-E24-E25</f>
        <v>-13</v>
      </c>
      <c r="P23" s="324">
        <f>SUM(C23:G23,E21:E25)/SUM(E21:E25)</f>
        <v>1.5</v>
      </c>
      <c r="Q23" s="330">
        <f>VALUE(LEFT(H23,1))</f>
        <v>0</v>
      </c>
      <c r="R23" s="326">
        <f>Q23*100000+J23*10000+K23*1000+100*L23</f>
        <v>0</v>
      </c>
      <c r="S23" s="327">
        <f t="shared" si="2"/>
        <v>8.6999999999999994E-3</v>
      </c>
      <c r="T23" s="328" t="str">
        <f>Q23&amp;J23</f>
        <v>00</v>
      </c>
    </row>
    <row r="24" spans="1:36" x14ac:dyDescent="0.2">
      <c r="A24" s="96">
        <v>4</v>
      </c>
      <c r="B24" s="164"/>
      <c r="C24" s="80"/>
      <c r="D24" s="177"/>
      <c r="E24" s="80"/>
      <c r="F24" s="97"/>
      <c r="G24" s="98"/>
      <c r="H24" s="316" t="str">
        <f>(IF(C24-F21&gt;0,1)+IF(D24-F22&gt;0,1)+IF(E24-F23&gt;0,1)+IF(G24-F25&gt;0,1))&amp;"-"&amp;(IF(C24-F21&lt;0,1)+IF(D24-F22&lt;0,1)+IF(E24-F23&lt;0,1)+IF(G24-F25&lt;0,1))</f>
        <v>0-0</v>
      </c>
      <c r="I24" s="317" t="str">
        <f>IF(AND(B24&lt;&gt;"",R$20=TRUE),A$20&amp;RANK(R24,R$21:R$25,0)," ")</f>
        <v xml:space="preserve"> </v>
      </c>
      <c r="J24" s="176">
        <f>IF(AND(Q24=1,Q21=1,C24&gt;F21),1)+IF(AND(Q24=1,Q22=1,D24&gt;F22),1)+IF(AND(Q24=1,Q23=1,E24&gt;F23),1)+IF(AND(Q24=1,Q25=1,G24&gt;F25),1)+IF(AND(Q24=2,Q21=2,C24&gt;F21),1)+IF(AND(Q24=2,Q22=2,D24&gt;F22),1)+IF(AND(Q24=2,Q23=2,E24&gt;F23),1)+IF(AND(Q24=2,Q25=2,G24&gt;F25),1)+IF(AND(Q24=3,Q21=3,C24&gt;F21),1)+IF(AND(Q24=3,Q22=3,D24&gt;F22),1)+IF(AND(Q24=3,Q23=3,E24&gt;F23),1)+IF(AND(Q24=3,Q25=3,G24&gt;F25),1)</f>
        <v>0</v>
      </c>
      <c r="K24" s="321">
        <f>SUM(AND(T24=T21,C24&gt;F21),AND(T24=T22,D24&gt;F22),AND(T24=T23,E24&gt;F23),AND(T24=T25,G24&gt;F25))</f>
        <v>0</v>
      </c>
      <c r="L24" s="329">
        <f>IF(AND(Q24=1,Q21=1),C24-F21)+IF(AND(Q24=1,Q22=1),D24-F22)+IF(AND(Q24=1,Q23=1),E24-F23)+IF(AND(Q24=1,Q25=1),G24-F25)+IF(AND(Q24=2,Q21=2),C24-F21)+IF(AND(Q24=2,Q22=2),D24-F22)+IF(AND(Q24=2,Q23=2),E24-F23)+IF(AND(Q24=2,Q25=2),G24-F25)+IF(AND(Q24=3,Q21=3),C24-F21)+IF(AND(Q24=3,Q22=3),D24-F22)+IF(AND(Q24=3,Q23=3),E24-F23)+IF(AND(Q24=3,Q25=3),G24-F25)+IF(AND(Q24=4,Q21=4),C24-F21)+IF(AND(Q24=4,Q22=4),D24-F22)+IF(AND(Q24=4,Q23=4),E24-F23)+IF(AND(Q24=4,Q25=4),G24-F25)</f>
        <v>0</v>
      </c>
      <c r="M24" s="321">
        <f>SUM(AND(R24=R21,C24&gt;F21),AND(R24=R22,D24&gt;F22),AND(R24=R23,E24&gt;F23),AND(R24=R25,G24&gt;F25))</f>
        <v>0</v>
      </c>
      <c r="N24" s="322" t="str">
        <f>SUM(C24:G24)&amp;"-"&amp;SUM(F21:F25)</f>
        <v>0-0</v>
      </c>
      <c r="O24" s="323">
        <f>C24+D24+E24+G24-F21-F22-F23-F25</f>
        <v>0</v>
      </c>
      <c r="P24" s="324" t="e">
        <f>SUM(C24:G24,F21:F25)/SUM(F21:F25)</f>
        <v>#DIV/0!</v>
      </c>
      <c r="Q24" s="330">
        <f>VALUE(LEFT(H24,1))</f>
        <v>0</v>
      </c>
      <c r="R24" s="326">
        <f>Q24*100000+J24*10000+K24*1000+100*L24</f>
        <v>0</v>
      </c>
      <c r="S24" s="327">
        <f t="shared" si="2"/>
        <v>0</v>
      </c>
      <c r="T24" s="328" t="str">
        <f>Q24&amp;J24</f>
        <v>00</v>
      </c>
    </row>
    <row r="25" spans="1:36" hidden="1" x14ac:dyDescent="0.2">
      <c r="A25" s="96">
        <v>5</v>
      </c>
      <c r="B25" s="164"/>
      <c r="C25" s="80"/>
      <c r="D25" s="80"/>
      <c r="E25" s="80"/>
      <c r="F25" s="80"/>
      <c r="G25" s="97"/>
      <c r="H25" s="316" t="str">
        <f>(IF(C25-G21&gt;0,1)+IF(D25-G22&gt;0,1)+IF(E25-G23&gt;0,1)+IF(F25-G24&gt;0,1))&amp;"-"&amp;(IF(C25-G21&lt;0,1)+IF(D25-G22&lt;0,1)+IF(E25-G23&lt;0,1)+IF(F25-G24&lt;0,1))</f>
        <v>0-0</v>
      </c>
      <c r="I25" s="317" t="str">
        <f>IF(AND(B25&lt;&gt;"",R$20=TRUE),A$20&amp;RANK(R25,R$21:R$25,0)," ")</f>
        <v xml:space="preserve"> </v>
      </c>
      <c r="J25" s="176">
        <f>IF(AND(Q25=1,Q21=1,C25&gt;G21),1)+IF(AND(Q25=1,Q22=1,D25&gt;G22),1)+IF(AND(Q25=1,Q23=1,E25&gt;G23),1)+IF(AND(Q25=1,Q24=1,F25&gt;G24),1)+IF(AND(Q25=2,Q21=2,C25&gt;G21),1)+IF(AND(Q25=2,Q22=2,D25&gt;G22),1)+IF(AND(Q25=2,Q23=2,E25&gt;G23),1)+IF(AND(Q25=2,Q24=2,F25&gt;G24),1)+IF(AND(Q25=3,Q21=3,C25&gt;G21),1)+IF(AND(Q25=3,Q22=3,D25&gt;G22),1)+IF(AND(Q25=3,Q23=3,E25&gt;G23),1)+IF(AND(Q25=3,Q24=3,F25&gt;G24),1)</f>
        <v>0</v>
      </c>
      <c r="K25" s="321">
        <f>SUM(AND(T25=T21,C25&gt;G21),AND(T25=T22,D25&gt;G22),AND(T25=T23,E25&gt;G23),AND(T25=T24,F25&gt;G24))</f>
        <v>0</v>
      </c>
      <c r="L25" s="329">
        <f>IF(AND(Q25=1,Q21=1),C25-G21)+IF(AND(Q25=1,Q22=1),D25-G22)+IF(AND(Q25=1,Q23=1),E25-G23)+IF(AND(Q25=1,Q24=1),F25-G24)+IF(AND(Q25=2,Q21=2),C25-G21)+IF(AND(Q25=2,Q22=2),D25-G22)+IF(AND(Q25=2,Q23=2),E25-G23)+IF(AND(Q25=2,Q24=2),F25-G24)+IF(AND(Q25=3,Q21=3),C25-G21)+IF(AND(Q25=3,Q22=3),D25-G22)+IF(AND(Q25=3,Q23=3),E25-G23)+IF(AND(Q25=3,Q24=3),F25-G24)+IF(AND(Q25=4,Q21=4),C25-G21)+IF(AND(Q25=4,Q22=4),D25-G22)+IF(AND(Q25=4,Q23=4),E25-G23)+IF(AND(Q25=4,Q24=4),F25-G24)</f>
        <v>0</v>
      </c>
      <c r="M25" s="321">
        <f>SUM(AND(R25=R21,C25&gt;G21),AND(R25=R22,D25&gt;G22),AND(R25=R23,E25&gt;G23),AND(R25=R24,F25&gt;G24))</f>
        <v>0</v>
      </c>
      <c r="N25" s="322" t="str">
        <f>SUM(C25:G25)&amp;"-"&amp;SUM(G21:G25)</f>
        <v>0-0</v>
      </c>
      <c r="O25" s="323">
        <f>C25+D25+E25+F25-G21-G22-G23-G24</f>
        <v>0</v>
      </c>
      <c r="P25" s="324" t="e">
        <f>SUM(C25:G25,G21:G25)/SUM(G21:G25)</f>
        <v>#DIV/0!</v>
      </c>
      <c r="Q25" s="330">
        <f>VALUE(LEFT(H25,1))</f>
        <v>0</v>
      </c>
      <c r="R25" s="326">
        <f>Q25*100000+J25*10000+K25*1000+100*L25</f>
        <v>0</v>
      </c>
      <c r="S25" s="327">
        <f t="shared" si="2"/>
        <v>0</v>
      </c>
      <c r="T25" s="328" t="str">
        <f>Q25&amp;J25</f>
        <v>00</v>
      </c>
    </row>
    <row r="26" spans="1:36" s="16" customFormat="1" hidden="1" x14ac:dyDescent="0.2">
      <c r="A26" s="76"/>
      <c r="B26" s="116"/>
      <c r="C26" s="22"/>
      <c r="D26" s="22"/>
      <c r="E26" s="22"/>
      <c r="F26" s="188"/>
      <c r="G26" s="188"/>
      <c r="H26" s="189"/>
      <c r="I26" s="190"/>
      <c r="J26" s="191"/>
      <c r="K26" s="182"/>
      <c r="L26" s="192"/>
      <c r="M26" s="191"/>
      <c r="N26" s="10"/>
    </row>
    <row r="27" spans="1:36" x14ac:dyDescent="0.2">
      <c r="A27" s="136"/>
      <c r="B27" s="102" t="s">
        <v>2</v>
      </c>
      <c r="C27" s="84" t="s">
        <v>6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</row>
    <row r="28" spans="1:36" x14ac:dyDescent="0.2">
      <c r="A28" s="136"/>
      <c r="B28" s="102" t="s">
        <v>5</v>
      </c>
      <c r="C28" s="84" t="s">
        <v>15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</row>
    <row r="29" spans="1:36" x14ac:dyDescent="0.2">
      <c r="A29" s="136"/>
      <c r="B29" s="102" t="s">
        <v>8</v>
      </c>
      <c r="C29" s="84" t="s">
        <v>18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</row>
    <row r="30" spans="1:36" x14ac:dyDescent="0.2"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</row>
    <row r="31" spans="1:36" hidden="1" x14ac:dyDescent="0.2">
      <c r="A31" s="136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</row>
    <row r="32" spans="1:36" hidden="1" x14ac:dyDescent="0.2">
      <c r="A32" s="136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</row>
    <row r="33" spans="1:36" hidden="1" x14ac:dyDescent="0.2">
      <c r="A33" s="136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</row>
    <row r="34" spans="1:36" hidden="1" x14ac:dyDescent="0.2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</row>
    <row r="35" spans="1:36" hidden="1" x14ac:dyDescent="0.2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</row>
    <row r="36" spans="1:36" hidden="1" x14ac:dyDescent="0.2">
      <c r="A36" s="136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</row>
    <row r="37" spans="1:36" hidden="1" x14ac:dyDescent="0.2">
      <c r="A37" s="136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</row>
    <row r="38" spans="1:36" hidden="1" x14ac:dyDescent="0.2">
      <c r="A38" s="136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</row>
    <row r="39" spans="1:36" hidden="1" x14ac:dyDescent="0.2">
      <c r="A39" s="136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</row>
    <row r="40" spans="1:36" hidden="1" x14ac:dyDescent="0.2">
      <c r="A40" s="136"/>
      <c r="B40" s="136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</row>
    <row r="41" spans="1:36" hidden="1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</row>
    <row r="42" spans="1:36" hidden="1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</row>
    <row r="43" spans="1:36" hidden="1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</row>
    <row r="44" spans="1:36" hidden="1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</row>
    <row r="45" spans="1:36" hidden="1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</row>
    <row r="46" spans="1:36" hidden="1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</row>
    <row r="47" spans="1:36" hidden="1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</row>
    <row r="48" spans="1:36" hidden="1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  <c r="AI48" s="136"/>
      <c r="AJ48" s="136"/>
    </row>
    <row r="49" spans="1:36" hidden="1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  <c r="AI49" s="136"/>
      <c r="AJ49" s="136"/>
    </row>
    <row r="50" spans="1:36" hidden="1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  <c r="AI50" s="136"/>
      <c r="AJ50" s="136"/>
    </row>
    <row r="51" spans="1:36" hidden="1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6"/>
      <c r="AI51" s="136"/>
      <c r="AJ51" s="136"/>
    </row>
    <row r="52" spans="1:36" hidden="1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6"/>
      <c r="AF52" s="136"/>
      <c r="AG52" s="136"/>
      <c r="AH52" s="136"/>
      <c r="AI52" s="136"/>
      <c r="AJ52" s="136"/>
    </row>
    <row r="53" spans="1:36" hidden="1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</row>
    <row r="54" spans="1:36" hidden="1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</row>
    <row r="55" spans="1:36" hidden="1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</row>
    <row r="56" spans="1:36" hidden="1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136"/>
      <c r="AF56" s="136"/>
      <c r="AG56" s="136"/>
      <c r="AH56" s="136"/>
      <c r="AI56" s="136"/>
      <c r="AJ56" s="136"/>
    </row>
    <row r="57" spans="1:36" hidden="1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H57" s="136"/>
      <c r="AI57" s="136"/>
      <c r="AJ57" s="136"/>
    </row>
    <row r="58" spans="1:36" hidden="1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36"/>
      <c r="X58" s="136"/>
      <c r="Y58" s="136"/>
      <c r="Z58" s="136"/>
      <c r="AA58" s="136"/>
      <c r="AB58" s="136"/>
      <c r="AC58" s="136"/>
      <c r="AD58" s="136"/>
      <c r="AE58" s="136"/>
      <c r="AF58" s="136"/>
      <c r="AG58" s="136"/>
      <c r="AH58" s="136"/>
      <c r="AI58" s="136"/>
      <c r="AJ58" s="136"/>
    </row>
    <row r="59" spans="1:36" hidden="1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6"/>
      <c r="AA59" s="136"/>
      <c r="AB59" s="136"/>
      <c r="AC59" s="136"/>
      <c r="AD59" s="136"/>
      <c r="AE59" s="136"/>
      <c r="AF59" s="136"/>
      <c r="AG59" s="136"/>
      <c r="AH59" s="136"/>
      <c r="AI59" s="136"/>
      <c r="AJ59" s="136"/>
    </row>
    <row r="60" spans="1:36" hidden="1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  <c r="Z60" s="136"/>
      <c r="AA60" s="136"/>
      <c r="AB60" s="136"/>
      <c r="AC60" s="136"/>
      <c r="AD60" s="136"/>
      <c r="AE60" s="136"/>
      <c r="AF60" s="136"/>
      <c r="AG60" s="136"/>
      <c r="AH60" s="136"/>
      <c r="AI60" s="136"/>
      <c r="AJ60" s="136"/>
    </row>
    <row r="61" spans="1:36" hidden="1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</row>
    <row r="62" spans="1:36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36" hidden="1" x14ac:dyDescent="0.2">
      <c r="A63" s="77"/>
      <c r="D63" s="84"/>
      <c r="E63" s="77"/>
      <c r="F63" s="77"/>
      <c r="G63" s="77"/>
      <c r="H63" s="77"/>
      <c r="I63" s="77"/>
      <c r="J63" s="77"/>
      <c r="K63" s="77"/>
      <c r="L63" s="77"/>
      <c r="M63" s="77"/>
    </row>
    <row r="64" spans="1:36" hidden="1" x14ac:dyDescent="0.2">
      <c r="A64" s="77"/>
      <c r="D64" s="79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D65" s="79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B66" s="79"/>
      <c r="C66" s="79"/>
      <c r="D66" s="79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B67" s="136"/>
      <c r="C67" s="136"/>
      <c r="D67" s="136"/>
      <c r="E67" s="136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B68" s="136"/>
      <c r="C68" s="136"/>
      <c r="D68" s="136"/>
      <c r="E68" s="136"/>
      <c r="F68" s="77"/>
      <c r="G68" s="77"/>
      <c r="H68" s="77"/>
      <c r="I68" s="77"/>
      <c r="J68" s="77"/>
      <c r="K68" s="77"/>
      <c r="L68" s="77"/>
      <c r="M68" s="77"/>
    </row>
    <row r="69" spans="1:13" s="16" customFormat="1" hidden="1" x14ac:dyDescent="0.2">
      <c r="A69" s="77"/>
      <c r="B69" s="136"/>
      <c r="C69" s="136"/>
      <c r="D69" s="136"/>
      <c r="E69" s="136"/>
      <c r="F69" s="77"/>
      <c r="G69" s="77"/>
      <c r="H69" s="77"/>
      <c r="I69" s="77"/>
      <c r="J69" s="77"/>
      <c r="K69" s="77"/>
      <c r="L69" s="77"/>
      <c r="M69" s="77"/>
    </row>
    <row r="70" spans="1:13" s="16" customFormat="1" hidden="1" x14ac:dyDescent="0.2">
      <c r="A70" s="77"/>
      <c r="B70" s="136"/>
      <c r="C70" s="136"/>
      <c r="D70" s="136"/>
      <c r="E70" s="136"/>
      <c r="F70" s="77"/>
      <c r="G70" s="77"/>
      <c r="H70" s="77"/>
      <c r="I70" s="77"/>
      <c r="J70" s="77"/>
      <c r="K70" s="77"/>
      <c r="L70" s="77"/>
      <c r="M70" s="77"/>
    </row>
    <row r="71" spans="1:13" s="16" customFormat="1" hidden="1" x14ac:dyDescent="0.2">
      <c r="A71" s="77"/>
      <c r="B71" s="136"/>
      <c r="C71" s="136"/>
      <c r="D71" s="136"/>
      <c r="E71" s="136"/>
      <c r="F71" s="77"/>
      <c r="G71" s="77"/>
      <c r="H71" s="77"/>
      <c r="I71" s="77"/>
      <c r="J71" s="77"/>
      <c r="K71" s="77"/>
      <c r="L71" s="77"/>
      <c r="M71" s="77"/>
    </row>
    <row r="72" spans="1:13" s="16" customFormat="1" hidden="1" x14ac:dyDescent="0.2">
      <c r="A72" s="77"/>
      <c r="B72" s="136"/>
      <c r="C72" s="136"/>
      <c r="D72" s="136"/>
      <c r="E72" s="136"/>
      <c r="F72" s="77"/>
      <c r="G72" s="77"/>
      <c r="H72" s="77"/>
      <c r="I72" s="77"/>
      <c r="J72" s="77"/>
      <c r="K72" s="77"/>
      <c r="L72" s="77"/>
      <c r="M72" s="77"/>
    </row>
    <row r="73" spans="1:13" s="16" customFormat="1" hidden="1" x14ac:dyDescent="0.2">
      <c r="A73" s="77"/>
      <c r="B73" s="136"/>
      <c r="C73" s="136"/>
      <c r="D73" s="136"/>
      <c r="E73" s="136"/>
      <c r="F73" s="77"/>
      <c r="G73" s="77"/>
      <c r="H73" s="77"/>
      <c r="I73" s="77"/>
      <c r="J73" s="77"/>
      <c r="K73" s="77"/>
      <c r="L73" s="77"/>
      <c r="M73" s="77"/>
    </row>
    <row r="74" spans="1:13" s="16" customFormat="1" hidden="1" x14ac:dyDescent="0.2">
      <c r="A74" s="77"/>
      <c r="B74" s="136"/>
      <c r="C74" s="136"/>
      <c r="D74" s="136"/>
      <c r="E74" s="136"/>
      <c r="F74" s="77"/>
      <c r="G74" s="77"/>
      <c r="H74" s="77"/>
      <c r="I74" s="77"/>
      <c r="J74" s="77"/>
      <c r="K74" s="77"/>
      <c r="L74" s="77"/>
      <c r="M74" s="77"/>
    </row>
    <row r="75" spans="1:13" s="16" customFormat="1" hidden="1" x14ac:dyDescent="0.2">
      <c r="A75" s="77"/>
      <c r="B75" s="136"/>
      <c r="C75" s="136"/>
      <c r="D75" s="136"/>
      <c r="E75" s="136"/>
      <c r="F75" s="77"/>
      <c r="G75" s="77"/>
      <c r="H75" s="77"/>
      <c r="I75" s="77"/>
      <c r="J75" s="77"/>
      <c r="K75" s="77"/>
      <c r="L75" s="77"/>
      <c r="M75" s="77"/>
    </row>
    <row r="76" spans="1:13" s="16" customFormat="1" hidden="1" x14ac:dyDescent="0.2">
      <c r="A76" s="75"/>
      <c r="B76" s="75"/>
      <c r="C76" s="75"/>
      <c r="D76" s="75"/>
      <c r="E76" s="75"/>
      <c r="F76" s="75"/>
      <c r="G76" s="75"/>
      <c r="H76" s="75"/>
      <c r="I76" s="75"/>
      <c r="J76" s="75"/>
      <c r="K76" s="75"/>
    </row>
    <row r="77" spans="1:13" s="16" customFormat="1" hidden="1" x14ac:dyDescent="0.2">
      <c r="A77" s="75"/>
      <c r="B77" s="75"/>
      <c r="C77" s="75"/>
      <c r="D77" s="75"/>
      <c r="E77" s="75"/>
      <c r="F77" s="75"/>
      <c r="G77" s="75"/>
      <c r="H77" s="75"/>
      <c r="I77" s="75"/>
      <c r="J77" s="75"/>
      <c r="K77" s="75"/>
    </row>
    <row r="78" spans="1:13" s="16" customFormat="1" hidden="1" x14ac:dyDescent="0.2">
      <c r="A78" s="75"/>
      <c r="B78" s="75"/>
      <c r="C78" s="75"/>
      <c r="D78" s="75"/>
      <c r="E78" s="75"/>
      <c r="F78" s="75"/>
      <c r="G78" s="75"/>
      <c r="H78" s="75"/>
      <c r="I78" s="75"/>
      <c r="J78" s="75"/>
      <c r="K78" s="75"/>
    </row>
    <row r="79" spans="1:13" s="16" customFormat="1" hidden="1" x14ac:dyDescent="0.2">
      <c r="A79" s="75"/>
      <c r="B79" s="75"/>
      <c r="C79" s="75"/>
      <c r="D79" s="75"/>
      <c r="E79" s="75"/>
      <c r="F79" s="75"/>
      <c r="G79" s="75"/>
      <c r="H79" s="75"/>
      <c r="I79" s="75"/>
      <c r="J79" s="75"/>
      <c r="K79" s="75"/>
    </row>
    <row r="80" spans="1:13" s="16" customFormat="1" hidden="1" x14ac:dyDescent="0.2">
      <c r="A80" s="75"/>
      <c r="B80" s="75"/>
      <c r="C80" s="75"/>
      <c r="D80" s="75"/>
      <c r="E80" s="75"/>
      <c r="F80" s="75"/>
      <c r="G80" s="75"/>
      <c r="H80" s="75"/>
      <c r="I80" s="75"/>
      <c r="J80" s="75"/>
      <c r="K80" s="75"/>
    </row>
    <row r="81" spans="1:11" s="16" customFormat="1" hidden="1" x14ac:dyDescent="0.2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</row>
    <row r="82" spans="1:11" s="16" customFormat="1" hidden="1" x14ac:dyDescent="0.2">
      <c r="A82" s="75"/>
      <c r="B82" s="75"/>
      <c r="C82" s="75"/>
      <c r="D82" s="75"/>
      <c r="E82" s="75"/>
      <c r="F82" s="75"/>
      <c r="G82" s="75"/>
      <c r="H82" s="75"/>
      <c r="I82" s="75"/>
      <c r="J82" s="75"/>
      <c r="K82" s="75"/>
    </row>
    <row r="83" spans="1:11" s="16" customFormat="1" hidden="1" x14ac:dyDescent="0.2">
      <c r="A83" s="75"/>
      <c r="B83" s="75"/>
      <c r="C83" s="75"/>
      <c r="D83" s="75"/>
      <c r="E83" s="75"/>
      <c r="F83" s="75"/>
      <c r="G83" s="75"/>
      <c r="H83" s="75"/>
      <c r="I83" s="75"/>
      <c r="J83" s="75"/>
      <c r="K83" s="75"/>
    </row>
    <row r="84" spans="1:11" s="16" customFormat="1" hidden="1" x14ac:dyDescent="0.2">
      <c r="A84" s="75"/>
      <c r="B84" s="75"/>
      <c r="C84" s="75"/>
      <c r="D84" s="75"/>
      <c r="E84" s="75"/>
      <c r="F84" s="75"/>
      <c r="G84" s="75"/>
      <c r="H84" s="75"/>
      <c r="I84" s="75"/>
      <c r="J84" s="75"/>
      <c r="K84" s="75"/>
    </row>
    <row r="85" spans="1:11" s="16" customFormat="1" hidden="1" x14ac:dyDescent="0.2">
      <c r="A85" s="75"/>
      <c r="B85" s="75"/>
      <c r="C85" s="75"/>
      <c r="D85" s="75"/>
      <c r="E85" s="75"/>
      <c r="F85" s="75"/>
      <c r="G85" s="75"/>
      <c r="H85" s="75"/>
      <c r="I85" s="75"/>
      <c r="J85" s="75"/>
      <c r="K85" s="75"/>
    </row>
    <row r="86" spans="1:11" s="16" customFormat="1" hidden="1" x14ac:dyDescent="0.2">
      <c r="A86" s="75"/>
      <c r="B86" s="75"/>
      <c r="C86" s="75"/>
      <c r="D86" s="75"/>
      <c r="E86" s="75"/>
      <c r="F86" s="75"/>
      <c r="G86" s="75"/>
      <c r="H86" s="75"/>
      <c r="I86" s="75"/>
      <c r="J86" s="75"/>
      <c r="K86" s="75"/>
    </row>
    <row r="87" spans="1:11" s="16" customFormat="1" hidden="1" x14ac:dyDescent="0.2">
      <c r="A87" s="75"/>
      <c r="B87" s="75"/>
      <c r="C87" s="75"/>
      <c r="D87" s="75"/>
      <c r="E87" s="75"/>
      <c r="F87" s="75"/>
      <c r="G87" s="75"/>
      <c r="H87" s="75"/>
      <c r="I87" s="75"/>
      <c r="J87" s="75"/>
      <c r="K87" s="75"/>
    </row>
    <row r="88" spans="1:11" s="16" customFormat="1" hidden="1" x14ac:dyDescent="0.2">
      <c r="A88" s="75"/>
      <c r="B88" s="75"/>
      <c r="C88" s="75"/>
      <c r="D88" s="75"/>
      <c r="E88" s="75"/>
      <c r="F88" s="75"/>
      <c r="G88" s="75"/>
      <c r="H88" s="75"/>
      <c r="I88" s="75"/>
      <c r="J88" s="75"/>
      <c r="K88" s="75"/>
    </row>
    <row r="89" spans="1:11" s="16" customFormat="1" hidden="1" x14ac:dyDescent="0.2">
      <c r="A89" s="75"/>
      <c r="B89" s="75"/>
      <c r="C89" s="75"/>
      <c r="D89" s="75"/>
      <c r="E89" s="75"/>
      <c r="F89" s="75"/>
      <c r="G89" s="75"/>
      <c r="H89" s="75"/>
      <c r="I89" s="75"/>
      <c r="J89" s="75"/>
      <c r="K89" s="75"/>
    </row>
    <row r="90" spans="1:11" s="16" customFormat="1" hidden="1" x14ac:dyDescent="0.2">
      <c r="A90" s="75"/>
      <c r="B90" s="75"/>
      <c r="C90" s="75"/>
      <c r="D90" s="75"/>
      <c r="E90" s="75"/>
      <c r="F90" s="75"/>
      <c r="G90" s="75"/>
      <c r="H90" s="75"/>
      <c r="I90" s="75"/>
      <c r="J90" s="75"/>
      <c r="K90" s="75"/>
    </row>
    <row r="91" spans="1:11" s="16" customFormat="1" hidden="1" x14ac:dyDescent="0.2">
      <c r="A91" s="75"/>
      <c r="B91" s="75"/>
      <c r="C91" s="75"/>
      <c r="D91" s="75"/>
      <c r="E91" s="75"/>
      <c r="F91" s="75"/>
      <c r="G91" s="75"/>
      <c r="H91" s="75"/>
      <c r="I91" s="75"/>
      <c r="J91" s="75"/>
      <c r="K91" s="75"/>
    </row>
    <row r="92" spans="1:11" s="16" customFormat="1" hidden="1" x14ac:dyDescent="0.2">
      <c r="A92" s="75"/>
      <c r="B92" s="75"/>
      <c r="C92" s="75"/>
      <c r="D92" s="75"/>
      <c r="E92" s="75"/>
      <c r="F92" s="75"/>
      <c r="G92" s="75"/>
      <c r="H92" s="75"/>
      <c r="I92" s="75"/>
      <c r="J92" s="75"/>
      <c r="K92" s="75"/>
    </row>
    <row r="93" spans="1:11" s="16" customFormat="1" hidden="1" x14ac:dyDescent="0.2">
      <c r="A93" s="75"/>
      <c r="B93" s="75"/>
      <c r="C93" s="75"/>
      <c r="D93" s="75"/>
      <c r="E93" s="75"/>
      <c r="F93" s="75"/>
      <c r="G93" s="75"/>
      <c r="H93" s="75"/>
      <c r="I93" s="75"/>
      <c r="J93" s="75"/>
      <c r="K93" s="75"/>
    </row>
    <row r="94" spans="1:11" s="16" customFormat="1" hidden="1" x14ac:dyDescent="0.2">
      <c r="A94" s="75"/>
      <c r="B94" s="75"/>
      <c r="C94" s="75"/>
      <c r="D94" s="75"/>
      <c r="E94" s="75"/>
      <c r="F94" s="75"/>
      <c r="G94" s="75"/>
      <c r="H94" s="75"/>
      <c r="I94" s="75"/>
      <c r="J94" s="75"/>
      <c r="K94" s="75"/>
    </row>
    <row r="95" spans="1:11" s="16" customFormat="1" hidden="1" x14ac:dyDescent="0.2">
      <c r="A95" s="75"/>
      <c r="B95" s="75"/>
      <c r="C95" s="75"/>
      <c r="D95" s="75"/>
      <c r="E95" s="75"/>
      <c r="F95" s="75"/>
      <c r="G95" s="75"/>
      <c r="H95" s="75"/>
      <c r="I95" s="75"/>
      <c r="J95" s="75"/>
      <c r="K95" s="75"/>
    </row>
    <row r="96" spans="1:11" s="16" customFormat="1" hidden="1" x14ac:dyDescent="0.2">
      <c r="A96" s="75"/>
      <c r="B96" s="75"/>
      <c r="C96" s="75"/>
      <c r="D96" s="75"/>
      <c r="E96" s="75"/>
      <c r="F96" s="75"/>
      <c r="G96" s="75"/>
      <c r="H96" s="75"/>
      <c r="I96" s="75"/>
      <c r="J96" s="75"/>
      <c r="K96" s="75"/>
    </row>
    <row r="97" spans="1:15" s="16" customFormat="1" hidden="1" x14ac:dyDescent="0.2">
      <c r="A97" s="75"/>
      <c r="B97" s="75"/>
      <c r="C97" s="75"/>
      <c r="D97" s="75"/>
      <c r="E97" s="75"/>
      <c r="F97" s="75"/>
      <c r="G97" s="75"/>
      <c r="H97" s="75"/>
      <c r="I97" s="75"/>
      <c r="J97" s="75"/>
      <c r="K97" s="75"/>
    </row>
    <row r="98" spans="1:15" s="16" customFormat="1" hidden="1" x14ac:dyDescent="0.2">
      <c r="A98" s="75"/>
      <c r="B98" s="75"/>
      <c r="C98" s="75"/>
      <c r="D98" s="75"/>
      <c r="E98" s="75"/>
      <c r="F98" s="75"/>
      <c r="G98" s="75"/>
      <c r="H98" s="75"/>
      <c r="I98" s="75"/>
      <c r="J98" s="75"/>
      <c r="K98" s="75"/>
    </row>
    <row r="99" spans="1:15" s="16" customFormat="1" x14ac:dyDescent="0.2">
      <c r="A99" s="75"/>
      <c r="B99" s="75"/>
      <c r="C99" s="75"/>
      <c r="D99" s="75"/>
      <c r="E99" s="75"/>
      <c r="F99" s="75"/>
      <c r="G99" s="75"/>
      <c r="H99" s="75"/>
      <c r="I99" s="75"/>
      <c r="J99" s="75"/>
      <c r="K99" s="75"/>
    </row>
    <row r="100" spans="1:15" s="16" customFormat="1" x14ac:dyDescent="0.2">
      <c r="A100" s="103" t="s">
        <v>246</v>
      </c>
      <c r="B100" s="85"/>
      <c r="C100" s="82"/>
      <c r="D100" s="82"/>
      <c r="E100" s="82"/>
      <c r="F100" s="83"/>
      <c r="G100" s="84"/>
      <c r="H100" s="77"/>
      <c r="I100" s="136"/>
      <c r="J100" s="75"/>
      <c r="K100" s="75"/>
    </row>
    <row r="101" spans="1:15" s="16" customFormat="1" x14ac:dyDescent="0.2">
      <c r="A101" s="77"/>
      <c r="B101" s="77"/>
      <c r="C101" s="77"/>
      <c r="D101" s="77"/>
      <c r="E101" s="77"/>
      <c r="F101" s="77"/>
      <c r="G101" s="77"/>
      <c r="H101" s="77"/>
      <c r="I101" s="136"/>
      <c r="J101" s="75"/>
      <c r="K101" s="75"/>
    </row>
    <row r="102" spans="1:15" s="16" customFormat="1" x14ac:dyDescent="0.2">
      <c r="A102" s="86" t="s">
        <v>20</v>
      </c>
      <c r="B102" s="113" t="str">
        <f>IFERROR(INDEX(B$1:B$100,MATCH(A102,I$1:I$100,0)),"")</f>
        <v>Ivar Viljaste (I-Viru)</v>
      </c>
      <c r="C102" s="94">
        <f>IF(B102="-",0,IF(B104="-",13,""))</f>
        <v>13</v>
      </c>
      <c r="D102" s="77"/>
      <c r="E102" s="77"/>
      <c r="F102" s="77"/>
      <c r="G102" s="77"/>
      <c r="H102" s="77"/>
      <c r="I102" s="136"/>
      <c r="J102" s="75"/>
      <c r="K102" s="75"/>
      <c r="O102" s="136"/>
    </row>
    <row r="103" spans="1:15" s="16" customFormat="1" x14ac:dyDescent="0.2">
      <c r="A103" s="215"/>
      <c r="B103" s="114"/>
      <c r="C103" s="111" t="str">
        <f>IF(COUNT(C102,C104)=2,IF(C102&gt;C104,B102,B104),"")</f>
        <v>Ivar Viljaste (I-Viru)</v>
      </c>
      <c r="D103" s="77"/>
      <c r="E103" s="94">
        <v>13</v>
      </c>
      <c r="F103" s="77"/>
      <c r="G103" s="77"/>
      <c r="H103" s="77"/>
      <c r="I103" s="77"/>
      <c r="J103" s="75"/>
      <c r="K103" s="75"/>
      <c r="O103" s="136"/>
    </row>
    <row r="104" spans="1:15" s="16" customFormat="1" x14ac:dyDescent="0.2">
      <c r="A104" s="215" t="s">
        <v>253</v>
      </c>
      <c r="B104" s="115" t="s">
        <v>253</v>
      </c>
      <c r="C104" s="88">
        <f>IF(B104="-",0,IF(B102="-",13,""))</f>
        <v>0</v>
      </c>
      <c r="D104" s="89"/>
      <c r="E104" s="77"/>
      <c r="F104" s="77"/>
      <c r="G104" s="77"/>
      <c r="H104" s="77"/>
      <c r="I104" s="77"/>
      <c r="J104" s="75"/>
      <c r="K104" s="75"/>
      <c r="O104" s="136"/>
    </row>
    <row r="105" spans="1:15" s="16" customFormat="1" x14ac:dyDescent="0.2">
      <c r="A105" s="215"/>
      <c r="B105" s="116"/>
      <c r="C105" s="77"/>
      <c r="D105" s="90"/>
      <c r="E105" s="111" t="str">
        <f>IF(COUNT(E103,E107)=2,IF(E103&gt;E107,C103,C107),"")</f>
        <v>Ivar Viljaste (I-Viru)</v>
      </c>
      <c r="F105" s="77"/>
      <c r="G105" s="94">
        <v>13</v>
      </c>
      <c r="H105" s="77"/>
      <c r="I105" s="77"/>
      <c r="J105" s="75"/>
      <c r="K105" s="75"/>
      <c r="O105" s="136"/>
    </row>
    <row r="106" spans="1:15" x14ac:dyDescent="0.2">
      <c r="A106" s="215" t="s">
        <v>21</v>
      </c>
      <c r="B106" s="113" t="str">
        <f>IFERROR(INDEX(B$1:B$100,MATCH(A106,I$1:I$100,0)),"")</f>
        <v>Vello Vasser (L-Viru)</v>
      </c>
      <c r="C106" s="94">
        <v>7</v>
      </c>
      <c r="D106" s="90"/>
      <c r="E106" s="104"/>
      <c r="F106" s="89"/>
      <c r="G106" s="77"/>
      <c r="H106" s="77"/>
      <c r="I106" s="77"/>
      <c r="J106" s="75"/>
      <c r="K106" s="75"/>
      <c r="O106" s="136"/>
    </row>
    <row r="107" spans="1:15" x14ac:dyDescent="0.2">
      <c r="A107" s="215"/>
      <c r="B107" s="114"/>
      <c r="C107" s="111" t="str">
        <f>IF(COUNT(C106,C108)=2,IF(C106&gt;C108,B106,B108),"")</f>
        <v>Jaan Saar (I-Viru)</v>
      </c>
      <c r="D107" s="92"/>
      <c r="E107" s="88">
        <v>4</v>
      </c>
      <c r="F107" s="90"/>
      <c r="G107" s="77"/>
      <c r="H107" s="77"/>
      <c r="I107" s="77"/>
      <c r="J107" s="75"/>
      <c r="K107" s="75"/>
      <c r="O107" s="136"/>
    </row>
    <row r="108" spans="1:15" x14ac:dyDescent="0.2">
      <c r="A108" s="215" t="s">
        <v>37</v>
      </c>
      <c r="B108" s="115" t="str">
        <f>IFERROR(INDEX(B$1:B$100,MATCH(A108,I$1:I$100,0)),"")</f>
        <v>Jaan Saar (I-Viru)</v>
      </c>
      <c r="C108" s="88">
        <v>13</v>
      </c>
      <c r="D108" s="77"/>
      <c r="E108" s="85"/>
      <c r="F108" s="90"/>
      <c r="G108" s="77"/>
      <c r="H108" s="77"/>
      <c r="I108" s="77"/>
      <c r="J108" s="16"/>
      <c r="O108" s="136"/>
    </row>
    <row r="109" spans="1:15" ht="13.5" thickBot="1" x14ac:dyDescent="0.25">
      <c r="A109" s="216"/>
      <c r="B109" s="116"/>
      <c r="C109" s="77"/>
      <c r="D109" s="77"/>
      <c r="E109" s="85"/>
      <c r="F109" s="90"/>
      <c r="G109" s="77"/>
      <c r="H109" s="101" t="str">
        <f>IF(COUNT(G105,G113)=2,IF(G105&gt;G113,E105,E113),"")</f>
        <v>Ivar Viljaste (I-Viru)</v>
      </c>
      <c r="I109" s="77"/>
      <c r="J109" s="16"/>
      <c r="O109" s="136"/>
    </row>
    <row r="110" spans="1:15" x14ac:dyDescent="0.2">
      <c r="A110" s="86" t="s">
        <v>39</v>
      </c>
      <c r="B110" s="113" t="str">
        <f>IFERROR(INDEX(B$1:B$100,MATCH(A110,I$1:I$100,0)),"")</f>
        <v>Tõnu Sõrmus (Valga)</v>
      </c>
      <c r="C110" s="94">
        <v>8</v>
      </c>
      <c r="D110" s="77"/>
      <c r="E110" s="77"/>
      <c r="F110" s="90"/>
      <c r="G110" s="125"/>
      <c r="H110" s="109" t="s">
        <v>105</v>
      </c>
      <c r="I110" s="108"/>
      <c r="J110" s="16"/>
    </row>
    <row r="111" spans="1:15" x14ac:dyDescent="0.2">
      <c r="A111" s="215"/>
      <c r="B111" s="114"/>
      <c r="C111" s="111" t="str">
        <f>IF(COUNT(C110,C112)=2,IF(C110&gt;C112,B110,B112),"")</f>
        <v>Matti Vinni (L-Viru)</v>
      </c>
      <c r="D111" s="77"/>
      <c r="E111" s="94">
        <v>13</v>
      </c>
      <c r="F111" s="90"/>
      <c r="G111" s="85"/>
      <c r="H111" s="77"/>
      <c r="I111" s="77"/>
      <c r="J111" s="16"/>
    </row>
    <row r="112" spans="1:15" x14ac:dyDescent="0.2">
      <c r="A112" s="215" t="s">
        <v>23</v>
      </c>
      <c r="B112" s="115" t="str">
        <f>IFERROR(INDEX(B$1:B$100,MATCH(A112,I$1:I$100,0)),"")</f>
        <v>Matti Vinni (L-Viru)</v>
      </c>
      <c r="C112" s="88">
        <v>13</v>
      </c>
      <c r="D112" s="89"/>
      <c r="E112" s="77"/>
      <c r="F112" s="90"/>
      <c r="G112" s="85"/>
      <c r="H112" s="77"/>
      <c r="I112" s="77"/>
      <c r="J112" s="16"/>
    </row>
    <row r="113" spans="1:10" x14ac:dyDescent="0.2">
      <c r="A113" s="215"/>
      <c r="B113" s="116"/>
      <c r="C113" s="77"/>
      <c r="D113" s="90"/>
      <c r="E113" s="111" t="str">
        <f>IF(COUNT(E111,E115)=2,IF(E111&gt;E115,C111,C115),"")</f>
        <v>Matti Vinni (L-Viru)</v>
      </c>
      <c r="F113" s="92"/>
      <c r="G113" s="88">
        <v>7</v>
      </c>
      <c r="H113" s="77"/>
      <c r="I113" s="77"/>
      <c r="J113" s="16"/>
    </row>
    <row r="114" spans="1:10" ht="13.5" thickBot="1" x14ac:dyDescent="0.25">
      <c r="A114" s="215" t="s">
        <v>253</v>
      </c>
      <c r="B114" s="113" t="s">
        <v>253</v>
      </c>
      <c r="C114" s="94">
        <f>IF(B114="-",0,IF(B116="-",13,""))</f>
        <v>0</v>
      </c>
      <c r="D114" s="90"/>
      <c r="E114" s="104"/>
      <c r="F114" s="85"/>
      <c r="G114" s="85"/>
      <c r="H114" s="101" t="str">
        <f>IF(COUNT(G105,G113)=2,IF(G105&lt;G113,E105,E113),"")</f>
        <v>Matti Vinni (L-Viru)</v>
      </c>
      <c r="I114" s="93"/>
      <c r="J114" s="16"/>
    </row>
    <row r="115" spans="1:10" x14ac:dyDescent="0.2">
      <c r="A115" s="215"/>
      <c r="B115" s="114"/>
      <c r="C115" s="111" t="str">
        <f>IF(COUNT(C114,C116)=2,IF(C114&gt;C116,B114,B116),"")</f>
        <v>Mait Metsla (I-Viru)</v>
      </c>
      <c r="D115" s="92"/>
      <c r="E115" s="88">
        <v>6</v>
      </c>
      <c r="F115" s="77"/>
      <c r="G115" s="85"/>
      <c r="H115" s="109" t="s">
        <v>106</v>
      </c>
      <c r="I115" s="85"/>
      <c r="J115" s="16"/>
    </row>
    <row r="116" spans="1:10" x14ac:dyDescent="0.2">
      <c r="A116" s="215" t="s">
        <v>22</v>
      </c>
      <c r="B116" s="115" t="str">
        <f>IFERROR(INDEX(B$1:B$100,MATCH(A116,I$1:I$100,0)),"")</f>
        <v>Mait Metsla (I-Viru)</v>
      </c>
      <c r="C116" s="88">
        <f>IF(B116="-",0,IF(B114="-",13,""))</f>
        <v>13</v>
      </c>
      <c r="D116" s="77"/>
      <c r="E116" s="85"/>
      <c r="F116" s="85"/>
      <c r="G116" s="85"/>
      <c r="H116" s="77"/>
      <c r="I116" s="77"/>
      <c r="J116" s="16"/>
    </row>
    <row r="117" spans="1:10" x14ac:dyDescent="0.2">
      <c r="A117" s="76"/>
      <c r="B117" s="116"/>
      <c r="C117" s="77"/>
      <c r="D117" s="77"/>
      <c r="E117" s="105" t="str">
        <f>IF(COUNT(E103,E107)=2,IF(E103&lt;E107,C103,C107),"")</f>
        <v>Jaan Saar (I-Viru)</v>
      </c>
      <c r="F117" s="77"/>
      <c r="G117" s="94">
        <v>11</v>
      </c>
      <c r="H117" s="77"/>
      <c r="I117" s="77"/>
      <c r="J117" s="16"/>
    </row>
    <row r="118" spans="1:10" ht="13.5" thickBot="1" x14ac:dyDescent="0.25">
      <c r="A118" s="77"/>
      <c r="B118" s="77"/>
      <c r="C118" s="77"/>
      <c r="D118" s="77"/>
      <c r="E118" s="199"/>
      <c r="F118" s="89"/>
      <c r="G118" s="93"/>
      <c r="H118" s="101" t="str">
        <f>IF(COUNT(G117,G119)=2,IF(G117&gt;G119,E117,E119),"")</f>
        <v>Mait Metsla (I-Viru)</v>
      </c>
      <c r="I118" s="93"/>
      <c r="J118" s="16"/>
    </row>
    <row r="119" spans="1:10" x14ac:dyDescent="0.2">
      <c r="A119" s="77"/>
      <c r="B119" s="77"/>
      <c r="C119" s="77"/>
      <c r="D119" s="77"/>
      <c r="E119" s="110" t="str">
        <f>IF(COUNT(E111,E115)=2,IF(E111&lt;E115,C111,C115),"")</f>
        <v>Mait Metsla (I-Viru)</v>
      </c>
      <c r="F119" s="92"/>
      <c r="G119" s="88">
        <v>13</v>
      </c>
      <c r="H119" s="95" t="s">
        <v>107</v>
      </c>
      <c r="I119" s="85"/>
      <c r="J119" s="16"/>
    </row>
    <row r="120" spans="1:10" x14ac:dyDescent="0.2">
      <c r="A120" s="77"/>
      <c r="B120" s="77"/>
      <c r="C120" s="77"/>
      <c r="D120" s="77"/>
      <c r="E120" s="77"/>
      <c r="F120" s="77"/>
      <c r="G120" s="77"/>
      <c r="H120" s="85"/>
      <c r="I120" s="85"/>
    </row>
    <row r="121" spans="1:10" ht="13.5" thickBot="1" x14ac:dyDescent="0.25">
      <c r="A121" s="77"/>
      <c r="B121" s="77"/>
      <c r="C121" s="77"/>
      <c r="D121" s="77"/>
      <c r="E121" s="85"/>
      <c r="F121" s="85"/>
      <c r="G121" s="77"/>
      <c r="H121" s="101" t="str">
        <f>IF(COUNT(G117,G119)=2,IF(G117&lt;G119,E117,E119),"")</f>
        <v>Jaan Saar (I-Viru)</v>
      </c>
      <c r="I121" s="93"/>
    </row>
    <row r="122" spans="1:10" x14ac:dyDescent="0.2">
      <c r="A122" s="77"/>
      <c r="B122" s="77"/>
      <c r="C122" s="77"/>
      <c r="D122" s="77"/>
      <c r="E122" s="77"/>
      <c r="F122" s="77"/>
      <c r="G122" s="77"/>
      <c r="H122" s="76" t="s">
        <v>24</v>
      </c>
      <c r="I122" s="77"/>
    </row>
    <row r="123" spans="1:10" x14ac:dyDescent="0.2">
      <c r="A123" s="77"/>
      <c r="B123" s="77"/>
      <c r="C123" s="110" t="str">
        <f>IF(COUNT(C102,C104)=2,IF(C102&lt;C104,B102,B104),"")</f>
        <v>-</v>
      </c>
      <c r="D123" s="77"/>
      <c r="E123" s="94">
        <f>IF(C123="-",0,IF(C125="-",13,""))</f>
        <v>0</v>
      </c>
      <c r="F123" s="94"/>
      <c r="G123" s="94"/>
      <c r="H123" s="77"/>
      <c r="I123" s="77"/>
    </row>
    <row r="124" spans="1:10" x14ac:dyDescent="0.2">
      <c r="A124" s="77"/>
      <c r="B124" s="77"/>
      <c r="C124" s="200"/>
      <c r="D124" s="106"/>
      <c r="E124" s="111" t="str">
        <f>IF(COUNT(E123,E125)=2,IF(E123&gt;E125,C123,C125),"")</f>
        <v>Vello Vasser (L-Viru)</v>
      </c>
      <c r="F124" s="77"/>
      <c r="G124" s="94">
        <v>12</v>
      </c>
      <c r="H124" s="77"/>
      <c r="I124" s="77"/>
    </row>
    <row r="125" spans="1:10" x14ac:dyDescent="0.2">
      <c r="A125" s="77"/>
      <c r="B125" s="77"/>
      <c r="C125" s="110" t="str">
        <f>IF(COUNT(C106,C108)=2,IF(C106&lt;C108,B106,B108),"")</f>
        <v>Vello Vasser (L-Viru)</v>
      </c>
      <c r="D125" s="117"/>
      <c r="E125" s="88">
        <f>IF(C125="-",0,IF(C123="-",13,""))</f>
        <v>13</v>
      </c>
      <c r="F125" s="106"/>
      <c r="G125" s="94"/>
      <c r="H125" s="77"/>
      <c r="I125" s="77"/>
    </row>
    <row r="126" spans="1:10" ht="13.5" thickBot="1" x14ac:dyDescent="0.25">
      <c r="A126" s="77"/>
      <c r="B126" s="77"/>
      <c r="C126" s="94"/>
      <c r="D126" s="94"/>
      <c r="E126" s="77"/>
      <c r="F126" s="107"/>
      <c r="G126" s="94"/>
      <c r="H126" s="101" t="str">
        <f>IF(COUNT(G124,G128)=2,IF(G124&gt;G128,E124,E128),"")</f>
        <v>Tõnu Sõrmus (Valga)</v>
      </c>
      <c r="I126" s="77"/>
    </row>
    <row r="127" spans="1:10" s="16" customFormat="1" x14ac:dyDescent="0.2">
      <c r="A127" s="77"/>
      <c r="B127" s="77"/>
      <c r="C127" s="110" t="str">
        <f>IF(COUNT(C110,C112)=2,IF(C110&lt;C112,B110,B112),"")</f>
        <v>Tõnu Sõrmus (Valga)</v>
      </c>
      <c r="D127" s="94"/>
      <c r="E127" s="94">
        <f>IF(C127="-",0,IF(C129="-",13,""))</f>
        <v>13</v>
      </c>
      <c r="F127" s="107"/>
      <c r="G127" s="121"/>
      <c r="H127" s="109" t="s">
        <v>27</v>
      </c>
      <c r="I127" s="108"/>
    </row>
    <row r="128" spans="1:10" x14ac:dyDescent="0.2">
      <c r="A128" s="77"/>
      <c r="B128" s="77"/>
      <c r="C128" s="200"/>
      <c r="D128" s="106"/>
      <c r="E128" s="111" t="str">
        <f>IF(COUNT(E127,E129)=2,IF(E127&gt;E129,C127,C129),"")</f>
        <v>Tõnu Sõrmus (Valga)</v>
      </c>
      <c r="F128" s="92"/>
      <c r="G128" s="88">
        <v>13</v>
      </c>
      <c r="H128" s="77"/>
      <c r="I128" s="77"/>
    </row>
    <row r="129" spans="1:13" ht="13.5" thickBot="1" x14ac:dyDescent="0.25">
      <c r="A129" s="77"/>
      <c r="B129" s="77"/>
      <c r="C129" s="110" t="str">
        <f>IF(COUNT(C114,C116)=2,IF(C114&lt;C116,B114,B116),"")</f>
        <v>-</v>
      </c>
      <c r="D129" s="117"/>
      <c r="E129" s="88">
        <f>IF(C129="-",0,IF(C127="-",13,""))</f>
        <v>0</v>
      </c>
      <c r="F129" s="94"/>
      <c r="G129" s="91"/>
      <c r="H129" s="101" t="str">
        <f>IF(COUNT(G124,G128)=2,IF(G124&lt;G128,E124,E128),"")</f>
        <v>Vello Vasser (L-Viru)</v>
      </c>
      <c r="I129" s="93"/>
    </row>
    <row r="130" spans="1:13" x14ac:dyDescent="0.2">
      <c r="A130" s="77"/>
      <c r="B130" s="77"/>
      <c r="C130" s="94"/>
      <c r="D130" s="94"/>
      <c r="E130" s="94"/>
      <c r="F130" s="94"/>
      <c r="G130" s="91"/>
      <c r="H130" s="109" t="s">
        <v>28</v>
      </c>
      <c r="I130" s="85"/>
    </row>
    <row r="131" spans="1:13" hidden="1" x14ac:dyDescent="0.2">
      <c r="A131" s="77"/>
      <c r="B131" s="77"/>
      <c r="C131" s="94"/>
      <c r="D131" s="91"/>
      <c r="E131" s="105" t="str">
        <f>IF(COUNT(E123,E125)=2,IF(E123&lt;E125,C123,C125),"")</f>
        <v>-</v>
      </c>
      <c r="F131" s="77"/>
      <c r="G131" s="94">
        <f>IF(E131="-",0,IF(E133="-",13,""))</f>
        <v>0</v>
      </c>
      <c r="H131" s="85"/>
      <c r="I131" s="85"/>
    </row>
    <row r="132" spans="1:13" ht="13.5" hidden="1" thickBot="1" x14ac:dyDescent="0.25">
      <c r="A132" s="77"/>
      <c r="B132" s="77"/>
      <c r="C132" s="94"/>
      <c r="D132" s="91"/>
      <c r="E132" s="199"/>
      <c r="F132" s="89"/>
      <c r="G132" s="93"/>
      <c r="H132" s="101" t="str">
        <f>IF(COUNT(G131,G133)=2,IF(G131&gt;G133,E131,E133),"")</f>
        <v>-</v>
      </c>
      <c r="I132" s="93"/>
    </row>
    <row r="133" spans="1:13" hidden="1" x14ac:dyDescent="0.2">
      <c r="A133" s="77"/>
      <c r="B133" s="77"/>
      <c r="C133" s="94"/>
      <c r="D133" s="91"/>
      <c r="E133" s="110" t="str">
        <f>IF(COUNT(E127,E129)=2,IF(E127&lt;E129,C127,C129),"")</f>
        <v>-</v>
      </c>
      <c r="F133" s="92"/>
      <c r="G133" s="88">
        <f>IF(E133="-",0,IF(E131="-",13,""))</f>
        <v>0</v>
      </c>
      <c r="H133" s="109"/>
      <c r="I133" s="85"/>
    </row>
    <row r="134" spans="1:13" hidden="1" x14ac:dyDescent="0.2">
      <c r="A134" s="77"/>
      <c r="B134" s="77"/>
      <c r="C134" s="77"/>
      <c r="D134" s="85"/>
      <c r="E134" s="77"/>
      <c r="F134" s="77"/>
      <c r="G134" s="77"/>
      <c r="H134" s="85"/>
      <c r="I134" s="85"/>
    </row>
    <row r="135" spans="1:13" ht="13.5" hidden="1" thickBot="1" x14ac:dyDescent="0.25">
      <c r="A135" s="77"/>
      <c r="B135" s="77"/>
      <c r="C135" s="77"/>
      <c r="D135" s="77"/>
      <c r="E135" s="85"/>
      <c r="F135" s="85"/>
      <c r="G135" s="77"/>
      <c r="H135" s="93" t="str">
        <f>IF(COUNT(G131,G133)=2,IF(G131&lt;G133,E131,E133),"")</f>
        <v>-</v>
      </c>
      <c r="I135" s="93"/>
    </row>
    <row r="136" spans="1:13" hidden="1" x14ac:dyDescent="0.2">
      <c r="A136" s="81"/>
      <c r="B136" s="118"/>
      <c r="C136" s="83"/>
      <c r="D136" s="83"/>
      <c r="E136" s="83"/>
      <c r="F136" s="83"/>
      <c r="G136" s="112"/>
      <c r="H136" s="109"/>
      <c r="I136" s="79"/>
    </row>
    <row r="137" spans="1:13" hidden="1" x14ac:dyDescent="0.2">
      <c r="A137" s="126"/>
      <c r="B137" s="127"/>
      <c r="C137" s="127"/>
      <c r="D137" s="75"/>
      <c r="E137" s="75"/>
      <c r="F137" s="75"/>
      <c r="G137" s="75"/>
      <c r="H137" s="75"/>
      <c r="I137" s="75"/>
    </row>
    <row r="138" spans="1:13" hidden="1" x14ac:dyDescent="0.2"/>
    <row r="139" spans="1:13" hidden="1" x14ac:dyDescent="0.2"/>
    <row r="140" spans="1:13" hidden="1" x14ac:dyDescent="0.2">
      <c r="M140" s="79" t="b">
        <f>OR(AND(COUNTA(B203:B207)=3,COUNTA(C203:G207)=6),AND(COUNTA(B203:B207)=4,COUNTA(C203:G207)=12),AND(COUNTA(B203:B207)=5,COUNTA(C203:G207)=20))</f>
        <v>1</v>
      </c>
    </row>
    <row r="141" spans="1:13" hidden="1" x14ac:dyDescent="0.2">
      <c r="M141" s="175">
        <f>10000*J203+K203*100+L203</f>
        <v>0</v>
      </c>
    </row>
    <row r="142" spans="1:13" hidden="1" x14ac:dyDescent="0.2">
      <c r="M142" s="175">
        <f>10000*J204+K204*100+L204</f>
        <v>0</v>
      </c>
    </row>
    <row r="143" spans="1:13" hidden="1" x14ac:dyDescent="0.2">
      <c r="M143" s="175">
        <f>10000*J205+K205*100+L205</f>
        <v>0</v>
      </c>
    </row>
    <row r="144" spans="1:13" hidden="1" x14ac:dyDescent="0.2">
      <c r="M144" s="175">
        <f>10000*J206+K206*100+L206</f>
        <v>0</v>
      </c>
    </row>
    <row r="145" spans="13:13" hidden="1" x14ac:dyDescent="0.2">
      <c r="M145" s="175">
        <f>10000*J207+K207*100+L207</f>
        <v>0</v>
      </c>
    </row>
    <row r="146" spans="13:13" hidden="1" x14ac:dyDescent="0.2"/>
    <row r="147" spans="13:13" hidden="1" x14ac:dyDescent="0.2"/>
    <row r="148" spans="13:13" hidden="1" x14ac:dyDescent="0.2"/>
    <row r="149" spans="13:13" hidden="1" x14ac:dyDescent="0.2"/>
    <row r="150" spans="13:13" hidden="1" x14ac:dyDescent="0.2"/>
    <row r="151" spans="13:13" hidden="1" x14ac:dyDescent="0.2"/>
    <row r="152" spans="13:13" hidden="1" x14ac:dyDescent="0.2"/>
    <row r="153" spans="13:13" hidden="1" x14ac:dyDescent="0.2"/>
    <row r="154" spans="13:13" hidden="1" x14ac:dyDescent="0.2"/>
    <row r="155" spans="13:13" hidden="1" x14ac:dyDescent="0.2"/>
    <row r="156" spans="13:13" hidden="1" x14ac:dyDescent="0.2"/>
    <row r="157" spans="13:13" hidden="1" x14ac:dyDescent="0.2"/>
    <row r="158" spans="13:13" hidden="1" x14ac:dyDescent="0.2"/>
    <row r="159" spans="13:13" hidden="1" x14ac:dyDescent="0.2"/>
    <row r="160" spans="13:13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spans="1:20" hidden="1" x14ac:dyDescent="0.2"/>
    <row r="194" spans="1:20" hidden="1" x14ac:dyDescent="0.2"/>
    <row r="195" spans="1:20" hidden="1" x14ac:dyDescent="0.2"/>
    <row r="196" spans="1:20" hidden="1" x14ac:dyDescent="0.2"/>
    <row r="197" spans="1:20" hidden="1" x14ac:dyDescent="0.2"/>
    <row r="198" spans="1:20" hidden="1" x14ac:dyDescent="0.2"/>
    <row r="200" spans="1:20" x14ac:dyDescent="0.2">
      <c r="A200" s="103" t="s">
        <v>236</v>
      </c>
      <c r="B200" s="136"/>
      <c r="C200" s="136"/>
      <c r="D200" s="136"/>
      <c r="E200" s="136"/>
      <c r="F200" s="136"/>
      <c r="G200" s="136"/>
      <c r="H200" s="136"/>
      <c r="I200" s="136"/>
    </row>
    <row r="201" spans="1:20" x14ac:dyDescent="0.2">
      <c r="A201" s="136"/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305" t="s">
        <v>290</v>
      </c>
      <c r="S201" s="134"/>
      <c r="T201" s="134"/>
    </row>
    <row r="202" spans="1:20" x14ac:dyDescent="0.2">
      <c r="A202" s="96" t="s">
        <v>231</v>
      </c>
      <c r="B202" s="119"/>
      <c r="C202" s="78">
        <v>1</v>
      </c>
      <c r="D202" s="78">
        <v>2</v>
      </c>
      <c r="E202" s="78">
        <v>3</v>
      </c>
      <c r="F202" s="78"/>
      <c r="G202" s="78"/>
      <c r="H202" s="306" t="s">
        <v>1</v>
      </c>
      <c r="I202" s="307" t="s">
        <v>52</v>
      </c>
      <c r="J202" s="308" t="s">
        <v>291</v>
      </c>
      <c r="K202" s="309" t="s">
        <v>292</v>
      </c>
      <c r="L202" s="310" t="s">
        <v>293</v>
      </c>
      <c r="M202" s="310" t="s">
        <v>294</v>
      </c>
      <c r="N202" s="311" t="s">
        <v>213</v>
      </c>
      <c r="O202" s="311" t="s">
        <v>213</v>
      </c>
      <c r="P202" s="312" t="s">
        <v>295</v>
      </c>
      <c r="Q202" s="313" t="s">
        <v>212</v>
      </c>
      <c r="R202" s="313" t="b">
        <f>OR(AND(COUNTA(B203:B207)=3,COUNTA(C203:G207)=6),AND(COUNTA(B203:B207)=4,COUNTA(C203:G207)=12),AND(COUNTA(B203:B207)=5,COUNTA(C203:G207)=20))</f>
        <v>1</v>
      </c>
      <c r="S202" s="314" t="s">
        <v>296</v>
      </c>
      <c r="T202" s="315" t="s">
        <v>297</v>
      </c>
    </row>
    <row r="203" spans="1:20" x14ac:dyDescent="0.2">
      <c r="A203" s="96" t="s">
        <v>25</v>
      </c>
      <c r="B203" s="304" t="str">
        <f>IF(A203="-","-",IFERROR(INDEX(B$1:B$100,MATCH(A203,I$1:I$100,0)),""))</f>
        <v>Peeter Zirk (Tartu)</v>
      </c>
      <c r="C203" s="97"/>
      <c r="D203" s="80">
        <v>13</v>
      </c>
      <c r="E203" s="80">
        <v>13</v>
      </c>
      <c r="F203" s="80"/>
      <c r="G203" s="80"/>
      <c r="H203" s="316" t="str">
        <f>(IF(D203-C204&gt;0,1)+IF(E203-C205&gt;0,1)+IF(F203-C206&gt;0,1)+IF(G203-C207&gt;0,1))&amp;"-"&amp;(IF(D203-C204&lt;0,1)+IF(E203-C205&lt;0,1)+IF(F203-C206&lt;0,1)+IF(G203-C207&lt;0,1))</f>
        <v>2-0</v>
      </c>
      <c r="I203" s="317" t="str">
        <f>IF(AND(B203&lt;&gt;"",R$202=TRUE),A$202&amp;RANK(S203,S$203:S$207,0)," ")</f>
        <v>L1</v>
      </c>
      <c r="J203" s="318">
        <f>IF(AND(Q203=1,Q204=1,D203&gt;C204),1)+IF(AND(Q203=1,Q205=1,E203&gt;C205),1)+IF(AND(Q203=1,Q206=1,F203&gt;C206),1)+IF(AND(Q203=1,Q207=1,G203&gt;C207),1)+IF(AND(Q203=2,Q204=2,D203&gt;C204),1)+IF(AND(Q203=2,Q205=2,E203&gt;C205),1)+IF(AND(Q203=2,Q206=2,F203&gt;C206),1)+IF(AND(Q203=2,Q207=2,G203&gt;C207),1)+IF(AND(Q203=3,Q204=3,D203&gt;C204),1)+IF(AND(Q203=3,Q205=3,E203&gt;C205),1)+IF(AND(Q203=3,Q206=3,F203&gt;C206),1)+IF(AND(Q203=3,Q207=3,G203&gt;C207),1)</f>
        <v>0</v>
      </c>
      <c r="K203" s="319">
        <f>SUM(AND(T203=T204,D203&gt;C204),AND(T203=T205,E203&gt;C205),AND(T203=T206,F203&gt;C206),AND(T203=T207,G203&gt;C207))</f>
        <v>0</v>
      </c>
      <c r="L203" s="320">
        <f>IF(AND(Q203=1,Q204=1),D203-C204)+IF(AND(Q203=1,Q205=1),E203-C205)+IF(AND(Q203=1,Q206=1),F203-C206)+IF(AND(Q203=1,Q207=1),G203-C207)+IF(AND(Q203=2,Q204=2),D203-C204)+IF(AND(Q203=2,Q205=2),E203-C205)+IF(AND(Q203=2,Q206=2),F203-C206)+IF(AND(Q203=2,Q207=2),G203-C207)+IF(AND(Q203=3,Q204=3),D203-C204)+IF(AND(Q203=3,Q205=3),E203-C205)+IF(AND(Q203=3,Q206=3),F203-C206)+IF(AND(Q203=3,Q207=3),G203-C207)+IF(AND(Q203=4,Q204=4),D203-C204)+IF(AND(Q203=4,Q205=4),E203-C205)+IF(AND(Q203=4,Q206=4),F203-C206)+IF(AND(Q203=4,Q207=4),G203-C207)</f>
        <v>0</v>
      </c>
      <c r="M203" s="321">
        <f>SUM(AND(R203=R204,D203&gt;C204),AND(R203=R205,E203&gt;C205),AND(R203=R206,F203&gt;C206),AND(R203=R207,G203&gt;C207))</f>
        <v>0</v>
      </c>
      <c r="N203" s="322" t="str">
        <f>SUM(C203:G203)&amp;"-"&amp;SUM(C203:C207)</f>
        <v>26-14</v>
      </c>
      <c r="O203" s="323">
        <f>D203+E203+F203+G203-C204-C205-C206-C207</f>
        <v>12</v>
      </c>
      <c r="P203" s="324">
        <f>SUM(C203:G203,C203:C207)/SUM(C203:C207)</f>
        <v>2.8571428571428572</v>
      </c>
      <c r="Q203" s="325">
        <f>VALUE(LEFT(H203,1))</f>
        <v>2</v>
      </c>
      <c r="R203" s="326">
        <f>Q203*100000+J203*10000+K203*1000+100*L203</f>
        <v>200000</v>
      </c>
      <c r="S203" s="327">
        <f t="shared" ref="S203:S206" si="3">R203+M203*0.1+IF(ISNONTEXT(B203),0,0.01)+0.0001*O203</f>
        <v>200000.01120000001</v>
      </c>
      <c r="T203" s="328" t="str">
        <f>Q203&amp;J203</f>
        <v>20</v>
      </c>
    </row>
    <row r="204" spans="1:20" x14ac:dyDescent="0.2">
      <c r="A204" s="96" t="s">
        <v>26</v>
      </c>
      <c r="B204" s="304" t="str">
        <f>IF(A204="-","-",IFERROR(INDEX(B$1:B$100,MATCH(A204,I$1:I$100,0)),""))</f>
        <v>Avo Tagen (Võru)</v>
      </c>
      <c r="C204" s="80">
        <v>7</v>
      </c>
      <c r="D204" s="97"/>
      <c r="E204" s="80">
        <v>3</v>
      </c>
      <c r="F204" s="80"/>
      <c r="G204" s="80"/>
      <c r="H204" s="316" t="str">
        <f>(IF(C204-D203&gt;0,1)+IF(E204-D205&gt;0,1)+IF(F204-D206&gt;0,1)+IF(G204-D207&gt;0,1))&amp;"-"&amp;(IF(C204-D203&lt;0,1)+IF(E204-D205&lt;0,1)+IF(F204-D206&lt;0,1)+IF(G204-D207&lt;0,1))</f>
        <v>0-2</v>
      </c>
      <c r="I204" s="317" t="str">
        <f>IF(AND(B204&lt;&gt;"",R$202=TRUE),A$202&amp;RANK(S204,S$203:S$207,0)," ")</f>
        <v>L3</v>
      </c>
      <c r="J204" s="176">
        <f>IF(AND(Q204=1,Q203=1,C204&gt;D203),1)+IF(AND(Q204=1,Q205=1,E204&gt;D205),1)+IF(AND(Q204=1,Q206=1,F204&gt;D206),1)+IF(AND(Q204=1,Q207=1,G204&gt;D207),1)+IF(AND(Q204=2,Q203=2,C204&gt;D203),1)+IF(AND(Q204=2,Q205=2,E204&gt;D205),1)+IF(AND(Q204=2,Q206=2,F204&gt;D206),1)+IF(AND(Q204=2,Q207=2,G204&gt;D207),1)+IF(AND(Q204=3,Q203=3,C204&gt;D203),1)+IF(AND(Q204=3,Q205=3,E204&gt;D205),1)+IF(AND(Q204=3,Q206=3,F204&gt;D206),1)+IF(AND(Q204=3,Q207=3,G204&gt;D207),1)</f>
        <v>0</v>
      </c>
      <c r="K204" s="321">
        <f>SUM(AND(T204=T203,C204&gt;D203),AND(T204=T205,E204&gt;D205),AND(T204=T206,F204&gt;D206),AND(T204=T207,G204&gt;D207))</f>
        <v>0</v>
      </c>
      <c r="L204" s="329">
        <f>IF(AND(Q204=1,Q203=1),C204-D203)+IF(AND(Q204=1,Q205=1),E204-D205)+IF(AND(Q204=1,Q206=1),F204-D206)+IF(AND(Q204=1,Q207=1),G204-D207)+IF(AND(Q204=2,Q203=2),C204-D203)+IF(AND(Q204=2,Q205=2),E204-D205)+IF(AND(Q204=2,Q206=2),F204-D206)+IF(AND(Q204=2,Q207=2),G204-D207)+IF(AND(Q204=3,Q203=3),C204-D203)+IF(AND(Q204=3,Q205=3),E204-D205)+IF(AND(Q204=3,Q206=3),F204-D206)+IF(AND(Q204=3,Q207=3),G204-D207)+IF(AND(Q204=4,Q203=4),C204-D203)+IF(AND(Q204=4,Q205=4),E204-D205)+IF(AND(Q204=4,Q206=4),F204-D206)+IF(AND(Q204=4,Q207=4),G204-D207)</f>
        <v>0</v>
      </c>
      <c r="M204" s="321">
        <f>SUM(AND(R204=R203,C204&gt;D203),AND(R204=R205,E204&gt;D205),AND(R204=R206,F204&gt;D206),AND(R204=R207,G204&gt;D207))</f>
        <v>0</v>
      </c>
      <c r="N204" s="322" t="str">
        <f>SUM(C204:G204)&amp;"-"&amp;SUM(D203:D207)</f>
        <v>10-26</v>
      </c>
      <c r="O204" s="323">
        <f>C204+E204+F204+G204-D203-D205-D206-D207</f>
        <v>-16</v>
      </c>
      <c r="P204" s="324">
        <f>SUM(C204:G204,D203:D207)/SUM(D203:D207)</f>
        <v>1.3846153846153846</v>
      </c>
      <c r="Q204" s="330">
        <f>VALUE(LEFT(H204,1))</f>
        <v>0</v>
      </c>
      <c r="R204" s="326">
        <f>Q204*100000+J204*10000+K204*1000+100*L204</f>
        <v>0</v>
      </c>
      <c r="S204" s="327">
        <f t="shared" si="3"/>
        <v>8.3999999999999995E-3</v>
      </c>
      <c r="T204" s="328" t="str">
        <f>Q204&amp;J204</f>
        <v>00</v>
      </c>
    </row>
    <row r="205" spans="1:20" x14ac:dyDescent="0.2">
      <c r="A205" s="96" t="s">
        <v>43</v>
      </c>
      <c r="B205" s="304" t="str">
        <f>IF(A205="-","-",IFERROR(INDEX(B$1:B$100,MATCH(A205,I$1:I$100,0)),""))</f>
        <v>Enn Kivisaar (Tartu)</v>
      </c>
      <c r="C205" s="80">
        <v>7</v>
      </c>
      <c r="D205" s="177">
        <v>13</v>
      </c>
      <c r="E205" s="97"/>
      <c r="F205" s="80"/>
      <c r="G205" s="80"/>
      <c r="H205" s="316" t="str">
        <f>(IF(C205-E203&gt;0,1)+IF(D205-E204&gt;0,1)+IF(F205-E206&gt;0,1)+IF(G205-E207&gt;0,1))&amp;"-"&amp;(IF(C205-E203&lt;0,1)+IF(D205-E204&lt;0,1)+IF(F205-E206&lt;0,1)+IF(G205-E207&lt;0,1))</f>
        <v>1-1</v>
      </c>
      <c r="I205" s="317" t="str">
        <f>IF(AND(B205&lt;&gt;"",R$202=TRUE),A$202&amp;RANK(S205,S$203:S$207,0)," ")</f>
        <v>L2</v>
      </c>
      <c r="J205" s="176">
        <f>IF(AND(Q205=1,Q203=1,C205&gt;E203),1)+IF(AND(Q205=1,Q204=1,D205&gt;E204),1)+IF(AND(Q205=1,Q206=1,F205&gt;E206),1)+IF(AND(Q205=1,Q207=1,G205&gt;E207),1)+IF(AND(Q205=2,Q203=2,C205&gt;E203),1)+IF(AND(Q205=2,Q204=2,D205&gt;E204),1)+IF(AND(Q205=2,Q206=2,F205&gt;E206),1)+IF(AND(Q205=2,Q207=2,G205&gt;E207),1)+IF(AND(Q205=3,Q203=3,C205&gt;E203),1)+IF(AND(Q205=3,Q204=3,D205&gt;E204),1)+IF(AND(Q205=3,Q206=3,F205&gt;E206),1)+IF(AND(Q205=3,Q207=3,G205&gt;E207),1)</f>
        <v>0</v>
      </c>
      <c r="K205" s="321">
        <f>SUM(AND(T205=T203,C205&gt;E203),AND(T205=T204,D205&gt;E204),AND(T205=T206,F205&gt;E206),AND(T205=T207,G205&gt;E207))</f>
        <v>0</v>
      </c>
      <c r="L205" s="329">
        <f>IF(AND(Q205=1,Q203=1),C205-E203)+IF(AND(Q205=1,Q204=1),D205-E204)+IF(AND(Q205=1,Q206=1),F205-E206)+IF(AND(Q205=1,Q207=1),G205-E207)+IF(AND(Q205=2,Q203=2),C205-E203)+IF(AND(Q205=2,Q204=2),D205-E204)+IF(AND(Q205=2,Q206=2),F205-E206)+IF(AND(Q205=2,Q207=2),G205-E207)+IF(AND(Q205=3,Q203=3),C205-E203)+IF(AND(Q205=3,Q204=3),D205-E204)+IF(AND(Q205=3,Q206=3),F205-E206)+IF(AND(Q205=3,Q207=3),G205-E207)+IF(AND(Q205=4,Q203=4),C205-E203)+IF(AND(Q205=4,Q204=4),D205-E204)+IF(AND(Q205=4,Q206=4),F205-E206)+IF(AND(Q205=4,Q207=4),G205-E207)</f>
        <v>0</v>
      </c>
      <c r="M205" s="321">
        <f>SUM(AND(R205=R203,C205&gt;E203),AND(R205=R204,D205&gt;E204),AND(R205=R206,F205&gt;E206),AND(R205=R207,G205&gt;E207))</f>
        <v>0</v>
      </c>
      <c r="N205" s="322" t="str">
        <f>SUM(C205:G205)&amp;"-"&amp;SUM(E203:E207)</f>
        <v>20-16</v>
      </c>
      <c r="O205" s="323">
        <f>C205+D205+F205+G205-E203-E204-E206-E207</f>
        <v>4</v>
      </c>
      <c r="P205" s="324">
        <f>SUM(C205:G205,E203:E207)/SUM(E203:E207)</f>
        <v>2.25</v>
      </c>
      <c r="Q205" s="330">
        <f>VALUE(LEFT(H205,1))</f>
        <v>1</v>
      </c>
      <c r="R205" s="326">
        <f>Q205*100000+J205*10000+K205*1000+100*L205</f>
        <v>100000</v>
      </c>
      <c r="S205" s="327">
        <f t="shared" si="3"/>
        <v>100000.0104</v>
      </c>
      <c r="T205" s="328" t="str">
        <f>Q205&amp;J205</f>
        <v>10</v>
      </c>
    </row>
    <row r="206" spans="1:20" x14ac:dyDescent="0.2">
      <c r="A206" s="96"/>
      <c r="B206" s="164"/>
      <c r="C206" s="80"/>
      <c r="D206" s="177"/>
      <c r="E206" s="80"/>
      <c r="F206" s="97"/>
      <c r="G206" s="98"/>
      <c r="H206" s="316" t="str">
        <f>(IF(C206-F203&gt;0,1)+IF(D206-F204&gt;0,1)+IF(E206-F205&gt;0,1)+IF(G206-F207&gt;0,1))&amp;"-"&amp;(IF(C206-F203&lt;0,1)+IF(D206-F204&lt;0,1)+IF(E206-F205&lt;0,1)+IF(G206-F207&lt;0,1))</f>
        <v>0-0</v>
      </c>
      <c r="I206" s="317" t="str">
        <f>IF(AND(B206&lt;&gt;"",R$202=TRUE),A$202&amp;RANK(S206,S$203:S$207,0)," ")</f>
        <v xml:space="preserve"> </v>
      </c>
      <c r="J206" s="176">
        <f>IF(AND(Q206=1,Q203=1,C206&gt;F203),1)+IF(AND(Q206=1,Q204=1,D206&gt;F204),1)+IF(AND(Q206=1,Q205=1,E206&gt;F205),1)+IF(AND(Q206=1,Q207=1,G206&gt;F207),1)+IF(AND(Q206=2,Q203=2,C206&gt;F203),1)+IF(AND(Q206=2,Q204=2,D206&gt;F204),1)+IF(AND(Q206=2,Q205=2,E206&gt;F205),1)+IF(AND(Q206=2,Q207=2,G206&gt;F207),1)+IF(AND(Q206=3,Q203=3,C206&gt;F203),1)+IF(AND(Q206=3,Q204=3,D206&gt;F204),1)+IF(AND(Q206=3,Q205=3,E206&gt;F205),1)+IF(AND(Q206=3,Q207=3,G206&gt;F207),1)</f>
        <v>0</v>
      </c>
      <c r="K206" s="321">
        <f>SUM(AND(T206=T203,C206&gt;F203),AND(T206=T204,D206&gt;F204),AND(T206=T205,E206&gt;F205),AND(T206=T207,G206&gt;F207))</f>
        <v>0</v>
      </c>
      <c r="L206" s="329">
        <f>IF(AND(Q206=1,Q203=1),C206-F203)+IF(AND(Q206=1,Q204=1),D206-F204)+IF(AND(Q206=1,Q205=1),E206-F205)+IF(AND(Q206=1,Q207=1),G206-F207)+IF(AND(Q206=2,Q203=2),C206-F203)+IF(AND(Q206=2,Q204=2),D206-F204)+IF(AND(Q206=2,Q205=2),E206-F205)+IF(AND(Q206=2,Q207=2),G206-F207)+IF(AND(Q206=3,Q203=3),C206-F203)+IF(AND(Q206=3,Q204=3),D206-F204)+IF(AND(Q206=3,Q205=3),E206-F205)+IF(AND(Q206=3,Q207=3),G206-F207)+IF(AND(Q206=4,Q203=4),C206-F203)+IF(AND(Q206=4,Q204=4),D206-F204)+IF(AND(Q206=4,Q205=4),E206-F205)+IF(AND(Q206=4,Q207=4),G206-F207)</f>
        <v>0</v>
      </c>
      <c r="M206" s="321">
        <f>SUM(AND(R206=R203,C206&gt;F203),AND(R206=R204,D206&gt;F204),AND(R206=R205,E206&gt;F205),AND(R206=R207,G206&gt;F207))</f>
        <v>0</v>
      </c>
      <c r="N206" s="322" t="str">
        <f>SUM(C206:G206)&amp;"-"&amp;SUM(F203:F207)</f>
        <v>0-0</v>
      </c>
      <c r="O206" s="323">
        <f>C206+D206+E206+G206-F203-F204-F205-F207</f>
        <v>0</v>
      </c>
      <c r="P206" s="324" t="e">
        <f>SUM(C206:G206,F203:F207)/SUM(F203:F207)</f>
        <v>#DIV/0!</v>
      </c>
      <c r="Q206" s="330">
        <f>VALUE(LEFT(H206,1))</f>
        <v>0</v>
      </c>
      <c r="R206" s="326">
        <f>Q206*100000+J206*10000+K206*1000+100*L206</f>
        <v>0</v>
      </c>
      <c r="S206" s="327">
        <f t="shared" si="3"/>
        <v>0</v>
      </c>
      <c r="T206" s="328" t="str">
        <f>Q206&amp;J206</f>
        <v>00</v>
      </c>
    </row>
    <row r="207" spans="1:20" x14ac:dyDescent="0.2">
      <c r="A207" s="96"/>
      <c r="B207" s="164"/>
      <c r="C207" s="80"/>
      <c r="D207" s="80"/>
      <c r="E207" s="80"/>
      <c r="F207" s="80"/>
      <c r="G207" s="97"/>
      <c r="H207" s="316" t="str">
        <f>(IF(C207-G203&gt;0,1)+IF(D207-G204&gt;0,1)+IF(E207-G205&gt;0,1)+IF(F207-G206&gt;0,1))&amp;"-"&amp;(IF(C207-G203&lt;0,1)+IF(D207-G204&lt;0,1)+IF(E207-G205&lt;0,1)+IF(F207-G206&lt;0,1))</f>
        <v>0-0</v>
      </c>
      <c r="I207" s="317" t="str">
        <f>IF(AND(B207&lt;&gt;"",R$202=TRUE),A$202&amp;RANK(S207,S$203:S$207,0)," ")</f>
        <v xml:space="preserve"> </v>
      </c>
      <c r="J207" s="176">
        <f>IF(AND(Q207=1,Q203=1,C207&gt;G203),1)+IF(AND(Q207=1,Q204=1,D207&gt;G204),1)+IF(AND(Q207=1,Q205=1,E207&gt;G205),1)+IF(AND(Q207=1,Q206=1,F207&gt;G206),1)+IF(AND(Q207=2,Q203=2,C207&gt;G203),1)+IF(AND(Q207=2,Q204=2,D207&gt;G204),1)+IF(AND(Q207=2,Q205=2,E207&gt;G205),1)+IF(AND(Q207=2,Q206=2,F207&gt;G206),1)+IF(AND(Q207=3,Q203=3,C207&gt;G203),1)+IF(AND(Q207=3,Q204=3,D207&gt;G204),1)+IF(AND(Q207=3,Q205=3,E207&gt;G205),1)+IF(AND(Q207=3,Q206=3,F207&gt;G206),1)</f>
        <v>0</v>
      </c>
      <c r="K207" s="321">
        <f>SUM(AND(T207=T203,C207&gt;G203),AND(T207=T204,D207&gt;G204),AND(T207=T205,E207&gt;G205),AND(T207=T206,F207&gt;G206))</f>
        <v>0</v>
      </c>
      <c r="L207" s="329">
        <f>IF(AND(Q207=1,Q203=1),C207-G203)+IF(AND(Q207=1,Q204=1),D207-G204)+IF(AND(Q207=1,Q205=1),E207-G205)+IF(AND(Q207=1,Q206=1),F207-G206)+IF(AND(Q207=2,Q203=2),C207-G203)+IF(AND(Q207=2,Q204=2),D207-G204)+IF(AND(Q207=2,Q205=2),E207-G205)+IF(AND(Q207=2,Q206=2),F207-G206)+IF(AND(Q207=3,Q203=3),C207-G203)+IF(AND(Q207=3,Q204=3),D207-G204)+IF(AND(Q207=3,Q205=3),E207-G205)+IF(AND(Q207=3,Q206=3),F207-G206)+IF(AND(Q207=4,Q203=4),C207-G203)+IF(AND(Q207=4,Q204=4),D207-G204)+IF(AND(Q207=4,Q205=4),E207-G205)+IF(AND(Q207=4,Q206=4),F207-G206)</f>
        <v>0</v>
      </c>
      <c r="M207" s="321">
        <f>SUM(AND(R207=R203,C207&gt;G203),AND(R207=R204,D207&gt;G204),AND(R207=R205,E207&gt;G205),AND(R207=R206,F207&gt;G206))</f>
        <v>0</v>
      </c>
      <c r="N207" s="322" t="str">
        <f>SUM(C207:G207)&amp;"-"&amp;SUM(G203:G207)</f>
        <v>0-0</v>
      </c>
      <c r="O207" s="323">
        <f>C207+D207+E207+F207-G203-G204-G205-G206</f>
        <v>0</v>
      </c>
      <c r="P207" s="324" t="e">
        <f>SUM(C207:G207,G203:G207)/SUM(G203:G207)</f>
        <v>#DIV/0!</v>
      </c>
      <c r="Q207" s="330">
        <f>VALUE(LEFT(H207,1))</f>
        <v>0</v>
      </c>
      <c r="R207" s="326">
        <f>Q207*100000+J207*10000+K207*1000+100*L207</f>
        <v>0</v>
      </c>
      <c r="S207" s="327">
        <f>R207+M207*0.1+IF(ISNONTEXT(B207),0,0.01)+0.0001*O207</f>
        <v>0</v>
      </c>
      <c r="T207" s="328" t="str">
        <f>Q207&amp;J207</f>
        <v>00</v>
      </c>
    </row>
    <row r="208" spans="1:20" x14ac:dyDescent="0.2">
      <c r="A208" s="136"/>
      <c r="B208" s="136"/>
      <c r="C208" s="136"/>
      <c r="D208" s="136"/>
      <c r="E208" s="136"/>
      <c r="F208" s="136"/>
      <c r="G208" s="136"/>
      <c r="H208" s="136"/>
      <c r="I208" s="136"/>
    </row>
    <row r="209" spans="1:9" x14ac:dyDescent="0.2">
      <c r="A209" s="136"/>
      <c r="B209" s="102" t="s">
        <v>2</v>
      </c>
      <c r="C209" s="84" t="s">
        <v>6</v>
      </c>
      <c r="D209" s="136"/>
      <c r="E209" s="136"/>
      <c r="F209" s="136"/>
      <c r="G209" s="136"/>
    </row>
    <row r="210" spans="1:9" x14ac:dyDescent="0.2">
      <c r="A210" s="136"/>
      <c r="B210" s="102" t="s">
        <v>5</v>
      </c>
      <c r="C210" s="84" t="s">
        <v>15</v>
      </c>
      <c r="D210" s="136"/>
      <c r="E210" s="136"/>
      <c r="F210" s="136"/>
      <c r="G210" s="136"/>
    </row>
    <row r="211" spans="1:9" x14ac:dyDescent="0.2">
      <c r="A211" s="136"/>
      <c r="B211" s="102" t="s">
        <v>8</v>
      </c>
      <c r="C211" s="84" t="s">
        <v>18</v>
      </c>
      <c r="D211" s="136"/>
      <c r="E211" s="136"/>
      <c r="F211" s="136"/>
      <c r="G211" s="136"/>
    </row>
    <row r="212" spans="1:9" x14ac:dyDescent="0.2">
      <c r="A212" s="136"/>
      <c r="B212" s="136"/>
      <c r="C212" s="136"/>
      <c r="D212" s="136"/>
      <c r="E212" s="136"/>
      <c r="F212" s="136"/>
      <c r="G212" s="136"/>
    </row>
    <row r="213" spans="1:9" ht="13.5" thickBot="1" x14ac:dyDescent="0.25">
      <c r="A213" s="136"/>
      <c r="B213" s="136"/>
      <c r="C213" s="136"/>
      <c r="D213" s="136"/>
      <c r="E213" s="136"/>
      <c r="F213" s="136"/>
      <c r="G213" s="5" t="s">
        <v>232</v>
      </c>
      <c r="H213" s="136" t="str">
        <f>IFERROR(INDEX(B$203:B$205,MATCH(G213,I$203:I$205,0)),"")</f>
        <v>Peeter Zirk (Tartu)</v>
      </c>
      <c r="I213" s="136"/>
    </row>
    <row r="214" spans="1:9" x14ac:dyDescent="0.2">
      <c r="A214" s="136"/>
      <c r="B214" s="136"/>
      <c r="C214" s="136"/>
      <c r="D214" s="136"/>
      <c r="E214" s="136"/>
      <c r="F214" s="136"/>
      <c r="G214" s="5"/>
      <c r="H214" s="109" t="s">
        <v>31</v>
      </c>
      <c r="I214" s="108"/>
    </row>
    <row r="215" spans="1:9" x14ac:dyDescent="0.2">
      <c r="A215" s="136"/>
      <c r="B215" s="136"/>
      <c r="C215" s="136"/>
      <c r="D215" s="136"/>
      <c r="E215" s="136"/>
      <c r="F215" s="136"/>
      <c r="G215" s="5"/>
      <c r="H215" s="4"/>
      <c r="I215" s="4"/>
    </row>
    <row r="216" spans="1:9" ht="13.5" thickBot="1" x14ac:dyDescent="0.25">
      <c r="A216" s="75"/>
      <c r="B216" s="75"/>
      <c r="C216" s="75"/>
      <c r="D216" s="75"/>
      <c r="E216" s="75"/>
      <c r="F216" s="75"/>
      <c r="G216" s="5" t="s">
        <v>233</v>
      </c>
      <c r="H216" s="136" t="str">
        <f>IFERROR(INDEX(B$203:B$205,MATCH(G216,I$203:I$205,0)),"")</f>
        <v>Enn Kivisaar (Tartu)</v>
      </c>
      <c r="I216" s="213"/>
    </row>
    <row r="217" spans="1:9" x14ac:dyDescent="0.2">
      <c r="A217" s="75"/>
      <c r="B217" s="75"/>
      <c r="C217" s="75"/>
      <c r="D217" s="75"/>
      <c r="E217" s="75"/>
      <c r="F217" s="75"/>
      <c r="G217" s="5"/>
      <c r="H217" s="109" t="s">
        <v>32</v>
      </c>
      <c r="I217" s="108"/>
    </row>
    <row r="218" spans="1:9" x14ac:dyDescent="0.2">
      <c r="A218" s="75"/>
      <c r="B218" s="75"/>
      <c r="C218" s="75"/>
      <c r="D218" s="75"/>
      <c r="E218" s="75"/>
      <c r="F218" s="75"/>
      <c r="G218" s="5"/>
      <c r="H218" s="4"/>
      <c r="I218" s="4"/>
    </row>
    <row r="219" spans="1:9" ht="13.5" thickBot="1" x14ac:dyDescent="0.25">
      <c r="G219" s="5" t="s">
        <v>234</v>
      </c>
      <c r="H219" s="213" t="str">
        <f>IFERROR(INDEX(B$203:B$205,MATCH(G219,I$203:I$205,0)),"")</f>
        <v>Avo Tagen (Võru)</v>
      </c>
      <c r="I219" s="213"/>
    </row>
    <row r="220" spans="1:9" x14ac:dyDescent="0.2">
      <c r="H220" s="197" t="s">
        <v>33</v>
      </c>
      <c r="I220" s="75"/>
    </row>
    <row r="221" spans="1:9" hidden="1" x14ac:dyDescent="0.2"/>
    <row r="222" spans="1:9" hidden="1" x14ac:dyDescent="0.2"/>
    <row r="223" spans="1:9" hidden="1" x14ac:dyDescent="0.2"/>
    <row r="224" spans="1:9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R299" s="17" t="s">
        <v>64</v>
      </c>
      <c r="S299" s="57">
        <v>3.0000000000000001E-3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Ivar Viljaste (I-Viru)</v>
      </c>
      <c r="C300" s="67">
        <f>IFERROR(INDEX(Maak.!F:F,MATCH(B:B,Maak.!B:B,0)),"")</f>
        <v>1954</v>
      </c>
      <c r="D300" s="67">
        <v>10</v>
      </c>
      <c r="R300" s="156" t="str">
        <f t="shared" ref="R300:R308" si="4">IFERROR(MID(B300,FIND("(",B300)+1,FIND(")",B300)-FIND("(",B300)-1),"")</f>
        <v>I-Viru</v>
      </c>
      <c r="S300" s="158">
        <f t="shared" ref="S300:S308" si="5">D300+S$299</f>
        <v>10.003</v>
      </c>
      <c r="T300" s="158" t="str">
        <f t="shared" ref="T300:AH308" si="6">IF($R300=T$299,$S300,"")</f>
        <v/>
      </c>
      <c r="U300" s="158" t="str">
        <f t="shared" si="6"/>
        <v/>
      </c>
      <c r="V300" s="158">
        <f>IF($R300=V$299,$S300,"")</f>
        <v>10.003</v>
      </c>
      <c r="W300" s="158" t="str">
        <f t="shared" ref="W300:AH308" si="7">IF($R300=W$299,$S300,"")</f>
        <v/>
      </c>
      <c r="X300" s="158" t="str">
        <f t="shared" si="7"/>
        <v/>
      </c>
      <c r="Y300" s="158" t="str">
        <f t="shared" ref="Y300:Y308" si="8">IF($R300=Y$299,$S300,"")</f>
        <v/>
      </c>
      <c r="Z300" s="158" t="str">
        <f t="shared" si="7"/>
        <v/>
      </c>
      <c r="AA300" s="158" t="str">
        <f t="shared" si="7"/>
        <v/>
      </c>
      <c r="AB300" s="158" t="str">
        <f t="shared" si="7"/>
        <v/>
      </c>
      <c r="AC300" s="158" t="str">
        <f t="shared" si="7"/>
        <v/>
      </c>
      <c r="AD300" s="158" t="str">
        <f t="shared" si="7"/>
        <v/>
      </c>
      <c r="AE300" s="158" t="str">
        <f t="shared" si="7"/>
        <v/>
      </c>
      <c r="AF300" s="158" t="str">
        <f t="shared" si="7"/>
        <v/>
      </c>
      <c r="AG300" s="158" t="str">
        <f t="shared" si="7"/>
        <v/>
      </c>
      <c r="AH300" s="158" t="str">
        <f t="shared" si="7"/>
        <v/>
      </c>
    </row>
    <row r="301" spans="1:34" x14ac:dyDescent="0.2">
      <c r="A301" s="3">
        <v>2</v>
      </c>
      <c r="B301" s="43" t="str">
        <f>IFERROR(INDEX(H$100:H$300,MATCH(A301&amp;". koht",H$101:H$301,0)),"")</f>
        <v>Matti Vinni (L-Viru)</v>
      </c>
      <c r="C301" s="67">
        <f>IFERROR(INDEX(Maak.!F:F,MATCH(B:B,Maak.!B:B,0)),"")</f>
        <v>1956</v>
      </c>
      <c r="D301" s="67">
        <v>9</v>
      </c>
      <c r="R301" s="156" t="str">
        <f t="shared" si="4"/>
        <v>L-Viru</v>
      </c>
      <c r="S301" s="158">
        <f t="shared" si="5"/>
        <v>9.0030000000000001</v>
      </c>
      <c r="T301" s="158" t="str">
        <f t="shared" si="6"/>
        <v/>
      </c>
      <c r="U301" s="158" t="str">
        <f t="shared" si="6"/>
        <v/>
      </c>
      <c r="V301" s="158" t="str">
        <f t="shared" si="6"/>
        <v/>
      </c>
      <c r="W301" s="158" t="str">
        <f t="shared" si="6"/>
        <v/>
      </c>
      <c r="X301" s="158" t="str">
        <f t="shared" si="6"/>
        <v/>
      </c>
      <c r="Y301" s="158">
        <f t="shared" si="8"/>
        <v>9.0030000000000001</v>
      </c>
      <c r="Z301" s="158" t="str">
        <f t="shared" si="6"/>
        <v/>
      </c>
      <c r="AA301" s="158" t="str">
        <f t="shared" si="6"/>
        <v/>
      </c>
      <c r="AB301" s="158" t="str">
        <f t="shared" si="6"/>
        <v/>
      </c>
      <c r="AC301" s="158" t="str">
        <f t="shared" si="6"/>
        <v/>
      </c>
      <c r="AD301" s="158" t="str">
        <f t="shared" si="6"/>
        <v/>
      </c>
      <c r="AE301" s="158" t="str">
        <f t="shared" si="6"/>
        <v/>
      </c>
      <c r="AF301" s="158" t="str">
        <f t="shared" si="6"/>
        <v/>
      </c>
      <c r="AG301" s="158" t="str">
        <f t="shared" si="6"/>
        <v/>
      </c>
      <c r="AH301" s="158" t="str">
        <f t="shared" si="6"/>
        <v/>
      </c>
    </row>
    <row r="302" spans="1:34" x14ac:dyDescent="0.2">
      <c r="A302" s="3">
        <v>3</v>
      </c>
      <c r="B302" s="44" t="str">
        <f>IFERROR(INDEX(H$100:H$300,MATCH(A302&amp;". koht",H$101:H$301,0)),"")</f>
        <v>Mait Metsla (I-Viru)</v>
      </c>
      <c r="C302" s="67">
        <f>IFERROR(INDEX(Maak.!F:F,MATCH(B:B,Maak.!B:B,0)),"")</f>
        <v>1958</v>
      </c>
      <c r="D302" s="67">
        <v>8</v>
      </c>
      <c r="R302" s="156" t="str">
        <f t="shared" si="4"/>
        <v>I-Viru</v>
      </c>
      <c r="S302" s="158">
        <f t="shared" si="5"/>
        <v>8.0030000000000001</v>
      </c>
      <c r="T302" s="158" t="str">
        <f t="shared" si="6"/>
        <v/>
      </c>
      <c r="U302" s="158" t="str">
        <f t="shared" si="6"/>
        <v/>
      </c>
      <c r="V302" s="158">
        <f t="shared" si="6"/>
        <v>8.0030000000000001</v>
      </c>
      <c r="W302" s="158" t="str">
        <f t="shared" si="7"/>
        <v/>
      </c>
      <c r="X302" s="158" t="str">
        <f t="shared" si="7"/>
        <v/>
      </c>
      <c r="Y302" s="158" t="str">
        <f t="shared" si="8"/>
        <v/>
      </c>
      <c r="Z302" s="158" t="str">
        <f t="shared" si="7"/>
        <v/>
      </c>
      <c r="AA302" s="158" t="str">
        <f t="shared" si="7"/>
        <v/>
      </c>
      <c r="AB302" s="158" t="str">
        <f t="shared" si="7"/>
        <v/>
      </c>
      <c r="AC302" s="158" t="str">
        <f t="shared" si="7"/>
        <v/>
      </c>
      <c r="AD302" s="158" t="str">
        <f t="shared" si="7"/>
        <v/>
      </c>
      <c r="AE302" s="158" t="str">
        <f t="shared" si="7"/>
        <v/>
      </c>
      <c r="AF302" s="158" t="str">
        <f t="shared" si="7"/>
        <v/>
      </c>
      <c r="AG302" s="158" t="str">
        <f t="shared" si="7"/>
        <v/>
      </c>
      <c r="AH302" s="158" t="str">
        <f t="shared" si="7"/>
        <v/>
      </c>
    </row>
    <row r="303" spans="1:34" x14ac:dyDescent="0.2">
      <c r="A303" s="3">
        <v>4</v>
      </c>
      <c r="B303" s="45" t="str">
        <f>IFERROR(INDEX(H$100:H$300,MATCH(A303&amp;". koht",H$101:H$301,0)),"")</f>
        <v>Jaan Saar (I-Viru)</v>
      </c>
      <c r="C303" s="67">
        <f>IFERROR(INDEX(Maak.!F:F,MATCH(B:B,Maak.!B:B,0)),"")</f>
        <v>1958</v>
      </c>
      <c r="D303" s="67">
        <v>7</v>
      </c>
      <c r="R303" s="156" t="str">
        <f t="shared" si="4"/>
        <v>I-Viru</v>
      </c>
      <c r="S303" s="158">
        <f t="shared" si="5"/>
        <v>7.0030000000000001</v>
      </c>
      <c r="T303" s="158" t="str">
        <f t="shared" si="6"/>
        <v/>
      </c>
      <c r="U303" s="158" t="str">
        <f t="shared" si="6"/>
        <v/>
      </c>
      <c r="V303" s="158">
        <f t="shared" si="6"/>
        <v>7.0030000000000001</v>
      </c>
      <c r="W303" s="158" t="str">
        <f t="shared" si="7"/>
        <v/>
      </c>
      <c r="X303" s="158" t="str">
        <f t="shared" si="7"/>
        <v/>
      </c>
      <c r="Y303" s="158" t="str">
        <f t="shared" si="8"/>
        <v/>
      </c>
      <c r="Z303" s="158" t="str">
        <f t="shared" si="7"/>
        <v/>
      </c>
      <c r="AA303" s="158" t="str">
        <f t="shared" si="7"/>
        <v/>
      </c>
      <c r="AB303" s="158" t="str">
        <f t="shared" si="7"/>
        <v/>
      </c>
      <c r="AC303" s="158" t="str">
        <f t="shared" si="7"/>
        <v/>
      </c>
      <c r="AD303" s="158" t="str">
        <f t="shared" si="7"/>
        <v/>
      </c>
      <c r="AE303" s="158" t="str">
        <f t="shared" si="7"/>
        <v/>
      </c>
      <c r="AF303" s="158" t="str">
        <f t="shared" si="7"/>
        <v/>
      </c>
      <c r="AG303" s="158" t="str">
        <f t="shared" si="7"/>
        <v/>
      </c>
      <c r="AH303" s="158" t="str">
        <f t="shared" si="7"/>
        <v/>
      </c>
    </row>
    <row r="304" spans="1:34" x14ac:dyDescent="0.2">
      <c r="A304" s="3">
        <v>5</v>
      </c>
      <c r="B304" s="45" t="str">
        <f>IFERROR(INDEX(H$100:H$300,MATCH(A304&amp;". koht",H$101:H$301,0)),"")</f>
        <v>Tõnu Sõrmus (Valga)</v>
      </c>
      <c r="C304" s="67">
        <f>IFERROR(INDEX(Maak.!F:F,MATCH(B:B,Maak.!B:B,0)),"")</f>
        <v>1956</v>
      </c>
      <c r="D304" s="67">
        <v>6</v>
      </c>
      <c r="R304" s="156" t="str">
        <f t="shared" si="4"/>
        <v>Valga</v>
      </c>
      <c r="S304" s="158">
        <f t="shared" si="5"/>
        <v>6.0030000000000001</v>
      </c>
      <c r="T304" s="158" t="str">
        <f t="shared" si="6"/>
        <v/>
      </c>
      <c r="U304" s="158" t="str">
        <f t="shared" si="6"/>
        <v/>
      </c>
      <c r="V304" s="158" t="str">
        <f t="shared" si="6"/>
        <v/>
      </c>
      <c r="W304" s="158" t="str">
        <f t="shared" si="7"/>
        <v/>
      </c>
      <c r="X304" s="158" t="str">
        <f t="shared" si="7"/>
        <v/>
      </c>
      <c r="Y304" s="158" t="str">
        <f t="shared" si="8"/>
        <v/>
      </c>
      <c r="Z304" s="158" t="str">
        <f t="shared" si="7"/>
        <v/>
      </c>
      <c r="AA304" s="158" t="str">
        <f t="shared" si="7"/>
        <v/>
      </c>
      <c r="AB304" s="158" t="str">
        <f t="shared" si="7"/>
        <v/>
      </c>
      <c r="AC304" s="158" t="str">
        <f t="shared" si="7"/>
        <v/>
      </c>
      <c r="AD304" s="158" t="str">
        <f t="shared" si="7"/>
        <v/>
      </c>
      <c r="AE304" s="158" t="str">
        <f t="shared" si="7"/>
        <v/>
      </c>
      <c r="AF304" s="158">
        <f t="shared" si="7"/>
        <v>6.0030000000000001</v>
      </c>
      <c r="AG304" s="158" t="str">
        <f t="shared" si="7"/>
        <v/>
      </c>
      <c r="AH304" s="158" t="str">
        <f t="shared" si="7"/>
        <v/>
      </c>
    </row>
    <row r="305" spans="1:34" x14ac:dyDescent="0.2">
      <c r="A305" s="3">
        <v>6</v>
      </c>
      <c r="B305" s="45" t="str">
        <f>IFERROR(INDEX(H$100:H$300,MATCH(A305&amp;". koht",H$101:H$301,0)),"")</f>
        <v>Vello Vasser (L-Viru)</v>
      </c>
      <c r="C305" s="67">
        <f>IFERROR(INDEX(Maak.!F:F,MATCH(B:B,Maak.!B:B,0)),"")</f>
        <v>1956</v>
      </c>
      <c r="D305" s="67">
        <v>5</v>
      </c>
      <c r="R305" s="156" t="str">
        <f t="shared" si="4"/>
        <v>L-Viru</v>
      </c>
      <c r="S305" s="158">
        <f t="shared" si="5"/>
        <v>5.0030000000000001</v>
      </c>
      <c r="T305" s="158" t="str">
        <f t="shared" si="6"/>
        <v/>
      </c>
      <c r="U305" s="158" t="str">
        <f t="shared" si="6"/>
        <v/>
      </c>
      <c r="V305" s="158" t="str">
        <f t="shared" si="6"/>
        <v/>
      </c>
      <c r="W305" s="158" t="str">
        <f t="shared" si="7"/>
        <v/>
      </c>
      <c r="X305" s="158" t="str">
        <f t="shared" si="7"/>
        <v/>
      </c>
      <c r="Y305" s="158">
        <f t="shared" si="8"/>
        <v>5.0030000000000001</v>
      </c>
      <c r="Z305" s="158" t="str">
        <f t="shared" si="7"/>
        <v/>
      </c>
      <c r="AA305" s="158" t="str">
        <f t="shared" si="7"/>
        <v/>
      </c>
      <c r="AB305" s="158" t="str">
        <f t="shared" si="7"/>
        <v/>
      </c>
      <c r="AC305" s="158" t="str">
        <f t="shared" si="7"/>
        <v/>
      </c>
      <c r="AD305" s="158" t="str">
        <f t="shared" si="7"/>
        <v/>
      </c>
      <c r="AE305" s="158" t="str">
        <f t="shared" si="7"/>
        <v/>
      </c>
      <c r="AF305" s="158" t="str">
        <f t="shared" si="7"/>
        <v/>
      </c>
      <c r="AG305" s="158" t="str">
        <f t="shared" si="7"/>
        <v/>
      </c>
      <c r="AH305" s="158" t="str">
        <f t="shared" si="7"/>
        <v/>
      </c>
    </row>
    <row r="306" spans="1:34" x14ac:dyDescent="0.2">
      <c r="A306" s="3">
        <v>7</v>
      </c>
      <c r="B306" s="45" t="str">
        <f>IFERROR(INDEX(H$100:H$300,MATCH(A306&amp;". koht",H$101:H$301,0)),"")</f>
        <v>Peeter Zirk (Tartu)</v>
      </c>
      <c r="C306" s="67">
        <f>IFERROR(INDEX(Maak.!F:F,MATCH(B:B,Maak.!B:B,0)),"")</f>
        <v>1950</v>
      </c>
      <c r="D306" s="67">
        <v>4</v>
      </c>
      <c r="R306" s="156" t="str">
        <f t="shared" si="4"/>
        <v>Tartu</v>
      </c>
      <c r="S306" s="158">
        <f t="shared" si="5"/>
        <v>4.0030000000000001</v>
      </c>
      <c r="T306" s="158" t="str">
        <f t="shared" si="6"/>
        <v/>
      </c>
      <c r="U306" s="158" t="str">
        <f t="shared" si="6"/>
        <v/>
      </c>
      <c r="V306" s="158" t="str">
        <f t="shared" si="6"/>
        <v/>
      </c>
      <c r="W306" s="158" t="str">
        <f t="shared" si="7"/>
        <v/>
      </c>
      <c r="X306" s="158" t="str">
        <f t="shared" si="7"/>
        <v/>
      </c>
      <c r="Y306" s="158" t="str">
        <f t="shared" si="8"/>
        <v/>
      </c>
      <c r="Z306" s="158" t="str">
        <f t="shared" si="7"/>
        <v/>
      </c>
      <c r="AA306" s="158" t="str">
        <f t="shared" si="7"/>
        <v/>
      </c>
      <c r="AB306" s="158" t="str">
        <f t="shared" si="7"/>
        <v/>
      </c>
      <c r="AC306" s="158" t="str">
        <f t="shared" si="7"/>
        <v/>
      </c>
      <c r="AD306" s="158" t="str">
        <f t="shared" si="7"/>
        <v/>
      </c>
      <c r="AE306" s="158">
        <f t="shared" si="7"/>
        <v>4.0030000000000001</v>
      </c>
      <c r="AF306" s="158" t="str">
        <f t="shared" si="7"/>
        <v/>
      </c>
      <c r="AG306" s="158" t="str">
        <f t="shared" si="7"/>
        <v/>
      </c>
      <c r="AH306" s="158" t="str">
        <f t="shared" si="7"/>
        <v/>
      </c>
    </row>
    <row r="307" spans="1:34" x14ac:dyDescent="0.2">
      <c r="A307" s="3">
        <v>8</v>
      </c>
      <c r="B307" s="45" t="str">
        <f>IFERROR(INDEX(H$100:H$300,MATCH(A307&amp;". koht",H$101:H$301,0)),"")</f>
        <v>Enn Kivisaar (Tartu)</v>
      </c>
      <c r="C307" s="67">
        <f>IFERROR(INDEX(Maak.!F:F,MATCH(B:B,Maak.!B:B,0)),"")</f>
        <v>1949</v>
      </c>
      <c r="D307" s="67">
        <v>3</v>
      </c>
      <c r="R307" s="156" t="str">
        <f t="shared" si="4"/>
        <v>Tartu</v>
      </c>
      <c r="S307" s="158">
        <f t="shared" si="5"/>
        <v>3.0030000000000001</v>
      </c>
      <c r="T307" s="158" t="str">
        <f t="shared" si="6"/>
        <v/>
      </c>
      <c r="U307" s="158" t="str">
        <f t="shared" si="6"/>
        <v/>
      </c>
      <c r="V307" s="158" t="str">
        <f t="shared" si="6"/>
        <v/>
      </c>
      <c r="W307" s="158" t="str">
        <f t="shared" si="7"/>
        <v/>
      </c>
      <c r="X307" s="158" t="str">
        <f t="shared" si="7"/>
        <v/>
      </c>
      <c r="Y307" s="158" t="str">
        <f t="shared" si="8"/>
        <v/>
      </c>
      <c r="Z307" s="158" t="str">
        <f t="shared" si="7"/>
        <v/>
      </c>
      <c r="AA307" s="158" t="str">
        <f t="shared" si="7"/>
        <v/>
      </c>
      <c r="AB307" s="158" t="str">
        <f t="shared" si="7"/>
        <v/>
      </c>
      <c r="AC307" s="158" t="str">
        <f t="shared" si="7"/>
        <v/>
      </c>
      <c r="AD307" s="158" t="str">
        <f t="shared" si="7"/>
        <v/>
      </c>
      <c r="AE307" s="158">
        <f t="shared" si="7"/>
        <v>3.0030000000000001</v>
      </c>
      <c r="AF307" s="158" t="str">
        <f t="shared" si="7"/>
        <v/>
      </c>
      <c r="AG307" s="158" t="str">
        <f t="shared" si="7"/>
        <v/>
      </c>
      <c r="AH307" s="158" t="str">
        <f t="shared" si="7"/>
        <v/>
      </c>
    </row>
    <row r="308" spans="1:34" x14ac:dyDescent="0.2">
      <c r="A308" s="3">
        <v>9</v>
      </c>
      <c r="B308" s="45" t="str">
        <f>IFERROR(INDEX(H$100:H$300,MATCH(A308&amp;". koht",H$101:H$301,0)),"")</f>
        <v>Avo Tagen (Võru)</v>
      </c>
      <c r="C308" s="67">
        <f>IFERROR(INDEX(Maak.!F:F,MATCH(B:B,Maak.!B:B,0)),"")</f>
        <v>1950</v>
      </c>
      <c r="D308" s="67">
        <v>2</v>
      </c>
      <c r="R308" s="156" t="str">
        <f t="shared" si="4"/>
        <v>Võru</v>
      </c>
      <c r="S308" s="158">
        <f t="shared" si="5"/>
        <v>2.0030000000000001</v>
      </c>
      <c r="T308" s="158" t="str">
        <f t="shared" si="6"/>
        <v/>
      </c>
      <c r="U308" s="158" t="str">
        <f t="shared" si="6"/>
        <v/>
      </c>
      <c r="V308" s="158" t="str">
        <f t="shared" si="6"/>
        <v/>
      </c>
      <c r="W308" s="158" t="str">
        <f t="shared" si="7"/>
        <v/>
      </c>
      <c r="X308" s="158" t="str">
        <f t="shared" si="7"/>
        <v/>
      </c>
      <c r="Y308" s="158" t="str">
        <f t="shared" si="8"/>
        <v/>
      </c>
      <c r="Z308" s="158" t="str">
        <f t="shared" si="7"/>
        <v/>
      </c>
      <c r="AA308" s="158" t="str">
        <f t="shared" si="7"/>
        <v/>
      </c>
      <c r="AB308" s="158" t="str">
        <f t="shared" si="7"/>
        <v/>
      </c>
      <c r="AC308" s="158" t="str">
        <f t="shared" si="7"/>
        <v/>
      </c>
      <c r="AD308" s="158" t="str">
        <f t="shared" si="7"/>
        <v/>
      </c>
      <c r="AE308" s="158" t="str">
        <f t="shared" si="7"/>
        <v/>
      </c>
      <c r="AF308" s="158" t="str">
        <f t="shared" si="7"/>
        <v/>
      </c>
      <c r="AG308" s="158" t="str">
        <f t="shared" si="7"/>
        <v/>
      </c>
      <c r="AH308" s="158">
        <f t="shared" si="7"/>
        <v>2.0030000000000001</v>
      </c>
    </row>
  </sheetData>
  <sortState ref="O6:O14">
    <sortCondition ref="O7"/>
  </sortState>
  <conditionalFormatting sqref="I31:I33 I28:I29">
    <cfRule type="expression" dxfId="1118" priority="480">
      <formula>FIND(2,I28,1)</formula>
    </cfRule>
    <cfRule type="expression" dxfId="1117" priority="481">
      <formula>FIND(1,I28,1)</formula>
    </cfRule>
  </conditionalFormatting>
  <conditionalFormatting sqref="D7 C8">
    <cfRule type="aboveAverage" dxfId="1112" priority="475"/>
  </conditionalFormatting>
  <conditionalFormatting sqref="E7 C9">
    <cfRule type="aboveAverage" dxfId="1111" priority="474"/>
  </conditionalFormatting>
  <conditionalFormatting sqref="F7 C10">
    <cfRule type="aboveAverage" dxfId="1110" priority="473"/>
  </conditionalFormatting>
  <conditionalFormatting sqref="E8 D9">
    <cfRule type="aboveAverage" dxfId="1109" priority="472"/>
  </conditionalFormatting>
  <conditionalFormatting sqref="G7 C11">
    <cfRule type="aboveAverage" dxfId="1108" priority="471"/>
  </conditionalFormatting>
  <conditionalFormatting sqref="F8 D10">
    <cfRule type="aboveAverage" dxfId="1107" priority="470"/>
  </conditionalFormatting>
  <conditionalFormatting sqref="G8 D11">
    <cfRule type="aboveAverage" dxfId="1106" priority="469"/>
  </conditionalFormatting>
  <conditionalFormatting sqref="F9 E10">
    <cfRule type="aboveAverage" dxfId="1105" priority="468"/>
  </conditionalFormatting>
  <conditionalFormatting sqref="G9 E11">
    <cfRule type="aboveAverage" dxfId="1104" priority="467"/>
  </conditionalFormatting>
  <conditionalFormatting sqref="F11 G10">
    <cfRule type="aboveAverage" dxfId="1103" priority="466"/>
  </conditionalFormatting>
  <conditionalFormatting sqref="D14 C15">
    <cfRule type="aboveAverage" dxfId="1100" priority="422"/>
  </conditionalFormatting>
  <conditionalFormatting sqref="E14 C16">
    <cfRule type="aboveAverage" dxfId="1099" priority="421"/>
  </conditionalFormatting>
  <conditionalFormatting sqref="F14 C17">
    <cfRule type="aboveAverage" dxfId="1098" priority="420"/>
  </conditionalFormatting>
  <conditionalFormatting sqref="E15 D16">
    <cfRule type="aboveAverage" dxfId="1097" priority="419"/>
  </conditionalFormatting>
  <conditionalFormatting sqref="G14 C18">
    <cfRule type="aboveAverage" dxfId="1096" priority="418"/>
  </conditionalFormatting>
  <conditionalFormatting sqref="F15 D17">
    <cfRule type="aboveAverage" dxfId="1095" priority="417"/>
  </conditionalFormatting>
  <conditionalFormatting sqref="G15 D18">
    <cfRule type="aboveAverage" dxfId="1094" priority="416"/>
  </conditionalFormatting>
  <conditionalFormatting sqref="F16 E17">
    <cfRule type="aboveAverage" dxfId="1093" priority="415"/>
  </conditionalFormatting>
  <conditionalFormatting sqref="G16 E18">
    <cfRule type="aboveAverage" dxfId="1092" priority="414"/>
  </conditionalFormatting>
  <conditionalFormatting sqref="F18 G17">
    <cfRule type="aboveAverage" dxfId="1091" priority="413"/>
  </conditionalFormatting>
  <conditionalFormatting sqref="D21 C22">
    <cfRule type="aboveAverage" dxfId="1090" priority="411"/>
  </conditionalFormatting>
  <conditionalFormatting sqref="E21 C23">
    <cfRule type="aboveAverage" dxfId="1089" priority="410"/>
  </conditionalFormatting>
  <conditionalFormatting sqref="F21 C24">
    <cfRule type="aboveAverage" dxfId="1088" priority="409"/>
  </conditionalFormatting>
  <conditionalFormatting sqref="E22 D23">
    <cfRule type="aboveAverage" dxfId="1087" priority="408"/>
  </conditionalFormatting>
  <conditionalFormatting sqref="G21 C25">
    <cfRule type="aboveAverage" dxfId="1086" priority="407"/>
  </conditionalFormatting>
  <conditionalFormatting sqref="F22 D24">
    <cfRule type="aboveAverage" dxfId="1085" priority="406"/>
  </conditionalFormatting>
  <conditionalFormatting sqref="G22 D25">
    <cfRule type="aboveAverage" dxfId="1084" priority="405"/>
  </conditionalFormatting>
  <conditionalFormatting sqref="F23 E24">
    <cfRule type="aboveAverage" dxfId="1083" priority="404"/>
  </conditionalFormatting>
  <conditionalFormatting sqref="G23 E25">
    <cfRule type="aboveAverage" dxfId="1082" priority="403"/>
  </conditionalFormatting>
  <conditionalFormatting sqref="F25 G24">
    <cfRule type="aboveAverage" dxfId="1081" priority="402"/>
  </conditionalFormatting>
  <conditionalFormatting sqref="D28">
    <cfRule type="aboveAverage" dxfId="1080" priority="400"/>
  </conditionalFormatting>
  <conditionalFormatting sqref="E28 C31">
    <cfRule type="aboveAverage" dxfId="1079" priority="399"/>
  </conditionalFormatting>
  <conditionalFormatting sqref="F28 C32">
    <cfRule type="aboveAverage" dxfId="1078" priority="398"/>
  </conditionalFormatting>
  <conditionalFormatting sqref="E29 D31">
    <cfRule type="aboveAverage" dxfId="1077" priority="397"/>
  </conditionalFormatting>
  <conditionalFormatting sqref="G28 C33">
    <cfRule type="aboveAverage" dxfId="1076" priority="396"/>
  </conditionalFormatting>
  <conditionalFormatting sqref="F29 D32">
    <cfRule type="aboveAverage" dxfId="1075" priority="395"/>
  </conditionalFormatting>
  <conditionalFormatting sqref="G29 D33">
    <cfRule type="aboveAverage" dxfId="1074" priority="394"/>
  </conditionalFormatting>
  <conditionalFormatting sqref="F31 E32">
    <cfRule type="aboveAverage" dxfId="1073" priority="393"/>
  </conditionalFormatting>
  <conditionalFormatting sqref="G31 E33">
    <cfRule type="aboveAverage" dxfId="1072" priority="392"/>
  </conditionalFormatting>
  <conditionalFormatting sqref="F33 G32">
    <cfRule type="aboveAverage" dxfId="1071" priority="391"/>
  </conditionalFormatting>
  <conditionalFormatting sqref="I39:I40">
    <cfRule type="expression" dxfId="1070" priority="388">
      <formula>FIND(2,I39,1)</formula>
    </cfRule>
    <cfRule type="expression" dxfId="1069" priority="389">
      <formula>FIND(1,I39,1)</formula>
    </cfRule>
  </conditionalFormatting>
  <conditionalFormatting sqref="I36:I38">
    <cfRule type="expression" dxfId="1068" priority="386">
      <formula>FIND(2,I36,1)</formula>
    </cfRule>
    <cfRule type="expression" dxfId="1067" priority="387">
      <formula>FIND(1,I36,1)</formula>
    </cfRule>
  </conditionalFormatting>
  <conditionalFormatting sqref="I43:I47">
    <cfRule type="expression" dxfId="1066" priority="384">
      <formula>FIND(2,I43,1)</formula>
    </cfRule>
    <cfRule type="expression" dxfId="1065" priority="385">
      <formula>FIND(1,I43,1)</formula>
    </cfRule>
  </conditionalFormatting>
  <conditionalFormatting sqref="D36 C37">
    <cfRule type="aboveAverage" dxfId="1064" priority="383"/>
  </conditionalFormatting>
  <conditionalFormatting sqref="E36 C38">
    <cfRule type="aboveAverage" dxfId="1063" priority="382"/>
  </conditionalFormatting>
  <conditionalFormatting sqref="F36 C39">
    <cfRule type="aboveAverage" dxfId="1062" priority="381"/>
  </conditionalFormatting>
  <conditionalFormatting sqref="E37 D38">
    <cfRule type="aboveAverage" dxfId="1061" priority="380"/>
  </conditionalFormatting>
  <conditionalFormatting sqref="G36 C40">
    <cfRule type="aboveAverage" dxfId="1060" priority="379"/>
  </conditionalFormatting>
  <conditionalFormatting sqref="F37 D39">
    <cfRule type="aboveAverage" dxfId="1059" priority="378"/>
  </conditionalFormatting>
  <conditionalFormatting sqref="G37 D40">
    <cfRule type="aboveAverage" dxfId="1058" priority="377"/>
  </conditionalFormatting>
  <conditionalFormatting sqref="F38 E39">
    <cfRule type="aboveAverage" dxfId="1057" priority="376"/>
  </conditionalFormatting>
  <conditionalFormatting sqref="G38 E40">
    <cfRule type="aboveAverage" dxfId="1056" priority="375"/>
  </conditionalFormatting>
  <conditionalFormatting sqref="F40 G39">
    <cfRule type="aboveAverage" dxfId="1055" priority="374"/>
  </conditionalFormatting>
  <conditionalFormatting sqref="I50:I54">
    <cfRule type="expression" dxfId="1054" priority="372">
      <formula>FIND(2,I50,1)</formula>
    </cfRule>
    <cfRule type="expression" dxfId="1053" priority="373">
      <formula>FIND(1,I50,1)</formula>
    </cfRule>
  </conditionalFormatting>
  <conditionalFormatting sqref="I57:I61">
    <cfRule type="expression" dxfId="1052" priority="343">
      <formula>FIND(2,I57,1)</formula>
    </cfRule>
    <cfRule type="expression" dxfId="1051" priority="344">
      <formula>FIND(1,I57,1)</formula>
    </cfRule>
  </conditionalFormatting>
  <conditionalFormatting sqref="D43 C44">
    <cfRule type="aboveAverage" dxfId="1050" priority="332"/>
  </conditionalFormatting>
  <conditionalFormatting sqref="E43 C45">
    <cfRule type="aboveAverage" dxfId="1049" priority="331"/>
  </conditionalFormatting>
  <conditionalFormatting sqref="F43 C46">
    <cfRule type="aboveAverage" dxfId="1048" priority="330"/>
  </conditionalFormatting>
  <conditionalFormatting sqref="E44 D45">
    <cfRule type="aboveAverage" dxfId="1047" priority="329"/>
  </conditionalFormatting>
  <conditionalFormatting sqref="G43 C47">
    <cfRule type="aboveAverage" dxfId="1046" priority="328"/>
  </conditionalFormatting>
  <conditionalFormatting sqref="F44 D46">
    <cfRule type="aboveAverage" dxfId="1045" priority="327"/>
  </conditionalFormatting>
  <conditionalFormatting sqref="G44 D47">
    <cfRule type="aboveAverage" dxfId="1044" priority="326"/>
  </conditionalFormatting>
  <conditionalFormatting sqref="F45 E46">
    <cfRule type="aboveAverage" dxfId="1043" priority="325"/>
  </conditionalFormatting>
  <conditionalFormatting sqref="G45 E47">
    <cfRule type="aboveAverage" dxfId="1042" priority="324"/>
  </conditionalFormatting>
  <conditionalFormatting sqref="F47 G46">
    <cfRule type="aboveAverage" dxfId="1041" priority="323"/>
  </conditionalFormatting>
  <conditionalFormatting sqref="D50 C51">
    <cfRule type="aboveAverage" dxfId="1040" priority="321"/>
  </conditionalFormatting>
  <conditionalFormatting sqref="E50 C52">
    <cfRule type="aboveAverage" dxfId="1039" priority="320"/>
  </conditionalFormatting>
  <conditionalFormatting sqref="F50 C53">
    <cfRule type="aboveAverage" dxfId="1038" priority="319"/>
  </conditionalFormatting>
  <conditionalFormatting sqref="E51 D52">
    <cfRule type="aboveAverage" dxfId="1037" priority="318"/>
  </conditionalFormatting>
  <conditionalFormatting sqref="G50 C54">
    <cfRule type="aboveAverage" dxfId="1036" priority="317"/>
  </conditionalFormatting>
  <conditionalFormatting sqref="F51 D53">
    <cfRule type="aboveAverage" dxfId="1035" priority="316"/>
  </conditionalFormatting>
  <conditionalFormatting sqref="G51 D54">
    <cfRule type="aboveAverage" dxfId="1034" priority="315"/>
  </conditionalFormatting>
  <conditionalFormatting sqref="F52 E53">
    <cfRule type="aboveAverage" dxfId="1033" priority="314"/>
  </conditionalFormatting>
  <conditionalFormatting sqref="G52 E54">
    <cfRule type="aboveAverage" dxfId="1032" priority="313"/>
  </conditionalFormatting>
  <conditionalFormatting sqref="F54 G53">
    <cfRule type="aboveAverage" dxfId="1031" priority="312"/>
  </conditionalFormatting>
  <conditionalFormatting sqref="D57 C58">
    <cfRule type="aboveAverage" dxfId="1030" priority="310"/>
  </conditionalFormatting>
  <conditionalFormatting sqref="E57 C59">
    <cfRule type="aboveAverage" dxfId="1029" priority="309"/>
  </conditionalFormatting>
  <conditionalFormatting sqref="F57 C60">
    <cfRule type="aboveAverage" dxfId="1028" priority="308"/>
  </conditionalFormatting>
  <conditionalFormatting sqref="E58 D59">
    <cfRule type="aboveAverage" dxfId="1027" priority="307"/>
  </conditionalFormatting>
  <conditionalFormatting sqref="G57 C61">
    <cfRule type="aboveAverage" dxfId="1026" priority="306"/>
  </conditionalFormatting>
  <conditionalFormatting sqref="F58 D60">
    <cfRule type="aboveAverage" dxfId="1025" priority="305"/>
  </conditionalFormatting>
  <conditionalFormatting sqref="G58 D61">
    <cfRule type="aboveAverage" dxfId="1024" priority="304"/>
  </conditionalFormatting>
  <conditionalFormatting sqref="F59 E60">
    <cfRule type="aboveAverage" dxfId="1023" priority="303"/>
  </conditionalFormatting>
  <conditionalFormatting sqref="G59 E61">
    <cfRule type="aboveAverage" dxfId="1022" priority="302"/>
  </conditionalFormatting>
  <conditionalFormatting sqref="F61 G60">
    <cfRule type="aboveAverage" dxfId="1021" priority="301"/>
  </conditionalFormatting>
  <conditionalFormatting sqref="A102:A116">
    <cfRule type="cellIs" dxfId="1020" priority="240" operator="equal">
      <formula>"-"</formula>
    </cfRule>
    <cfRule type="duplicateValues" dxfId="1019" priority="241"/>
  </conditionalFormatting>
  <conditionalFormatting sqref="G124 G128">
    <cfRule type="aboveAverage" dxfId="1018" priority="239"/>
  </conditionalFormatting>
  <conditionalFormatting sqref="G131 G133">
    <cfRule type="aboveAverage" dxfId="1017" priority="238"/>
  </conditionalFormatting>
  <conditionalFormatting sqref="G124 G128 G131 G133">
    <cfRule type="containsBlanks" dxfId="1016" priority="237">
      <formula>LEN(TRIM(G124))=0</formula>
    </cfRule>
  </conditionalFormatting>
  <conditionalFormatting sqref="C106 C108">
    <cfRule type="aboveAverage" dxfId="1015" priority="236"/>
  </conditionalFormatting>
  <conditionalFormatting sqref="C110 C112">
    <cfRule type="aboveAverage" dxfId="1014" priority="235"/>
  </conditionalFormatting>
  <conditionalFormatting sqref="C114 C116">
    <cfRule type="aboveAverage" dxfId="1013" priority="234"/>
  </conditionalFormatting>
  <conditionalFormatting sqref="C106 C108 C110 C112 C114 C116">
    <cfRule type="containsBlanks" dxfId="1012" priority="233">
      <formula>LEN(TRIM(C106))=0</formula>
    </cfRule>
  </conditionalFormatting>
  <conditionalFormatting sqref="C102 C104">
    <cfRule type="aboveAverage" dxfId="1011" priority="232"/>
  </conditionalFormatting>
  <conditionalFormatting sqref="C102 C104">
    <cfRule type="containsBlanks" dxfId="1010" priority="231">
      <formula>LEN(TRIM(C102))=0</formula>
    </cfRule>
  </conditionalFormatting>
  <conditionalFormatting sqref="E123 E125">
    <cfRule type="aboveAverage" dxfId="1009" priority="230"/>
  </conditionalFormatting>
  <conditionalFormatting sqref="E123 E125">
    <cfRule type="containsBlanks" dxfId="1008" priority="229">
      <formula>LEN(TRIM(E123))=0</formula>
    </cfRule>
  </conditionalFormatting>
  <conditionalFormatting sqref="E127 E129">
    <cfRule type="aboveAverage" dxfId="1007" priority="228"/>
  </conditionalFormatting>
  <conditionalFormatting sqref="E127 E129">
    <cfRule type="containsBlanks" dxfId="1006" priority="227">
      <formula>LEN(TRIM(E127))=0</formula>
    </cfRule>
  </conditionalFormatting>
  <conditionalFormatting sqref="G117 G119">
    <cfRule type="aboveAverage" dxfId="1005" priority="226"/>
  </conditionalFormatting>
  <conditionalFormatting sqref="G117 G119">
    <cfRule type="containsBlanks" dxfId="1004" priority="225">
      <formula>LEN(TRIM(G117))=0</formula>
    </cfRule>
  </conditionalFormatting>
  <conditionalFormatting sqref="G105">
    <cfRule type="aboveAverage" dxfId="1003" priority="224"/>
  </conditionalFormatting>
  <conditionalFormatting sqref="G105">
    <cfRule type="containsBlanks" dxfId="1002" priority="223">
      <formula>LEN(TRIM(G105))=0</formula>
    </cfRule>
  </conditionalFormatting>
  <conditionalFormatting sqref="G113">
    <cfRule type="aboveAverage" dxfId="1001" priority="222"/>
  </conditionalFormatting>
  <conditionalFormatting sqref="G113">
    <cfRule type="containsBlanks" dxfId="1000" priority="221">
      <formula>LEN(TRIM(G113))=0</formula>
    </cfRule>
  </conditionalFormatting>
  <conditionalFormatting sqref="E103">
    <cfRule type="aboveAverage" dxfId="999" priority="220"/>
  </conditionalFormatting>
  <conditionalFormatting sqref="E103">
    <cfRule type="containsBlanks" dxfId="998" priority="219">
      <formula>LEN(TRIM(E103))=0</formula>
    </cfRule>
  </conditionalFormatting>
  <conditionalFormatting sqref="E111">
    <cfRule type="aboveAverage" dxfId="997" priority="218"/>
  </conditionalFormatting>
  <conditionalFormatting sqref="E111">
    <cfRule type="containsBlanks" dxfId="996" priority="217">
      <formula>LEN(TRIM(E111))=0</formula>
    </cfRule>
  </conditionalFormatting>
  <conditionalFormatting sqref="E107">
    <cfRule type="aboveAverage" dxfId="995" priority="216"/>
  </conditionalFormatting>
  <conditionalFormatting sqref="E107">
    <cfRule type="containsBlanks" dxfId="994" priority="215">
      <formula>LEN(TRIM(E107))=0</formula>
    </cfRule>
  </conditionalFormatting>
  <conditionalFormatting sqref="E115">
    <cfRule type="aboveAverage" dxfId="993" priority="214"/>
  </conditionalFormatting>
  <conditionalFormatting sqref="E115">
    <cfRule type="containsBlanks" dxfId="992" priority="213">
      <formula>LEN(TRIM(E115))=0</formula>
    </cfRule>
  </conditionalFormatting>
  <conditionalFormatting sqref="D203 C204">
    <cfRule type="aboveAverage" dxfId="991" priority="206"/>
  </conditionalFormatting>
  <conditionalFormatting sqref="E203 C205">
    <cfRule type="aboveAverage" dxfId="990" priority="205"/>
  </conditionalFormatting>
  <conditionalFormatting sqref="F203 C206">
    <cfRule type="aboveAverage" dxfId="989" priority="204"/>
  </conditionalFormatting>
  <conditionalFormatting sqref="E204 D205">
    <cfRule type="aboveAverage" dxfId="988" priority="203"/>
  </conditionalFormatting>
  <conditionalFormatting sqref="G203 C207">
    <cfRule type="aboveAverage" dxfId="987" priority="202"/>
  </conditionalFormatting>
  <conditionalFormatting sqref="F204 D206">
    <cfRule type="aboveAverage" dxfId="986" priority="201"/>
  </conditionalFormatting>
  <conditionalFormatting sqref="G204 D207">
    <cfRule type="aboveAverage" dxfId="985" priority="200"/>
  </conditionalFormatting>
  <conditionalFormatting sqref="F205 E206">
    <cfRule type="aboveAverage" dxfId="984" priority="199"/>
  </conditionalFormatting>
  <conditionalFormatting sqref="G205 E207">
    <cfRule type="aboveAverage" dxfId="983" priority="198"/>
  </conditionalFormatting>
  <conditionalFormatting sqref="F207 G206">
    <cfRule type="aboveAverage" dxfId="982" priority="197"/>
  </conditionalFormatting>
  <conditionalFormatting sqref="F67:H75 B66:H66 D63:H65 C203:G205 B76:H137 B160:H200 B208:H1048576 B206:G207 B201:G202 B31:H62 B1:H4 B26:H29 B5:G25">
    <cfRule type="containsText" dxfId="981" priority="181" operator="containsText" text="I-Viru">
      <formula>NOT(ISERROR(SEARCH("I-Viru",B1)))</formula>
    </cfRule>
  </conditionalFormatting>
  <conditionalFormatting sqref="C106 C108">
    <cfRule type="aboveAverage" dxfId="980" priority="179"/>
  </conditionalFormatting>
  <conditionalFormatting sqref="C106 C108">
    <cfRule type="containsBlanks" dxfId="979" priority="178">
      <formula>LEN(TRIM(C106))=0</formula>
    </cfRule>
  </conditionalFormatting>
  <conditionalFormatting sqref="C110 C112">
    <cfRule type="aboveAverage" dxfId="978" priority="177"/>
  </conditionalFormatting>
  <conditionalFormatting sqref="C110 C112">
    <cfRule type="containsBlanks" dxfId="977" priority="176">
      <formula>LEN(TRIM(C110))=0</formula>
    </cfRule>
  </conditionalFormatting>
  <conditionalFormatting sqref="C114 C116">
    <cfRule type="aboveAverage" dxfId="976" priority="175"/>
  </conditionalFormatting>
  <conditionalFormatting sqref="C114 C116">
    <cfRule type="containsBlanks" dxfId="975" priority="174">
      <formula>LEN(TRIM(C114))=0</formula>
    </cfRule>
  </conditionalFormatting>
  <conditionalFormatting sqref="H201">
    <cfRule type="containsText" dxfId="974" priority="143" operator="containsText" text="I-Viru">
      <formula>NOT(ISERROR(SEARCH("I-Viru",H201)))</formula>
    </cfRule>
  </conditionalFormatting>
  <conditionalFormatting sqref="L203:L207">
    <cfRule type="expression" dxfId="973" priority="114">
      <formula>K203=0</formula>
    </cfRule>
    <cfRule type="expression" dxfId="972" priority="123">
      <formula>IF(COUNTIF(J$203:J$207,"=2")=2,TRUE)</formula>
    </cfRule>
    <cfRule type="expression" dxfId="971" priority="124">
      <formula>IF(COUNTIF(J$203:J$207,"=1")=2,TRUE)</formula>
    </cfRule>
    <cfRule type="expression" dxfId="970" priority="125">
      <formula>AND(IF(COUNTIF(Q$203:Q$207,"=1")=2,TRUE),IF(COUNTIF(Q$203:Q$207,"=2")=2,TRUE))</formula>
    </cfRule>
    <cfRule type="expression" dxfId="969" priority="126">
      <formula>AND(Q203=4,IF(COUNTIF(Q$203:Q$207,"=4")=1,TRUE))</formula>
    </cfRule>
    <cfRule type="expression" dxfId="968" priority="127">
      <formula>AND(Q203=3,IF(COUNTIF(Q$203:Q$207,"=3")=1,TRUE))</formula>
    </cfRule>
    <cfRule type="expression" dxfId="967" priority="128">
      <formula>AND(Q203=2,IF(COUNTIF(Q$203:Q$207,"=2")=1,TRUE))</formula>
    </cfRule>
    <cfRule type="expression" dxfId="966" priority="129">
      <formula>AND(Q203=1,IF(COUNTIF(Q$203:Q$207,"=1")=1,TRUE))</formula>
    </cfRule>
    <cfRule type="expression" dxfId="965" priority="130">
      <formula>OR(Q203=0,Q203=5)</formula>
    </cfRule>
  </conditionalFormatting>
  <conditionalFormatting sqref="O203:O207">
    <cfRule type="expression" dxfId="964" priority="122">
      <formula>OR(AND(J203=1,K203=1,L203=0,M203=1),AND(J203=2,K203=2,L203=0,M203=2))</formula>
    </cfRule>
  </conditionalFormatting>
  <conditionalFormatting sqref="M203:M207">
    <cfRule type="expression" dxfId="963" priority="115">
      <formula>AND(L203&gt;0,IF(COUNTIF(L$203:L$207,L203)&gt;1,TRUE,FALSE))</formula>
    </cfRule>
    <cfRule type="expression" dxfId="962" priority="116">
      <formula>AND(IF(COUNTIF(R$203:R$207,"=1")=2,TRUE),IF(COUNTIF(R$203:R$207,"=2")=2,TRUE))</formula>
    </cfRule>
    <cfRule type="expression" dxfId="961" priority="117">
      <formula>AND(R203=4,IF(COUNTIF(R$203:R$207,"=4")=1,TRUE))</formula>
    </cfRule>
    <cfRule type="expression" dxfId="960" priority="118">
      <formula>AND(R203=3,IF(COUNTIF(R$203:R$207,"=3")=1,TRUE))</formula>
    </cfRule>
    <cfRule type="expression" dxfId="959" priority="119">
      <formula>AND(R203=2,IF(COUNTIF(R$203:R$207,"=2")=1,TRUE))</formula>
    </cfRule>
    <cfRule type="expression" dxfId="958" priority="120">
      <formula>AND(R203=1,IF(COUNTIF(R$203:R$207,"=1")=1,TRUE))</formula>
    </cfRule>
    <cfRule type="expression" dxfId="957" priority="121">
      <formula>OR(R203=0,R203=5)</formula>
    </cfRule>
  </conditionalFormatting>
  <conditionalFormatting sqref="J203:J207">
    <cfRule type="expression" dxfId="956" priority="110">
      <formula>AND(Q203=4,IF(COUNTIF(Q$203:Q$207,"=4")&gt;=2,TRUE))</formula>
    </cfRule>
    <cfRule type="expression" dxfId="955" priority="111">
      <formula>AND(Q203=3,IF(COUNTIF(Q$203:Q$207,"=3")&gt;=2,TRUE))</formula>
    </cfRule>
    <cfRule type="expression" dxfId="954" priority="112">
      <formula>AND(Q203=2,IF(COUNTIF(Q$203:Q$207,"=2")&gt;=2,TRUE))</formula>
    </cfRule>
    <cfRule type="expression" dxfId="953" priority="113">
      <formula>AND(Q203=1,IF(COUNTIF(Q$203:Q$207,"=1")&gt;=2,TRUE))</formula>
    </cfRule>
  </conditionalFormatting>
  <conditionalFormatting sqref="H203:H207">
    <cfRule type="expression" dxfId="952" priority="109">
      <formula>AND(Q203=4,IF(COUNTIF(Q$203:Q$207,"=4")&gt;=2,TRUE))</formula>
    </cfRule>
    <cfRule type="expression" dxfId="951" priority="131">
      <formula>AND(Q203=3,IF(COUNTIF(Q$203:Q$207,"=3")&gt;=2,TRUE))</formula>
    </cfRule>
    <cfRule type="expression" dxfId="950" priority="132">
      <formula>AND(Q203=2,IF(COUNTIF(Q$203:Q$207,"=2")&gt;=2,TRUE))</formula>
    </cfRule>
    <cfRule type="expression" dxfId="949" priority="133">
      <formula>AND(Q203=1,IF(COUNTIF(Q$203:Q$207,"=1")&gt;=2,TRUE))</formula>
    </cfRule>
  </conditionalFormatting>
  <conditionalFormatting sqref="K203:K207">
    <cfRule type="expression" dxfId="948" priority="134">
      <formula>AND(J203&gt;0,IF(COUNTIF(J$203:J$207,"=1")=2,TRUE),IF(COUNTIF(J$203:J$207,"=2")=2,TRUE))</formula>
    </cfRule>
    <cfRule type="expression" dxfId="947" priority="135">
      <formula>IF(COUNTIF(L$203:L$207,"=2")=2,TRUE)</formula>
    </cfRule>
    <cfRule type="expression" dxfId="946" priority="136">
      <formula>IF(COUNTIF(L$203:L$207,"=1")=2,TRUE)</formula>
    </cfRule>
    <cfRule type="expression" dxfId="945" priority="137">
      <formula>AND(IF(COUNTIF(R$203:R$207,"=1")=2,TRUE),IF(COUNTIF(S$203:S$207,"=2")=2,TRUE))</formula>
    </cfRule>
    <cfRule type="expression" dxfId="944" priority="138">
      <formula>AND(R203=4,IF(COUNTIF(R$203:R$207,"=4")=1,TRUE))</formula>
    </cfRule>
    <cfRule type="expression" dxfId="943" priority="139">
      <formula>AND(R203=3,IF(COUNTIF(R$203:R$207,"=3")=1,TRUE))</formula>
    </cfRule>
    <cfRule type="expression" dxfId="942" priority="140">
      <formula>AND(R203=2,IF(COUNTIF(R$203:R$207,"=2")=1,TRUE))</formula>
    </cfRule>
    <cfRule type="expression" dxfId="941" priority="141">
      <formula>AND(R203=1,IF(COUNTIF(R$203:R$207,"=1")=1,TRUE))</formula>
    </cfRule>
    <cfRule type="expression" dxfId="940" priority="142">
      <formula>OR(R203=0,R203=5)</formula>
    </cfRule>
  </conditionalFormatting>
  <conditionalFormatting sqref="K43:K47">
    <cfRule type="expression" dxfId="939" priority="1265">
      <formula>AND(J43=3,IF(COUNTIF(J$13:J$17,"=3")&gt;=2,TRUE))</formula>
    </cfRule>
    <cfRule type="expression" dxfId="938" priority="1266">
      <formula>AND(J43=1,IF(COUNTIF(J$13:J$17,"=1")&gt;=2,TRUE))</formula>
    </cfRule>
    <cfRule type="expression" dxfId="937" priority="1267">
      <formula>AND(J43=2,IF(COUNTIF(J$13:J$17,"=2")&gt;=2,TRUE))</formula>
    </cfRule>
  </conditionalFormatting>
  <conditionalFormatting sqref="K50:K54">
    <cfRule type="expression" dxfId="936" priority="1268">
      <formula>AND(J50=3,IF(COUNTIF(J$20:J$24,"=3")&gt;=2,TRUE))</formula>
    </cfRule>
    <cfRule type="expression" dxfId="935" priority="1269">
      <formula>AND(J50=1,IF(COUNTIF(J$20:J$24,"=1")&gt;=2,TRUE))</formula>
    </cfRule>
    <cfRule type="expression" dxfId="934" priority="1270">
      <formula>AND(J50=2,IF(COUNTIF(J$20:J$24,"=2")&gt;=2,TRUE))</formula>
    </cfRule>
  </conditionalFormatting>
  <conditionalFormatting sqref="K36:K40">
    <cfRule type="expression" dxfId="933" priority="1271">
      <formula>AND(J36=3,IF(COUNTIF(J$6:J$10,"=3")&gt;=2,TRUE))</formula>
    </cfRule>
    <cfRule type="expression" dxfId="932" priority="1272">
      <formula>AND(J36=1,IF(COUNTIF(J$6:J$10,"=1")&gt;=2,TRUE))</formula>
    </cfRule>
    <cfRule type="expression" dxfId="931" priority="1273">
      <formula>AND(J36=2,IF(COUNTIF(J$6:J$10,"=2")&gt;=2,TRUE))</formula>
    </cfRule>
  </conditionalFormatting>
  <conditionalFormatting sqref="H36:H40">
    <cfRule type="expression" dxfId="930" priority="1274">
      <formula>AND(J36=1,IF(COUNTIF(J$6:J$10,"=1")&gt;=2,TRUE))</formula>
    </cfRule>
    <cfRule type="expression" dxfId="929" priority="1275">
      <formula>AND(J36=3,IF(COUNTIF(J$6:J$10,"=3")&gt;=2,TRUE))</formula>
    </cfRule>
    <cfRule type="expression" dxfId="928" priority="1276">
      <formula>AND(J36=2,IF(COUNTIF(J$6:J$10,"=2")&gt;=2,TRUE))</formula>
    </cfRule>
  </conditionalFormatting>
  <conditionalFormatting sqref="H43:H47">
    <cfRule type="expression" dxfId="927" priority="1277">
      <formula>AND(J43=1,IF(COUNTIF(J$13:J$17,"=1")&gt;=2,TRUE))</formula>
    </cfRule>
    <cfRule type="expression" dxfId="926" priority="1278">
      <formula>AND(J43=3,IF(COUNTIF(J$13:J$17,"=3")&gt;=2,TRUE))</formula>
    </cfRule>
    <cfRule type="expression" dxfId="925" priority="1279">
      <formula>AND(J43=2,IF(COUNTIF(J$13:J$17,"=2")&gt;=2,TRUE))</formula>
    </cfRule>
  </conditionalFormatting>
  <conditionalFormatting sqref="H50:H54">
    <cfRule type="expression" dxfId="924" priority="1280">
      <formula>AND(J50=1,IF(COUNTIF(J$20:J$24,"=1")&gt;=2,TRUE))</formula>
    </cfRule>
    <cfRule type="expression" dxfId="923" priority="1281">
      <formula>AND(J50=3,IF(COUNTIF(J$20:J$24,"=3")&gt;=2,TRUE))</formula>
    </cfRule>
    <cfRule type="expression" dxfId="922" priority="1282">
      <formula>AND(J50=2,IF(COUNTIF(J$20:J$24,"=2")&gt;=2,TRUE))</formula>
    </cfRule>
  </conditionalFormatting>
  <conditionalFormatting sqref="K31:K33 K28:K29 K57:K61">
    <cfRule type="expression" dxfId="921" priority="1289">
      <formula>AND(J28=3,IF(COUNTIF(J$27:J$32,"=3")&gt;=2,TRUE))</formula>
    </cfRule>
    <cfRule type="expression" dxfId="920" priority="1290">
      <formula>AND(J28=1,IF(COUNTIF(J$27:J$32,"=1")&gt;=2,TRUE))</formula>
    </cfRule>
    <cfRule type="expression" dxfId="919" priority="1291">
      <formula>AND(J28=2,IF(COUNTIF(J$27:J$32,"=2")&gt;=2,TRUE))</formula>
    </cfRule>
  </conditionalFormatting>
  <conditionalFormatting sqref="H31:H33 H28:H29 H57:H61">
    <cfRule type="expression" dxfId="918" priority="1298">
      <formula>AND(J28=1,IF(COUNTIF(J$27:J$32,"=1")&gt;=2,TRUE))</formula>
    </cfRule>
    <cfRule type="expression" dxfId="917" priority="1299">
      <formula>AND(J28=3,IF(COUNTIF(J$27:J$32,"=3")&gt;=2,TRUE))</formula>
    </cfRule>
    <cfRule type="expression" dxfId="916" priority="1300">
      <formula>AND(J28=2,IF(COUNTIF(J$27:J$32,"=2")&gt;=2,TRUE))</formula>
    </cfRule>
  </conditionalFormatting>
  <conditionalFormatting sqref="L44:L47">
    <cfRule type="expression" dxfId="915" priority="1360">
      <formula>OR(J44=0,J44=4)</formula>
    </cfRule>
    <cfRule type="expression" dxfId="914" priority="1361">
      <formula>AND(J44=1,IF(COUNTIF(J$13:J$17,"=1")=1,TRUE))</formula>
    </cfRule>
    <cfRule type="expression" dxfId="913" priority="1362">
      <formula>AND(J44=3,IF(COUNTIF(J$13:J$17,"=3")=1,TRUE))</formula>
    </cfRule>
  </conditionalFormatting>
  <conditionalFormatting sqref="L50:L54">
    <cfRule type="expression" dxfId="912" priority="1363">
      <formula>OR(J50=0,J50=4)</formula>
    </cfRule>
    <cfRule type="expression" dxfId="911" priority="1364">
      <formula>AND(J50=1,IF(COUNTIF(J$20:J$24,"=1")=1,TRUE))</formula>
    </cfRule>
    <cfRule type="expression" dxfId="910" priority="1365">
      <formula>AND(J50=3,IF(COUNTIF(J$20:J$24,"=3")=1,TRUE))</formula>
    </cfRule>
  </conditionalFormatting>
  <conditionalFormatting sqref="L36:L40 L43">
    <cfRule type="expression" dxfId="909" priority="1366">
      <formula>OR(J36=0,J36=4)</formula>
    </cfRule>
    <cfRule type="expression" dxfId="908" priority="1367">
      <formula>AND(J36=1,IF(COUNTIF(J$6:J$10,"=1")=1,TRUE))</formula>
    </cfRule>
    <cfRule type="expression" dxfId="907" priority="1368">
      <formula>AND(J36=3,IF(COUNTIF(J$6:J$10,"=3")=1,TRUE))</formula>
    </cfRule>
  </conditionalFormatting>
  <conditionalFormatting sqref="L31:L33 L28:L29 L57:L61">
    <cfRule type="expression" dxfId="906" priority="1369">
      <formula>OR(J28=0,J28=4)</formula>
    </cfRule>
    <cfRule type="expression" dxfId="905" priority="1370">
      <formula>AND(J28=1,IF(COUNTIF(J$27:J$32,"=1")=1,TRUE))</formula>
    </cfRule>
    <cfRule type="expression" dxfId="904" priority="1371">
      <formula>AND(J28=3,IF(COUNTIF(J$27:J$32,"=3")=1,TRUE))</formula>
    </cfRule>
  </conditionalFormatting>
  <conditionalFormatting sqref="I21:I25">
    <cfRule type="expression" dxfId="215" priority="90">
      <formula>FIND(2,I21,1)</formula>
    </cfRule>
    <cfRule type="expression" dxfId="214" priority="91">
      <formula>FIND(1,I21,1)</formula>
    </cfRule>
  </conditionalFormatting>
  <conditionalFormatting sqref="I7:I11">
    <cfRule type="expression" dxfId="211" priority="92">
      <formula>FIND(2,I7,1)</formula>
    </cfRule>
    <cfRule type="expression" dxfId="210" priority="93">
      <formula>FIND(1,I7,1)</formula>
    </cfRule>
  </conditionalFormatting>
  <conditionalFormatting sqref="H14:H18">
    <cfRule type="expression" dxfId="207" priority="35">
      <formula>AND(Q14=4,IF(COUNTIF(Q$14:Q$18,"=4")&gt;=2,TRUE))</formula>
    </cfRule>
    <cfRule type="expression" dxfId="206" priority="94">
      <formula>AND(Q14=3,IF(COUNTIF(Q$14:Q$18,"=3")&gt;=2,TRUE))</formula>
    </cfRule>
    <cfRule type="expression" dxfId="205" priority="95">
      <formula>AND(Q14=2,IF(COUNTIF(Q$14:Q$18,"=2")&gt;=2,TRUE))</formula>
    </cfRule>
    <cfRule type="expression" dxfId="204" priority="96">
      <formula>AND(Q14=1,IF(COUNTIF(Q$14:Q$18,"=1")&gt;=2,TRUE))</formula>
    </cfRule>
  </conditionalFormatting>
  <conditionalFormatting sqref="L7:L11">
    <cfRule type="expression" dxfId="199" priority="73">
      <formula>K7=0</formula>
    </cfRule>
    <cfRule type="expression" dxfId="198" priority="82">
      <formula>IF(COUNTIF(J$7:J$11,"=2")=2,TRUE)</formula>
    </cfRule>
    <cfRule type="expression" dxfId="197" priority="83">
      <formula>IF(COUNTIF(J$7:J$11,"=1")=2,TRUE)</formula>
    </cfRule>
    <cfRule type="expression" dxfId="196" priority="84">
      <formula>AND(IF(COUNTIF(Q$7:Q$11,"=1")=2,TRUE),IF(COUNTIF(Q$7:Q$11,"=2")=2,TRUE))</formula>
    </cfRule>
    <cfRule type="expression" dxfId="195" priority="85">
      <formula>AND(Q7=4,IF(COUNTIF(Q$7:Q$11,"=4")=1,TRUE))</formula>
    </cfRule>
    <cfRule type="expression" dxfId="194" priority="86">
      <formula>AND(Q7=3,IF(COUNTIF(Q$7:Q$11,"=3")=1,TRUE))</formula>
    </cfRule>
    <cfRule type="expression" dxfId="193" priority="87">
      <formula>AND(Q7=2,IF(COUNTIF(Q$7:Q$11,"=2")=1,TRUE))</formula>
    </cfRule>
    <cfRule type="expression" dxfId="192" priority="88">
      <formula>AND(Q7=1,IF(COUNTIF(Q$7:Q$11,"=1")=1,TRUE))</formula>
    </cfRule>
    <cfRule type="expression" dxfId="191" priority="89">
      <formula>OR(Q7=0,Q7=5)</formula>
    </cfRule>
  </conditionalFormatting>
  <conditionalFormatting sqref="O7:O11">
    <cfRule type="expression" dxfId="181" priority="81">
      <formula>OR(AND(J7=1,K7=1,L7=0,M7=1),AND(J7=2,K7=2,L7=0,M7=2))</formula>
    </cfRule>
  </conditionalFormatting>
  <conditionalFormatting sqref="M7:M11">
    <cfRule type="expression" dxfId="179" priority="74">
      <formula>AND(L7&gt;0,IF(COUNTIF(L$7:L$11,L7)&gt;1,TRUE,FALSE))</formula>
    </cfRule>
    <cfRule type="expression" dxfId="178" priority="75">
      <formula>AND(IF(COUNTIF(R$7:R$11,"=1")=2,TRUE),IF(COUNTIF(R$7:R$11,"=2")=2,TRUE))</formula>
    </cfRule>
    <cfRule type="expression" dxfId="177" priority="76">
      <formula>AND(R7=4,IF(COUNTIF(R$7:R$11,"=4")=1,TRUE))</formula>
    </cfRule>
    <cfRule type="expression" dxfId="176" priority="77">
      <formula>AND(R7=3,IF(COUNTIF(R$7:R$11,"=3")=1,TRUE))</formula>
    </cfRule>
    <cfRule type="expression" dxfId="175" priority="78">
      <formula>AND(R7=2,IF(COUNTIF(R$7:R$11,"=2")=1,TRUE))</formula>
    </cfRule>
    <cfRule type="expression" dxfId="174" priority="79">
      <formula>AND(R7=1,IF(COUNTIF(R$7:R$11,"=1")=1,TRUE))</formula>
    </cfRule>
    <cfRule type="expression" dxfId="173" priority="80">
      <formula>OR(R7=0,R7=5)</formula>
    </cfRule>
  </conditionalFormatting>
  <conditionalFormatting sqref="J7:J11">
    <cfRule type="expression" dxfId="165" priority="69">
      <formula>AND(Q7=4,IF(COUNTIF(Q$7:Q$11,"=4")&gt;=2,TRUE))</formula>
    </cfRule>
    <cfRule type="expression" dxfId="164" priority="70">
      <formula>AND(Q7=3,IF(COUNTIF(Q$7:Q$11,"=3")&gt;=2,TRUE))</formula>
    </cfRule>
    <cfRule type="expression" dxfId="163" priority="71">
      <formula>AND(Q7=2,IF(COUNTIF(Q$7:Q$11,"=2")&gt;=2,TRUE))</formula>
    </cfRule>
    <cfRule type="expression" dxfId="162" priority="72">
      <formula>AND(Q7=1,IF(COUNTIF(Q$7:Q$11,"=1")&gt;=2,TRUE))</formula>
    </cfRule>
  </conditionalFormatting>
  <conditionalFormatting sqref="H7:H11">
    <cfRule type="expression" dxfId="157" priority="36">
      <formula>AND(Q7=4,IF(COUNTIF(Q$7:Q$11,"=4")&gt;=2,TRUE))</formula>
    </cfRule>
    <cfRule type="expression" dxfId="156" priority="97">
      <formula>AND(Q7=3,IF(COUNTIF(Q$7:Q$11,"=3")&gt;=2,TRUE))</formula>
    </cfRule>
    <cfRule type="expression" dxfId="155" priority="98">
      <formula>AND(Q7=2,IF(COUNTIF(Q$7:Q$11,"=2")&gt;=2,TRUE))</formula>
    </cfRule>
    <cfRule type="expression" dxfId="154" priority="99">
      <formula>AND(Q7=1,IF(COUNTIF(Q$7:Q$11,"=1")&gt;=2,TRUE))</formula>
    </cfRule>
  </conditionalFormatting>
  <conditionalFormatting sqref="K7:K11">
    <cfRule type="expression" dxfId="149" priority="100">
      <formula>AND(J7&gt;0,IF(COUNTIF(J$7:J$11,"=1")=2,TRUE),IF(COUNTIF(J$7:J$11,"=2")=2,TRUE))</formula>
    </cfRule>
    <cfRule type="expression" dxfId="148" priority="101">
      <formula>IF(COUNTIF(L$7:L$11,"=2")=2,TRUE)</formula>
    </cfRule>
    <cfRule type="expression" dxfId="147" priority="102">
      <formula>IF(COUNTIF(L$7:L$11,"=1")=2,TRUE)</formula>
    </cfRule>
    <cfRule type="expression" dxfId="146" priority="103">
      <formula>AND(IF(COUNTIF(R$7:R$11,"=1")=2,TRUE),IF(COUNTIF(S$7:S$11,"=2")=2,TRUE))</formula>
    </cfRule>
    <cfRule type="expression" dxfId="145" priority="104">
      <formula>AND(R7=4,IF(COUNTIF(R$7:R$11,"=4")=1,TRUE))</formula>
    </cfRule>
    <cfRule type="expression" dxfId="144" priority="105">
      <formula>AND(R7=3,IF(COUNTIF(R$7:R$11,"=3")=1,TRUE))</formula>
    </cfRule>
    <cfRule type="expression" dxfId="143" priority="106">
      <formula>AND(R7=2,IF(COUNTIF(R$7:R$11,"=2")=1,TRUE))</formula>
    </cfRule>
    <cfRule type="expression" dxfId="142" priority="107">
      <formula>AND(R7=1,IF(COUNTIF(R$7:R$11,"=1")=1,TRUE))</formula>
    </cfRule>
    <cfRule type="expression" dxfId="141" priority="108">
      <formula>OR(R7=0,R7=5)</formula>
    </cfRule>
  </conditionalFormatting>
  <conditionalFormatting sqref="I14:I18">
    <cfRule type="expression" dxfId="131" priority="58">
      <formula>FIND(2,I14,1)</formula>
    </cfRule>
    <cfRule type="expression" dxfId="130" priority="59">
      <formula>FIND(1,I14,1)</formula>
    </cfRule>
  </conditionalFormatting>
  <conditionalFormatting sqref="L14:L18">
    <cfRule type="expression" dxfId="127" priority="41">
      <formula>K14=0</formula>
    </cfRule>
    <cfRule type="expression" dxfId="126" priority="50">
      <formula>IF(COUNTIF(J$14:J$18,"=2")=2,TRUE)</formula>
    </cfRule>
    <cfRule type="expression" dxfId="125" priority="51">
      <formula>IF(COUNTIF(J$14:J$18,"=1")=2,TRUE)</formula>
    </cfRule>
    <cfRule type="expression" dxfId="124" priority="52">
      <formula>AND(IF(COUNTIF(Q$14:Q$18,"=1")=2,TRUE),IF(COUNTIF(Q$14:Q$18,"=2")=2,TRUE))</formula>
    </cfRule>
    <cfRule type="expression" dxfId="123" priority="53">
      <formula>AND(Q14=4,IF(COUNTIF(Q$14:Q$18,"=4")=1,TRUE))</formula>
    </cfRule>
    <cfRule type="expression" dxfId="122" priority="54">
      <formula>AND(Q14=3,IF(COUNTIF(Q$14:Q$18,"=3")=1,TRUE))</formula>
    </cfRule>
    <cfRule type="expression" dxfId="121" priority="55">
      <formula>AND(Q14=2,IF(COUNTIF(Q$14:Q$18,"=2")=1,TRUE))</formula>
    </cfRule>
    <cfRule type="expression" dxfId="120" priority="56">
      <formula>AND(Q14=1,IF(COUNTIF(Q$14:Q$18,"=1")=1,TRUE))</formula>
    </cfRule>
    <cfRule type="expression" dxfId="119" priority="57">
      <formula>OR(Q14=0,Q14=5)</formula>
    </cfRule>
  </conditionalFormatting>
  <conditionalFormatting sqref="O14:O18">
    <cfRule type="expression" dxfId="109" priority="49">
      <formula>OR(AND(J14=1,K14=1,L14=0,M14=1),AND(J14=2,K14=2,L14=0,M14=2))</formula>
    </cfRule>
  </conditionalFormatting>
  <conditionalFormatting sqref="M14:M18">
    <cfRule type="expression" dxfId="107" priority="42">
      <formula>AND(L14&gt;0,IF(COUNTIF(L$14:L$18,L14)&gt;1,TRUE,FALSE))</formula>
    </cfRule>
    <cfRule type="expression" dxfId="106" priority="43">
      <formula>AND(IF(COUNTIF(R$14:R$18,"=1")=2,TRUE),IF(COUNTIF(R$14:R$18,"=2")=2,TRUE))</formula>
    </cfRule>
    <cfRule type="expression" dxfId="105" priority="44">
      <formula>AND(R14=4,IF(COUNTIF(R$14:R$18,"=4")=1,TRUE))</formula>
    </cfRule>
    <cfRule type="expression" dxfId="104" priority="45">
      <formula>AND(R14=3,IF(COUNTIF(R$14:R$18,"=3")=1,TRUE))</formula>
    </cfRule>
    <cfRule type="expression" dxfId="103" priority="46">
      <formula>AND(R14=2,IF(COUNTIF(R$14:R$18,"=2")=1,TRUE))</formula>
    </cfRule>
    <cfRule type="expression" dxfId="102" priority="47">
      <formula>AND(R14=1,IF(COUNTIF(R$14:R$18,"=1")=1,TRUE))</formula>
    </cfRule>
    <cfRule type="expression" dxfId="101" priority="48">
      <formula>OR(R14=0,R14=5)</formula>
    </cfRule>
  </conditionalFormatting>
  <conditionalFormatting sqref="J14:J18">
    <cfRule type="expression" dxfId="93" priority="37">
      <formula>AND(Q14=4,IF(COUNTIF(Q$14:Q$18,"=4")&gt;=2,TRUE))</formula>
    </cfRule>
    <cfRule type="expression" dxfId="92" priority="38">
      <formula>AND(Q14=3,IF(COUNTIF(Q$14:Q$18,"=3")&gt;=2,TRUE))</formula>
    </cfRule>
    <cfRule type="expression" dxfId="91" priority="39">
      <formula>AND(Q14=2,IF(COUNTIF(Q$14:Q$18,"=2")&gt;=2,TRUE))</formula>
    </cfRule>
    <cfRule type="expression" dxfId="90" priority="40">
      <formula>AND(Q14=1,IF(COUNTIF(Q$14:Q$18,"=1")&gt;=2,TRUE))</formula>
    </cfRule>
  </conditionalFormatting>
  <conditionalFormatting sqref="K14:K18">
    <cfRule type="expression" dxfId="85" priority="60">
      <formula>AND(J14&gt;0,IF(COUNTIF(J$14:J$18,"=1")=2,TRUE),IF(COUNTIF(J$14:J$18,"=2")=2,TRUE))</formula>
    </cfRule>
    <cfRule type="expression" dxfId="84" priority="61">
      <formula>IF(COUNTIF(L$14:L$18,"=2")=2,TRUE)</formula>
    </cfRule>
    <cfRule type="expression" dxfId="83" priority="62">
      <formula>IF(COUNTIF(L$14:L$18,"=1")=2,TRUE)</formula>
    </cfRule>
    <cfRule type="expression" dxfId="82" priority="63">
      <formula>AND(IF(COUNTIF(R$14:R$18,"=1")=2,TRUE),IF(COUNTIF(S$14:S$18,"=2")=2,TRUE))</formula>
    </cfRule>
    <cfRule type="expression" dxfId="81" priority="64">
      <formula>AND(R14=4,IF(COUNTIF(R$14:R$18,"=4")=1,TRUE))</formula>
    </cfRule>
    <cfRule type="expression" dxfId="80" priority="65">
      <formula>AND(R14=3,IF(COUNTIF(R$14:R$18,"=3")=1,TRUE))</formula>
    </cfRule>
    <cfRule type="expression" dxfId="79" priority="66">
      <formula>AND(R14=2,IF(COUNTIF(R$14:R$18,"=2")=1,TRUE))</formula>
    </cfRule>
    <cfRule type="expression" dxfId="78" priority="67">
      <formula>AND(R14=1,IF(COUNTIF(R$14:R$18,"=1")=1,TRUE))</formula>
    </cfRule>
    <cfRule type="expression" dxfId="77" priority="68">
      <formula>OR(R14=0,R14=5)</formula>
    </cfRule>
  </conditionalFormatting>
  <conditionalFormatting sqref="L21:L25">
    <cfRule type="expression" dxfId="67" priority="9">
      <formula>K21=0</formula>
    </cfRule>
    <cfRule type="expression" dxfId="66" priority="18">
      <formula>IF(COUNTIF(J$21:J$25,"=2")=2,TRUE)</formula>
    </cfRule>
    <cfRule type="expression" dxfId="65" priority="19">
      <formula>IF(COUNTIF(J$21:J$25,"=1")=2,TRUE)</formula>
    </cfRule>
    <cfRule type="expression" dxfId="64" priority="20">
      <formula>AND(IF(COUNTIF(Q$21:Q$25,"=1")=2,TRUE),IF(COUNTIF(Q$21:Q$25,"=2")=2,TRUE))</formula>
    </cfRule>
    <cfRule type="expression" dxfId="63" priority="21">
      <formula>AND(Q21=4,IF(COUNTIF(Q$21:Q$25,"=4")=1,TRUE))</formula>
    </cfRule>
    <cfRule type="expression" dxfId="62" priority="22">
      <formula>AND(Q21=3,IF(COUNTIF(Q$21:Q$25,"=3")=1,TRUE))</formula>
    </cfRule>
    <cfRule type="expression" dxfId="61" priority="23">
      <formula>AND(Q21=2,IF(COUNTIF(Q$21:Q$25,"=2")=1,TRUE))</formula>
    </cfRule>
    <cfRule type="expression" dxfId="60" priority="24">
      <formula>AND(Q21=1,IF(COUNTIF(Q$21:Q$25,"=1")=1,TRUE))</formula>
    </cfRule>
    <cfRule type="expression" dxfId="59" priority="25">
      <formula>OR(Q21=0,Q21=5)</formula>
    </cfRule>
  </conditionalFormatting>
  <conditionalFormatting sqref="O21:O25">
    <cfRule type="expression" dxfId="49" priority="17">
      <formula>OR(AND(J21=1,K21=1,L21=0,M21=1),AND(J21=2,K21=2,L21=0,M21=2))</formula>
    </cfRule>
  </conditionalFormatting>
  <conditionalFormatting sqref="M21:M25">
    <cfRule type="expression" dxfId="47" priority="10">
      <formula>AND(L21&gt;0,IF(COUNTIF(L$21:L$25,L21)&gt;1,TRUE,FALSE))</formula>
    </cfRule>
    <cfRule type="expression" dxfId="46" priority="11">
      <formula>AND(IF(COUNTIF(R$21:R$25,"=1")=2,TRUE),IF(COUNTIF(R$21:R$25,"=2")=2,TRUE))</formula>
    </cfRule>
    <cfRule type="expression" dxfId="45" priority="12">
      <formula>AND(R21=4,IF(COUNTIF(R$21:R$25,"=4")=1,TRUE))</formula>
    </cfRule>
    <cfRule type="expression" dxfId="44" priority="13">
      <formula>AND(R21=3,IF(COUNTIF(R$21:R$25,"=3")=1,TRUE))</formula>
    </cfRule>
    <cfRule type="expression" dxfId="43" priority="14">
      <formula>AND(R21=2,IF(COUNTIF(R$21:R$25,"=2")=1,TRUE))</formula>
    </cfRule>
    <cfRule type="expression" dxfId="42" priority="15">
      <formula>AND(R21=1,IF(COUNTIF(R$21:R$25,"=1")=1,TRUE))</formula>
    </cfRule>
    <cfRule type="expression" dxfId="41" priority="16">
      <formula>OR(R21=0,R21=5)</formula>
    </cfRule>
  </conditionalFormatting>
  <conditionalFormatting sqref="J21:J25">
    <cfRule type="expression" dxfId="33" priority="5">
      <formula>AND(Q21=4,IF(COUNTIF(Q$21:Q$25,"=4")&gt;=2,TRUE))</formula>
    </cfRule>
    <cfRule type="expression" dxfId="32" priority="6">
      <formula>AND(Q21=3,IF(COUNTIF(Q$21:Q$25,"=3")&gt;=2,TRUE))</formula>
    </cfRule>
    <cfRule type="expression" dxfId="31" priority="7">
      <formula>AND(Q21=2,IF(COUNTIF(Q$21:Q$25,"=2")&gt;=2,TRUE))</formula>
    </cfRule>
    <cfRule type="expression" dxfId="30" priority="8">
      <formula>AND(Q21=1,IF(COUNTIF(Q$21:Q$25,"=1")&gt;=2,TRUE))</formula>
    </cfRule>
  </conditionalFormatting>
  <conditionalFormatting sqref="K21:K25">
    <cfRule type="expression" dxfId="25" priority="26">
      <formula>AND(J21&gt;0,IF(COUNTIF(J$21:J$25,"=1")=2,TRUE),IF(COUNTIF(J$21:J$25,"=2")=2,TRUE))</formula>
    </cfRule>
    <cfRule type="expression" dxfId="24" priority="27">
      <formula>IF(COUNTIF(L$21:L$25,"=2")=2,TRUE)</formula>
    </cfRule>
    <cfRule type="expression" dxfId="23" priority="28">
      <formula>IF(COUNTIF(L$21:L$25,"=1")=2,TRUE)</formula>
    </cfRule>
    <cfRule type="expression" dxfId="22" priority="29">
      <formula>AND(IF(COUNTIF(R$21:R$25,"=1")=2,TRUE),IF(COUNTIF(S$21:S$25,"=2")=2,TRUE))</formula>
    </cfRule>
    <cfRule type="expression" dxfId="21" priority="30">
      <formula>AND(R21=4,IF(COUNTIF(R$21:R$25,"=4")=1,TRUE))</formula>
    </cfRule>
    <cfRule type="expression" dxfId="20" priority="31">
      <formula>AND(R21=3,IF(COUNTIF(R$21:R$25,"=3")=1,TRUE))</formula>
    </cfRule>
    <cfRule type="expression" dxfId="19" priority="32">
      <formula>AND(R21=2,IF(COUNTIF(R$21:R$25,"=2")=1,TRUE))</formula>
    </cfRule>
    <cfRule type="expression" dxfId="18" priority="33">
      <formula>AND(R21=1,IF(COUNTIF(R$21:R$25,"=1")=1,TRUE))</formula>
    </cfRule>
    <cfRule type="expression" dxfId="17" priority="34">
      <formula>OR(R21=0,R21=5)</formula>
    </cfRule>
  </conditionalFormatting>
  <conditionalFormatting sqref="H21:H25">
    <cfRule type="expression" dxfId="7" priority="1">
      <formula>AND(Q21=4,IF(COUNTIF(Q$21:Q$25,"=4")&gt;=2,TRUE))</formula>
    </cfRule>
    <cfRule type="expression" dxfId="6" priority="2">
      <formula>AND(Q21=3,IF(COUNTIF(Q$21:Q$25,"=3")&gt;=2,TRUE))</formula>
    </cfRule>
    <cfRule type="expression" dxfId="5" priority="3">
      <formula>AND(Q21=2,IF(COUNTIF(Q$21:Q$25,"=2")&gt;=2,TRUE))</formula>
    </cfRule>
    <cfRule type="expression" dxfId="4" priority="4">
      <formula>AND(Q21=1,IF(COUNTIF(Q$21:Q$25,"=1")&gt;=2,TRUE))</formula>
    </cfRule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1" manualBreakCount="1">
    <brk id="136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H312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36" customWidth="1"/>
    <col min="2" max="2" width="27.28515625" style="136" customWidth="1"/>
    <col min="3" max="3" width="6.28515625" style="136" customWidth="1"/>
    <col min="4" max="9" width="5.7109375" style="136" customWidth="1"/>
    <col min="10" max="10" width="6" style="136" hidden="1" customWidth="1"/>
    <col min="11" max="12" width="4.7109375" style="136" customWidth="1"/>
    <col min="13" max="13" width="6" style="136" hidden="1" customWidth="1"/>
    <col min="14" max="17" width="9.140625" style="136"/>
    <col min="18" max="34" width="9.7109375" style="136" hidden="1" customWidth="1"/>
    <col min="35" max="16384" width="9.140625" style="136"/>
  </cols>
  <sheetData>
    <row r="1" spans="1:34" x14ac:dyDescent="0.2">
      <c r="A1" s="141" t="str">
        <f>Võistkondlik!B1</f>
        <v>ESL INDIVIDUAAL-VÕISTKONDLIKUD MEISTRIVÕISTLUSED PETANGIS 2018</v>
      </c>
      <c r="B1" s="138"/>
      <c r="C1" s="138"/>
      <c r="E1" s="138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4" s="134" customFormat="1" x14ac:dyDescent="0.2">
      <c r="A2" s="138" t="str">
        <f>Võistkondlik!B2</f>
        <v>Toimumisaeg: L, 02.06.2018 kell 11:00</v>
      </c>
      <c r="B2" s="142"/>
      <c r="C2" s="142"/>
      <c r="E2" s="138"/>
    </row>
    <row r="3" spans="1:34" s="134" customFormat="1" x14ac:dyDescent="0.2">
      <c r="A3" s="138" t="str">
        <f>Võistkondlik!B3</f>
        <v>Toimumiskoht: Ida-Virumaa, Voka, Metsa tn 2</v>
      </c>
      <c r="B3" s="142"/>
      <c r="C3" s="142"/>
      <c r="E3" s="138"/>
    </row>
    <row r="4" spans="1:34" s="134" customFormat="1" x14ac:dyDescent="0.2">
      <c r="A4" s="138"/>
      <c r="B4" s="142"/>
      <c r="C4" s="142"/>
      <c r="E4" s="138"/>
      <c r="I4" s="214" t="s">
        <v>269</v>
      </c>
    </row>
    <row r="5" spans="1:34" x14ac:dyDescent="0.2">
      <c r="A5" s="144" t="s">
        <v>121</v>
      </c>
      <c r="B5" s="138"/>
    </row>
    <row r="7" spans="1:34" s="134" customFormat="1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>
        <v>4</v>
      </c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</row>
    <row r="8" spans="1:34" s="134" customFormat="1" x14ac:dyDescent="0.2">
      <c r="A8" s="96">
        <v>1</v>
      </c>
      <c r="B8" s="100" t="s">
        <v>81</v>
      </c>
      <c r="C8" s="97"/>
      <c r="D8" s="80">
        <v>5</v>
      </c>
      <c r="E8" s="240">
        <v>8</v>
      </c>
      <c r="F8" s="240">
        <v>13</v>
      </c>
      <c r="G8" s="80"/>
      <c r="H8" s="172" t="str">
        <f>(IF(D8-C9&gt;0,1)+IF(E8-C10&gt;0,1)+IF(F8-C11&gt;0,1)+IF(G8-C12&gt;0,1))&amp;"-"&amp;(IF(D8-C9&lt;0,1)+IF(E8-C10&lt;0,1)+IF(F8-C11&lt;0,1)+IF(G8-C12&lt;0,1))</f>
        <v>1-2</v>
      </c>
      <c r="I8" s="80" t="str">
        <f>IF(AND(B8&lt;&gt;"",M$7=TRUE),A$7&amp;RANK(M8,M$8:M$12,0),"")</f>
        <v>A2</v>
      </c>
      <c r="J8" s="173">
        <f>VALUE(LEFT(H8,1))</f>
        <v>1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1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1</v>
      </c>
      <c r="M8" s="175">
        <f>10000*J8+K8*100+L8</f>
        <v>10101</v>
      </c>
    </row>
    <row r="9" spans="1:34" s="134" customFormat="1" x14ac:dyDescent="0.2">
      <c r="A9" s="96">
        <v>2</v>
      </c>
      <c r="B9" s="163" t="s">
        <v>98</v>
      </c>
      <c r="C9" s="80">
        <v>13</v>
      </c>
      <c r="D9" s="97"/>
      <c r="E9" s="80">
        <v>13</v>
      </c>
      <c r="F9" s="80">
        <v>13</v>
      </c>
      <c r="G9" s="80"/>
      <c r="H9" s="172" t="str">
        <f>(IF(C9-D8&gt;0,1)+IF(E9-D10&gt;0,1)+IF(F9-D11&gt;0,1)+IF(G9-D12&gt;0,1))&amp;"-"&amp;(IF(C9-D8&lt;0,1)+IF(E9-D10&lt;0,1)+IF(F9-D11&lt;0,1)+IF(G9-D12&lt;0,1))</f>
        <v>3-0</v>
      </c>
      <c r="I9" s="80" t="str">
        <f>IF(AND(B9&lt;&gt;"",M$7=TRUE),A$7&amp;RANK(M9,M$8:M$12,0),"")</f>
        <v>A1</v>
      </c>
      <c r="J9" s="173">
        <f t="shared" ref="J9:J12" si="0">VALUE(LEFT(H9,1))</f>
        <v>3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175">
        <f t="shared" ref="M9:M12" si="1">10000*J9+K9*100+L9</f>
        <v>30000</v>
      </c>
    </row>
    <row r="10" spans="1:34" s="134" customFormat="1" x14ac:dyDescent="0.2">
      <c r="A10" s="96">
        <v>3</v>
      </c>
      <c r="B10" s="163" t="s">
        <v>157</v>
      </c>
      <c r="C10" s="240">
        <v>13</v>
      </c>
      <c r="D10" s="177">
        <v>10</v>
      </c>
      <c r="E10" s="97"/>
      <c r="F10" s="240">
        <v>7</v>
      </c>
      <c r="G10" s="80"/>
      <c r="H10" s="172" t="str">
        <f>(IF(C10-E8&gt;0,1)+IF(D10-E9&gt;0,1)+IF(F10-E11&gt;0,1)+IF(G10-E12&gt;0,1))&amp;"-"&amp;(IF(C10-E8&lt;0,1)+IF(D10-E9&lt;0,1)+IF(F10-E11&lt;0,1)+IF(G10-E12&lt;0,1))</f>
        <v>1-2</v>
      </c>
      <c r="I10" s="255" t="s">
        <v>25</v>
      </c>
      <c r="J10" s="173">
        <f t="shared" si="0"/>
        <v>1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1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-1</v>
      </c>
      <c r="M10" s="175">
        <f t="shared" si="1"/>
        <v>10099</v>
      </c>
    </row>
    <row r="11" spans="1:34" s="134" customFormat="1" x14ac:dyDescent="0.2">
      <c r="A11" s="96">
        <v>4</v>
      </c>
      <c r="B11" s="164" t="s">
        <v>186</v>
      </c>
      <c r="C11" s="240">
        <v>7</v>
      </c>
      <c r="D11" s="177">
        <v>8</v>
      </c>
      <c r="E11" s="240">
        <v>13</v>
      </c>
      <c r="F11" s="97"/>
      <c r="G11" s="98"/>
      <c r="H11" s="172" t="str">
        <f>(IF(C11-F8&gt;0,1)+IF(D11-F9&gt;0,1)+IF(E11-F10&gt;0,1)+IF(G11-F12&gt;0,1))&amp;"-"&amp;(IF(C11-F8&lt;0,1)+IF(D11-F9&lt;0,1)+IF(E11-F10&lt;0,1)+IF(G11-F12&lt;0,1))</f>
        <v>1-2</v>
      </c>
      <c r="I11" s="255" t="s">
        <v>29</v>
      </c>
      <c r="J11" s="173">
        <f t="shared" si="0"/>
        <v>1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1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10100</v>
      </c>
    </row>
    <row r="12" spans="1:34" s="134" customFormat="1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 t="shared" si="0"/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 t="shared" si="1"/>
        <v>0</v>
      </c>
    </row>
    <row r="13" spans="1:34" s="134" customFormat="1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</row>
    <row r="14" spans="1:34" s="134" customFormat="1" x14ac:dyDescent="0.2">
      <c r="A14" s="96" t="s">
        <v>19</v>
      </c>
      <c r="B14" s="119"/>
      <c r="C14" s="78">
        <v>1</v>
      </c>
      <c r="D14" s="78">
        <v>2</v>
      </c>
      <c r="E14" s="78">
        <v>3</v>
      </c>
      <c r="F14" s="78"/>
      <c r="G14" s="78"/>
      <c r="H14" s="119" t="s">
        <v>1</v>
      </c>
      <c r="I14" s="119" t="s">
        <v>52</v>
      </c>
      <c r="J14" s="184" t="s">
        <v>212</v>
      </c>
      <c r="K14" s="170" t="s">
        <v>212</v>
      </c>
      <c r="L14" s="185" t="s">
        <v>213</v>
      </c>
      <c r="M14" s="186" t="b">
        <f>OR(AND(COUNTA(B15:B19)=3,COUNTA(C15:G19)=6),AND(COUNTA(B15:B19)=4,COUNTA(C15:G19)=12),AND(COUNTA(B15:B19)=5,COUNTA(C15:G19)=20))</f>
        <v>1</v>
      </c>
    </row>
    <row r="15" spans="1:34" s="134" customFormat="1" x14ac:dyDescent="0.2">
      <c r="A15" s="96">
        <v>1</v>
      </c>
      <c r="B15" s="100" t="s">
        <v>80</v>
      </c>
      <c r="C15" s="97"/>
      <c r="D15" s="80">
        <v>6</v>
      </c>
      <c r="E15" s="80">
        <v>13</v>
      </c>
      <c r="F15" s="80"/>
      <c r="G15" s="80"/>
      <c r="H15" s="172" t="str">
        <f>(IF(D15-C16&gt;0,1)+IF(E15-C17&gt;0,1)+IF(F15-C18&gt;0,1)+IF(G15-C19&gt;0,1))&amp;"-"&amp;(IF(D15-C16&lt;0,1)+IF(E15-C17&lt;0,1)+IF(F15-C18&lt;0,1)+IF(G15-C19&lt;0,1))</f>
        <v>1-1</v>
      </c>
      <c r="I15" s="80" t="str">
        <f>IF(AND(B15&lt;&gt;"",M$14=TRUE),A$14&amp;RANK(M15,M$15:M$19,0),"")</f>
        <v>B2</v>
      </c>
      <c r="J15" s="173">
        <f>VALUE(LEFT(H15,1))</f>
        <v>1</v>
      </c>
      <c r="K15" s="174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0</v>
      </c>
      <c r="L15" s="123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0</v>
      </c>
      <c r="M15" s="175">
        <f>10000*J15+K15*100+L15</f>
        <v>10000</v>
      </c>
    </row>
    <row r="16" spans="1:34" s="134" customFormat="1" x14ac:dyDescent="0.2">
      <c r="A16" s="96">
        <v>2</v>
      </c>
      <c r="B16" s="163" t="s">
        <v>203</v>
      </c>
      <c r="C16" s="80">
        <v>13</v>
      </c>
      <c r="D16" s="97"/>
      <c r="E16" s="80">
        <v>13</v>
      </c>
      <c r="F16" s="80"/>
      <c r="G16" s="80"/>
      <c r="H16" s="172" t="str">
        <f>(IF(C16-D15&gt;0,1)+IF(E16-D17&gt;0,1)+IF(F16-D18&gt;0,1)+IF(G16-D19&gt;0,1))&amp;"-"&amp;(IF(C16-D15&lt;0,1)+IF(E16-D17&lt;0,1)+IF(F16-D18&lt;0,1)+IF(G16-D19&lt;0,1))</f>
        <v>2-0</v>
      </c>
      <c r="I16" s="80" t="str">
        <f>IF(AND(B16&lt;&gt;"",M$14=TRUE),A$14&amp;RANK(M16,M$15:M$19,0),"")</f>
        <v>B1</v>
      </c>
      <c r="J16" s="173">
        <f t="shared" ref="J16:J19" si="2">VALUE(LEFT(H16,1))</f>
        <v>2</v>
      </c>
      <c r="K16" s="176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0</v>
      </c>
      <c r="L16" s="123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0</v>
      </c>
      <c r="M16" s="175">
        <f t="shared" ref="M16:M19" si="3">10000*J16+K16*100+L16</f>
        <v>20000</v>
      </c>
    </row>
    <row r="17" spans="1:13" s="134" customFormat="1" x14ac:dyDescent="0.2">
      <c r="A17" s="96">
        <v>3</v>
      </c>
      <c r="B17" s="163" t="s">
        <v>165</v>
      </c>
      <c r="C17" s="80">
        <v>11</v>
      </c>
      <c r="D17" s="177">
        <v>9</v>
      </c>
      <c r="E17" s="97"/>
      <c r="F17" s="80"/>
      <c r="G17" s="80"/>
      <c r="H17" s="172" t="str">
        <f>(IF(C17-E15&gt;0,1)+IF(D17-E16&gt;0,1)+IF(F17-E18&gt;0,1)+IF(G17-E19&gt;0,1))&amp;"-"&amp;(IF(C17-E15&lt;0,1)+IF(D17-E16&lt;0,1)+IF(F17-E18&lt;0,1)+IF(G17-E19&lt;0,1))</f>
        <v>0-2</v>
      </c>
      <c r="I17" s="80" t="str">
        <f>IF(AND(B17&lt;&gt;"",M$14=TRUE),A$14&amp;RANK(M17,M$15:M$19,0),"")</f>
        <v>B3</v>
      </c>
      <c r="J17" s="173">
        <f t="shared" si="2"/>
        <v>0</v>
      </c>
      <c r="K17" s="176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0</v>
      </c>
      <c r="L17" s="123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0</v>
      </c>
      <c r="M17" s="175">
        <f t="shared" si="3"/>
        <v>0</v>
      </c>
    </row>
    <row r="18" spans="1:13" s="134" customFormat="1" hidden="1" x14ac:dyDescent="0.2">
      <c r="A18" s="96">
        <v>4</v>
      </c>
      <c r="B18" s="164"/>
      <c r="C18" s="80"/>
      <c r="D18" s="177"/>
      <c r="E18" s="80"/>
      <c r="F18" s="97"/>
      <c r="G18" s="98"/>
      <c r="H18" s="172" t="str">
        <f>(IF(C18-F15&gt;0,1)+IF(D18-F16&gt;0,1)+IF(E18-F17&gt;0,1)+IF(G18-F19&gt;0,1))&amp;"-"&amp;(IF(C18-F15&lt;0,1)+IF(D18-F16&lt;0,1)+IF(E18-F17&lt;0,1)+IF(G18-F19&lt;0,1))</f>
        <v>0-0</v>
      </c>
      <c r="I18" s="80" t="str">
        <f>IF(AND(B18&lt;&gt;"",M$14=TRUE),A$14&amp;RANK(M18,M$15:M$19,0),"")</f>
        <v/>
      </c>
      <c r="J18" s="173">
        <f t="shared" si="2"/>
        <v>0</v>
      </c>
      <c r="K18" s="176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0</v>
      </c>
      <c r="L18" s="123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0</v>
      </c>
      <c r="M18" s="175">
        <f t="shared" si="3"/>
        <v>0</v>
      </c>
    </row>
    <row r="19" spans="1:13" s="134" customFormat="1" hidden="1" x14ac:dyDescent="0.2">
      <c r="A19" s="96">
        <v>5</v>
      </c>
      <c r="B19" s="164"/>
      <c r="C19" s="80"/>
      <c r="D19" s="80"/>
      <c r="E19" s="80"/>
      <c r="F19" s="80"/>
      <c r="G19" s="97"/>
      <c r="H19" s="172" t="str">
        <f>(IF(C19-G15&gt;0,1)+IF(D19-G16&gt;0,1)+IF(E19-G17&gt;0,1)+IF(F19-G18&gt;0,1))&amp;"-"&amp;(IF(C19-G15&lt;0,1)+IF(D19-G16&lt;0,1)+IF(E19-G17&lt;0,1)+IF(F19-G18&lt;0,1))</f>
        <v>0-0</v>
      </c>
      <c r="I19" s="80" t="str">
        <f>IF(AND(B19&lt;&gt;"",M$14=TRUE),A$14&amp;RANK(M19,M$15:M$19,0),"")</f>
        <v/>
      </c>
      <c r="J19" s="173">
        <f t="shared" si="2"/>
        <v>0</v>
      </c>
      <c r="K19" s="176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23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175">
        <f t="shared" si="3"/>
        <v>0</v>
      </c>
    </row>
    <row r="20" spans="1:13" s="134" customFormat="1" x14ac:dyDescent="0.2">
      <c r="A20" s="95"/>
      <c r="B20" s="178"/>
      <c r="C20" s="82"/>
      <c r="D20" s="179"/>
      <c r="E20" s="82"/>
      <c r="F20" s="83"/>
      <c r="G20" s="79"/>
      <c r="H20" s="112"/>
      <c r="I20" s="180"/>
      <c r="J20" s="181"/>
      <c r="K20" s="187"/>
      <c r="L20" s="183"/>
      <c r="M20" s="181"/>
    </row>
    <row r="21" spans="1:13" s="134" customFormat="1" x14ac:dyDescent="0.2">
      <c r="A21" s="96" t="s">
        <v>34</v>
      </c>
      <c r="B21" s="119"/>
      <c r="C21" s="78">
        <v>1</v>
      </c>
      <c r="D21" s="78">
        <v>2</v>
      </c>
      <c r="E21" s="78">
        <v>3</v>
      </c>
      <c r="F21" s="78"/>
      <c r="G21" s="78"/>
      <c r="H21" s="119" t="s">
        <v>1</v>
      </c>
      <c r="I21" s="119" t="s">
        <v>52</v>
      </c>
      <c r="J21" s="184" t="s">
        <v>212</v>
      </c>
      <c r="K21" s="170" t="s">
        <v>212</v>
      </c>
      <c r="L21" s="185" t="s">
        <v>213</v>
      </c>
      <c r="M21" s="186" t="b">
        <f>OR(AND(COUNTA(B22:B26)=3,COUNTA(C22:G26)=6),AND(COUNTA(B22:B26)=4,COUNTA(C22:G26)=12),AND(COUNTA(B22:B26)=5,COUNTA(C22:G26)=20))</f>
        <v>1</v>
      </c>
    </row>
    <row r="22" spans="1:13" s="134" customFormat="1" x14ac:dyDescent="0.2">
      <c r="A22" s="96">
        <v>1</v>
      </c>
      <c r="B22" s="100" t="s">
        <v>204</v>
      </c>
      <c r="C22" s="97"/>
      <c r="D22" s="80">
        <v>13</v>
      </c>
      <c r="E22" s="80">
        <v>12</v>
      </c>
      <c r="F22" s="80"/>
      <c r="G22" s="80"/>
      <c r="H22" s="172" t="str">
        <f>(IF(D22-C23&gt;0,1)+IF(E22-C24&gt;0,1)+IF(F22-C25&gt;0,1)+IF(G22-C26&gt;0,1))&amp;"-"&amp;(IF(D22-C23&lt;0,1)+IF(E22-C24&lt;0,1)+IF(F22-C25&lt;0,1)+IF(G22-C26&lt;0,1))</f>
        <v>1-1</v>
      </c>
      <c r="I22" s="80" t="str">
        <f>IF(AND(B22&lt;&gt;"",M$21=TRUE),A$21&amp;RANK(M22,M$22:M$26,0),"")</f>
        <v>C2</v>
      </c>
      <c r="J22" s="173">
        <f>VALUE(LEFT(H22,1))</f>
        <v>1</v>
      </c>
      <c r="K22" s="174">
        <f>IF(AND(J22=1,J23=1,D22&gt;C23),1)+IF(AND(J22=1,J24=1,E22&gt;C24),1)+IF(AND(J22=1,J25=1,F22&gt;C25),1)+IF(AND(J22=1,J26=1,G22&gt;C26),1)+IF(AND(J22=2,J23=2,D22&gt;C23),1)+IF(AND(J22=2,J24=2,E22&gt;C24),1)+IF(AND(J22=2,J25=2,F22&gt;C25),1)+IF(AND(J22=2,J26=2,G22&gt;C26),1)+IF(AND(J22=3,J23=3,D22&gt;C23),1)+IF(AND(J22=3,J24=3,E22&gt;C24),1)+IF(AND(J22=3,J25=3,F22&gt;C25),1)+IF(AND(J22=3,J26=3,G22&gt;C26),1)</f>
        <v>0</v>
      </c>
      <c r="L22" s="123">
        <f>IF(AND(J22=1,J23=1),D22-C23)+IF(AND(J22=1,J24=1),E22-C24)+IF(AND(J22=1,J25=1),F22-C25)+IF(AND(J22=1,J26=1),G22-C26)+IF(AND(J22=2,J23=2),D22-C23)+IF(AND(J22=2,J24=2),E22-C24)+IF(AND(J22=2,J25=2),F22-C25)+IF(AND(J22=2,J26=2),G22-C26)+IF(AND(J22=3,J23=3),D22-C23)+IF(AND(J22=3,J24=3),E22-C24)+IF(AND(J22=3,J25=3),F22-C25)+IF(AND(J22=3,J26=3),G22-C26)</f>
        <v>0</v>
      </c>
      <c r="M22" s="175">
        <f>10000*J22+K22*100+L22</f>
        <v>10000</v>
      </c>
    </row>
    <row r="23" spans="1:13" s="134" customFormat="1" x14ac:dyDescent="0.2">
      <c r="A23" s="96">
        <v>2</v>
      </c>
      <c r="B23" s="163" t="s">
        <v>158</v>
      </c>
      <c r="C23" s="80">
        <v>8</v>
      </c>
      <c r="D23" s="97"/>
      <c r="E23" s="80">
        <v>12</v>
      </c>
      <c r="F23" s="80"/>
      <c r="G23" s="80"/>
      <c r="H23" s="172" t="str">
        <f>(IF(C23-D22&gt;0,1)+IF(E23-D24&gt;0,1)+IF(F23-D25&gt;0,1)+IF(G23-D26&gt;0,1))&amp;"-"&amp;(IF(C23-D22&lt;0,1)+IF(E23-D24&lt;0,1)+IF(F23-D25&lt;0,1)+IF(G23-D26&lt;0,1))</f>
        <v>0-2</v>
      </c>
      <c r="I23" s="80" t="str">
        <f>IF(AND(B23&lt;&gt;"",M$21=TRUE),A$21&amp;RANK(M23,M$22:M$26,0),"")</f>
        <v>C3</v>
      </c>
      <c r="J23" s="173">
        <f t="shared" ref="J23:J26" si="4">VALUE(LEFT(H23,1))</f>
        <v>0</v>
      </c>
      <c r="K23" s="176">
        <f>IF(AND(J23=1,J22=1,C23&gt;D22),1)+IF(AND(J23=1,J24=1,E23&gt;D24),1)+IF(AND(J23=1,J25=1,F23&gt;D25),1)+IF(AND(J23=1,J26=1,G23&gt;D26),1)+IF(AND(J23=2,J22=2,C23&gt;D22),1)+IF(AND(J23=2,J24=2,E23&gt;D24),1)+IF(AND(J23=2,J25=2,F23&gt;D25),1)+IF(AND(J23=2,J26=2,G23&gt;D26),1)+IF(AND(J23=3,J22=3,C23&gt;D22),1)+IF(AND(J23=3,J24=3,E23&gt;D24),1)+IF(AND(J23=3,J25=3,F23&gt;D25),1)+IF(AND(J23=3,J26=3,G23&gt;D26),1)</f>
        <v>0</v>
      </c>
      <c r="L23" s="123">
        <f>IF(AND(J23=1,J22=1),C23-D22)+IF(AND(J23=1,J24=1),E23-D24)+IF(AND(J23=1,J25=1),F23-D25)+IF(AND(J23=1,J26=1),G23-D26)+IF(AND(J23=2,J22=2),C23-D22)+IF(AND(J23=2,J24=2),E23-D24)+IF(AND(J23=2,J25=2),F23-D25)+IF(AND(J23=2,J26=2),G23-D26)+IF(AND(J23=3,J22=3),C23-D22)+IF(AND(J23=3,J24=3),E23-D24)+IF(AND(J23=3,J25=3),F23-D25)+IF(AND(J23=3,J26=3),G23-D26)</f>
        <v>0</v>
      </c>
      <c r="M23" s="175">
        <f t="shared" ref="M23:M26" si="5">10000*J23+K23*100+L23</f>
        <v>0</v>
      </c>
    </row>
    <row r="24" spans="1:13" s="134" customFormat="1" x14ac:dyDescent="0.2">
      <c r="A24" s="96">
        <v>3</v>
      </c>
      <c r="B24" s="163" t="s">
        <v>185</v>
      </c>
      <c r="C24" s="80">
        <v>13</v>
      </c>
      <c r="D24" s="177">
        <v>13</v>
      </c>
      <c r="E24" s="97"/>
      <c r="F24" s="80"/>
      <c r="G24" s="80"/>
      <c r="H24" s="172" t="str">
        <f>(IF(C24-E22&gt;0,1)+IF(D24-E23&gt;0,1)+IF(F24-E25&gt;0,1)+IF(G24-E26&gt;0,1))&amp;"-"&amp;(IF(C24-E22&lt;0,1)+IF(D24-E23&lt;0,1)+IF(F24-E25&lt;0,1)+IF(G24-E26&lt;0,1))</f>
        <v>2-0</v>
      </c>
      <c r="I24" s="80" t="str">
        <f>IF(AND(B24&lt;&gt;"",M$21=TRUE),A$21&amp;RANK(M24,M$22:M$26,0),"")</f>
        <v>C1</v>
      </c>
      <c r="J24" s="173">
        <f t="shared" si="4"/>
        <v>2</v>
      </c>
      <c r="K24" s="176">
        <f>IF(AND(J24=1,J22=1,C24&gt;E22),1)+IF(AND(J24=1,J23=1,D24&gt;E23),1)+IF(AND(J24=1,J25=1,F24&gt;E25),1)+IF(AND(J24=1,J26=1,G24&gt;E26),1)+IF(AND(J24=2,J22=2,C24&gt;E22),1)+IF(AND(J24=2,J23=2,D24&gt;E23),1)+IF(AND(J24=2,J25=2,F24&gt;E25),1)+IF(AND(J24=2,J26=2,G24&gt;E26),1)+IF(AND(J24=3,J22=3,C24&gt;E22),1)+IF(AND(J24=3,J23=3,D24&gt;E23),1)+IF(AND(J24=3,J25=3,F24&gt;E25),1)+IF(AND(J24=3,J26=3,G24&gt;E26),1)</f>
        <v>0</v>
      </c>
      <c r="L24" s="123">
        <f>IF(AND(J24=1,J22=1),C24-E22)+IF(AND(J24=1,J23=1),D24-E23)+IF(AND(J24=1,J25=1),F24-E25)+IF(AND(J24=1,J26=1),G24-E26)+IF(AND(J24=2,J22=2),C24-E22)+IF(AND(J24=2,J23=2),D24-E23)+IF(AND(J24=2,J25=2),F24-E25)+IF(AND(J24=2,J26=2),G24-E26)+IF(AND(J24=3,J22=3),C24-E22)+IF(AND(J24=3,J23=3),D24-E23)+IF(AND(J24=3,J25=3),F24-E25)+IF(AND(J24=3,J26=3),G24-E26)</f>
        <v>0</v>
      </c>
      <c r="M24" s="175">
        <f t="shared" si="5"/>
        <v>20000</v>
      </c>
    </row>
    <row r="25" spans="1:13" s="134" customFormat="1" hidden="1" x14ac:dyDescent="0.2">
      <c r="A25" s="96">
        <v>4</v>
      </c>
      <c r="B25" s="164"/>
      <c r="C25" s="80"/>
      <c r="D25" s="177"/>
      <c r="E25" s="80"/>
      <c r="F25" s="97"/>
      <c r="G25" s="98"/>
      <c r="H25" s="172" t="str">
        <f>(IF(C25-F22&gt;0,1)+IF(D25-F23&gt;0,1)+IF(E25-F24&gt;0,1)+IF(G25-F26&gt;0,1))&amp;"-"&amp;(IF(C25-F22&lt;0,1)+IF(D25-F23&lt;0,1)+IF(E25-F24&lt;0,1)+IF(G25-F26&lt;0,1))</f>
        <v>0-0</v>
      </c>
      <c r="I25" s="80" t="str">
        <f>IF(AND(B25&lt;&gt;"",M$21=TRUE),A$21&amp;RANK(M25,M$22:M$26,0),"")</f>
        <v/>
      </c>
      <c r="J25" s="173">
        <f t="shared" si="4"/>
        <v>0</v>
      </c>
      <c r="K25" s="176">
        <f>IF(AND(J25=1,J22=1,C25&gt;F22),1)+IF(AND(J25=1,J23=1,D25&gt;F23),1)+IF(AND(J25=1,J24=1,E25&gt;F24),1)+IF(AND(J25=1,J26=1,G25&gt;F26),1)+IF(AND(J25=2,J22=2,C25&gt;F22),1)+IF(AND(J25=2,J23=2,D25&gt;F23),1)+IF(AND(J25=2,J24=2,E25&gt;F24),1)+IF(AND(J25=2,J26=2,G25&gt;F26),1)+IF(AND(J25=3,J22=3,C25&gt;F22),1)+IF(AND(J25=3,J23=3,D25&gt;F23),1)+IF(AND(J25=3,J24=3,E25&gt;F24),1)+IF(AND(J25=3,J26=3,G25&gt;F26),1)</f>
        <v>0</v>
      </c>
      <c r="L25" s="123">
        <f>IF(AND(J25=1,J22=1),C25-F22)+IF(AND(J25=1,J23=1),D25-F23)+IF(AND(J25=1,J24=1),E25-F24)+IF(AND(J25=1,J26=1),G25-F26)+IF(AND(J25=2,J22=2),C25-F22)+IF(AND(J25=2,J23=2),D25-F23)+IF(AND(J25=2,J24=2),E25-F24)+IF(AND(J25=2,J26=2),G25-F26)+IF(AND(J25=3,J22=3),C25-F22)+IF(AND(J25=3,J23=3),D25-F23)+IF(AND(J25=3,J24=3),E25-F24)+IF(AND(J25=3,J26=3),G25-F26)</f>
        <v>0</v>
      </c>
      <c r="M25" s="175">
        <f t="shared" si="5"/>
        <v>0</v>
      </c>
    </row>
    <row r="26" spans="1:13" hidden="1" x14ac:dyDescent="0.2">
      <c r="A26" s="96">
        <v>5</v>
      </c>
      <c r="B26" s="164"/>
      <c r="C26" s="80"/>
      <c r="D26" s="80"/>
      <c r="E26" s="80"/>
      <c r="F26" s="80"/>
      <c r="G26" s="97"/>
      <c r="H26" s="172" t="str">
        <f>(IF(C26-G22&gt;0,1)+IF(D26-G23&gt;0,1)+IF(E26-G24&gt;0,1)+IF(F26-G25&gt;0,1))&amp;"-"&amp;(IF(C26-G22&lt;0,1)+IF(D26-G23&lt;0,1)+IF(E26-G24&lt;0,1)+IF(F26-G25&lt;0,1))</f>
        <v>0-0</v>
      </c>
      <c r="I26" s="80" t="str">
        <f>IF(AND(B26&lt;&gt;"",M$21=TRUE),A$21&amp;RANK(M26,M$22:M$26,0),"")</f>
        <v/>
      </c>
      <c r="J26" s="173">
        <f t="shared" si="4"/>
        <v>0</v>
      </c>
      <c r="K26" s="176">
        <f>IF(AND(J26=1,J22=1,C26&gt;G22),1)+IF(AND(J26=1,J23=1,D26&gt;G23),1)+IF(AND(J26=1,J24=1,E26&gt;G24),1)+IF(AND(J26=1,J25=1,F26&gt;G25),1)+IF(AND(J26=2,J22=2,C26&gt;G22),1)+IF(AND(J26=2,J23=2,D26&gt;G23),1)+IF(AND(J26=2,J24=2,E26&gt;G24),1)+IF(AND(J26=2,J25=2,F26&gt;G25),1)+IF(AND(J26=3,J22=3,C26&gt;G22),1)+IF(AND(J26=3,J23=3,D26&gt;G23),1)+IF(AND(J26=3,J24=3,E26&gt;G24),1)+IF(AND(J26=3,J25=3,F26&gt;G25),1)</f>
        <v>0</v>
      </c>
      <c r="L26" s="123">
        <f>IF(AND(J26=1,J22=1),C26-G22)+IF(AND(J26=1,J23=1),D26-G23)+IF(AND(J26=1,J24=1),E26-G24)+IF(AND(J26=1,J25=1),F26-G25)+IF(AND(J26=2,J22=2),C26-G22)+IF(AND(J26=2,J23=2),D26-G23)+IF(AND(J26=2,J24=2),E26-G24)+IF(AND(J26=2,J25=2),F26-G25)+IF(AND(J26=3,J22=3),C26-G22)+IF(AND(J26=3,J23=3),D26-G23)+IF(AND(J26=3,J24=3),E26-G24)+IF(AND(J26=3,J25=3),F26-G25)</f>
        <v>0</v>
      </c>
      <c r="M26" s="175">
        <f t="shared" si="5"/>
        <v>0</v>
      </c>
    </row>
    <row r="27" spans="1:13" s="134" customFormat="1" x14ac:dyDescent="0.2">
      <c r="A27" s="76"/>
      <c r="B27" s="116"/>
      <c r="C27" s="22"/>
      <c r="D27" s="22"/>
      <c r="E27" s="22"/>
      <c r="F27" s="188"/>
      <c r="G27" s="188"/>
      <c r="H27" s="189"/>
      <c r="I27" s="190"/>
      <c r="J27" s="191"/>
      <c r="K27" s="182"/>
      <c r="L27" s="192"/>
      <c r="M27" s="191"/>
    </row>
    <row r="28" spans="1:13" s="134" customFormat="1" x14ac:dyDescent="0.2">
      <c r="A28" s="96" t="s">
        <v>17</v>
      </c>
      <c r="B28" s="119"/>
      <c r="C28" s="78">
        <v>1</v>
      </c>
      <c r="D28" s="78">
        <v>2</v>
      </c>
      <c r="E28" s="78">
        <v>3</v>
      </c>
      <c r="F28" s="78"/>
      <c r="G28" s="78"/>
      <c r="H28" s="119" t="s">
        <v>1</v>
      </c>
      <c r="I28" s="119" t="s">
        <v>52</v>
      </c>
      <c r="J28" s="184" t="s">
        <v>212</v>
      </c>
      <c r="K28" s="170" t="s">
        <v>212</v>
      </c>
      <c r="L28" s="185" t="s">
        <v>213</v>
      </c>
      <c r="M28" s="186" t="b">
        <f>OR(AND(COUNTA(B29:B33)=3,COUNTA(C29:G33)=6),AND(COUNTA(B29:B33)=4,COUNTA(C29:G33)=12),AND(COUNTA(B29:B33)=5,COUNTA(C29:G33)=20))</f>
        <v>1</v>
      </c>
    </row>
    <row r="29" spans="1:13" s="134" customFormat="1" x14ac:dyDescent="0.2">
      <c r="A29" s="96">
        <v>1</v>
      </c>
      <c r="B29" s="100" t="s">
        <v>99</v>
      </c>
      <c r="C29" s="97"/>
      <c r="D29" s="80">
        <v>6</v>
      </c>
      <c r="E29" s="80">
        <v>13</v>
      </c>
      <c r="F29" s="80"/>
      <c r="G29" s="80"/>
      <c r="H29" s="172" t="str">
        <f>(IF(D29-C30&gt;0,1)+IF(E29-C31&gt;0,1)+IF(F29-C32&gt;0,1)+IF(G29-C33&gt;0,1))&amp;"-"&amp;(IF(D29-C30&lt;0,1)+IF(E29-C31&lt;0,1)+IF(F29-C32&lt;0,1)+IF(G29-C33&lt;0,1))</f>
        <v>1-1</v>
      </c>
      <c r="I29" s="80" t="str">
        <f>IF(AND(B29&lt;&gt;"",M$28=TRUE),A$28&amp;RANK(M29,M$29:M$33,0),"")</f>
        <v>D2</v>
      </c>
      <c r="J29" s="173">
        <f>VALUE(LEFT(H29,1))</f>
        <v>1</v>
      </c>
      <c r="K29" s="174">
        <f>IF(AND(J29=1,J30=1,D29&gt;C30),1)+IF(AND(J29=1,J31=1,E29&gt;C31),1)+IF(AND(J29=1,J32=1,F29&gt;C32),1)+IF(AND(J29=1,J33=1,G29&gt;C33),1)+IF(AND(J29=2,J30=2,D29&gt;C30),1)+IF(AND(J29=2,J31=2,E29&gt;C31),1)+IF(AND(J29=2,J32=2,F29&gt;C32),1)+IF(AND(J29=2,J33=2,G29&gt;C33),1)+IF(AND(J29=3,J30=3,D29&gt;C30),1)+IF(AND(J29=3,J31=3,E29&gt;C31),1)+IF(AND(J29=3,J32=3,F29&gt;C32),1)+IF(AND(J29=3,J33=3,G29&gt;C33),1)</f>
        <v>0</v>
      </c>
      <c r="L29" s="123">
        <f>IF(AND(J29=1,J30=1),D29-C30)+IF(AND(J29=1,J31=1),E29-C31)+IF(AND(J29=1,J32=1),F29-C32)+IF(AND(J29=1,J33=1),G29-C33)+IF(AND(J29=2,J30=2),D29-C30)+IF(AND(J29=2,J31=2),E29-C31)+IF(AND(J29=2,J32=2),F29-C32)+IF(AND(J29=2,J33=2),G29-C33)+IF(AND(J29=3,J30=3),D29-C30)+IF(AND(J29=3,J31=3),E29-C31)+IF(AND(J29=3,J32=3),F29-C32)+IF(AND(J29=3,J33=3),G29-C33)</f>
        <v>0</v>
      </c>
      <c r="M29" s="175">
        <f>10000*J29+K29*100+L29</f>
        <v>10000</v>
      </c>
    </row>
    <row r="30" spans="1:13" s="134" customFormat="1" x14ac:dyDescent="0.2">
      <c r="A30" s="96">
        <v>2</v>
      </c>
      <c r="B30" s="163" t="s">
        <v>167</v>
      </c>
      <c r="C30" s="80">
        <v>13</v>
      </c>
      <c r="D30" s="97"/>
      <c r="E30" s="80">
        <v>13</v>
      </c>
      <c r="F30" s="80"/>
      <c r="G30" s="80"/>
      <c r="H30" s="172" t="str">
        <f>(IF(C30-D29&gt;0,1)+IF(E30-D31&gt;0,1)+IF(F30-D32&gt;0,1)+IF(G30-D33&gt;0,1))&amp;"-"&amp;(IF(C30-D29&lt;0,1)+IF(E30-D31&lt;0,1)+IF(F30-D32&lt;0,1)+IF(G30-D33&lt;0,1))</f>
        <v>2-0</v>
      </c>
      <c r="I30" s="80" t="str">
        <f>IF(AND(B30&lt;&gt;"",M$28=TRUE),A$28&amp;RANK(M30,M$29:M$33,0),"")</f>
        <v>D1</v>
      </c>
      <c r="J30" s="173">
        <f t="shared" ref="J30:J33" si="6">VALUE(LEFT(H30,1))</f>
        <v>2</v>
      </c>
      <c r="K30" s="176">
        <f>IF(AND(J30=1,J29=1,C30&gt;D29),1)+IF(AND(J30=1,J31=1,E30&gt;D31),1)+IF(AND(J30=1,J32=1,F30&gt;D32),1)+IF(AND(J30=1,J33=1,G30&gt;D33),1)+IF(AND(J30=2,J29=2,C30&gt;D29),1)+IF(AND(J30=2,J31=2,E30&gt;D31),1)+IF(AND(J30=2,J32=2,F30&gt;D32),1)+IF(AND(J30=2,J33=2,G30&gt;D33),1)+IF(AND(J30=3,J29=3,C30&gt;D29),1)+IF(AND(J30=3,J31=3,E30&gt;D31),1)+IF(AND(J30=3,J32=3,F30&gt;D32),1)+IF(AND(J30=3,J33=3,G30&gt;D33),1)</f>
        <v>0</v>
      </c>
      <c r="L30" s="123">
        <f>IF(AND(J30=1,J29=1),C30-D29)+IF(AND(J30=1,J31=1),E30-D31)+IF(AND(J30=1,J32=1),F30-D32)+IF(AND(J30=1,J33=1),G30-D33)+IF(AND(J30=2,J29=2),C30-D29)+IF(AND(J30=2,J31=2),E30-D31)+IF(AND(J30=2,J32=2),F30-D32)+IF(AND(J30=2,J33=2),G30-D33)+IF(AND(J30=3,J29=3),C30-D29)+IF(AND(J30=3,J31=3),E30-D31)+IF(AND(J30=3,J32=3),F30-D32)+IF(AND(J30=3,J33=3),G30-D33)</f>
        <v>0</v>
      </c>
      <c r="M30" s="175">
        <f t="shared" ref="M30:M33" si="7">10000*J30+K30*100+L30</f>
        <v>20000</v>
      </c>
    </row>
    <row r="31" spans="1:13" s="134" customFormat="1" x14ac:dyDescent="0.2">
      <c r="A31" s="96">
        <v>3</v>
      </c>
      <c r="B31" s="163" t="s">
        <v>156</v>
      </c>
      <c r="C31" s="80">
        <v>3</v>
      </c>
      <c r="D31" s="177">
        <v>6</v>
      </c>
      <c r="E31" s="97"/>
      <c r="F31" s="80"/>
      <c r="G31" s="80"/>
      <c r="H31" s="172" t="str">
        <f>(IF(C31-E29&gt;0,1)+IF(D31-E30&gt;0,1)+IF(F31-E32&gt;0,1)+IF(G31-E33&gt;0,1))&amp;"-"&amp;(IF(C31-E29&lt;0,1)+IF(D31-E30&lt;0,1)+IF(F31-E32&lt;0,1)+IF(G31-E33&lt;0,1))</f>
        <v>0-2</v>
      </c>
      <c r="I31" s="80" t="str">
        <f>IF(AND(B31&lt;&gt;"",M$28=TRUE),A$28&amp;RANK(M31,M$29:M$33,0),"")</f>
        <v>D3</v>
      </c>
      <c r="J31" s="173">
        <f t="shared" si="6"/>
        <v>0</v>
      </c>
      <c r="K31" s="176">
        <f>IF(AND(J31=1,J29=1,C31&gt;E29),1)+IF(AND(J31=1,J30=1,D31&gt;E30),1)+IF(AND(J31=1,J32=1,F31&gt;E32),1)+IF(AND(J31=1,J33=1,G31&gt;E33),1)+IF(AND(J31=2,J29=2,C31&gt;E29),1)+IF(AND(J31=2,J30=2,D31&gt;E30),1)+IF(AND(J31=2,J32=2,F31&gt;E32),1)+IF(AND(J31=2,J33=2,G31&gt;E33),1)+IF(AND(J31=3,J29=3,C31&gt;E29),1)+IF(AND(J31=3,J30=3,D31&gt;E30),1)+IF(AND(J31=3,J32=3,F31&gt;E32),1)+IF(AND(J31=3,J33=3,G31&gt;E33),1)</f>
        <v>0</v>
      </c>
      <c r="L31" s="123">
        <f>IF(AND(J31=1,J29=1),C31-E29)+IF(AND(J31=1,J30=1),D31-E30)+IF(AND(J31=1,J32=1),F31-E32)+IF(AND(J31=1,J33=1),G31-E33)+IF(AND(J31=2,J29=2),C31-E29)+IF(AND(J31=2,J30=2),D31-E30)+IF(AND(J31=2,J32=2),F31-E32)+IF(AND(J31=2,J33=2),G31-E33)+IF(AND(J31=3,J29=3),C31-E29)+IF(AND(J31=3,J30=3),D31-E30)+IF(AND(J31=3,J32=3),F31-E32)+IF(AND(J31=3,J33=3),G31-E33)</f>
        <v>0</v>
      </c>
      <c r="M31" s="175">
        <f t="shared" si="7"/>
        <v>0</v>
      </c>
    </row>
    <row r="32" spans="1:13" s="134" customFormat="1" hidden="1" x14ac:dyDescent="0.2">
      <c r="A32" s="96">
        <v>4</v>
      </c>
      <c r="B32" s="164"/>
      <c r="C32" s="80"/>
      <c r="D32" s="177"/>
      <c r="E32" s="80"/>
      <c r="F32" s="97"/>
      <c r="G32" s="98"/>
      <c r="H32" s="172" t="str">
        <f>(IF(C32-F29&gt;0,1)+IF(D32-F30&gt;0,1)+IF(E32-F31&gt;0,1)+IF(G32-F33&gt;0,1))&amp;"-"&amp;(IF(C32-F29&lt;0,1)+IF(D32-F30&lt;0,1)+IF(E32-F31&lt;0,1)+IF(G32-F33&lt;0,1))</f>
        <v>0-0</v>
      </c>
      <c r="I32" s="80" t="str">
        <f>IF(AND(B32&lt;&gt;"",M$28=TRUE),A$28&amp;RANK(M32,M$29:M$33,0),"")</f>
        <v/>
      </c>
      <c r="J32" s="173">
        <f t="shared" si="6"/>
        <v>0</v>
      </c>
      <c r="K32" s="176">
        <f>IF(AND(J32=1,J29=1,C32&gt;F29),1)+IF(AND(J32=1,J30=1,D32&gt;F30),1)+IF(AND(J32=1,J31=1,E32&gt;F31),1)+IF(AND(J32=1,J33=1,G32&gt;F33),1)+IF(AND(J32=2,J29=2,C32&gt;F29),1)+IF(AND(J32=2,J30=2,D32&gt;F30),1)+IF(AND(J32=2,J31=2,E32&gt;F31),1)+IF(AND(J32=2,J33=2,G32&gt;F33),1)+IF(AND(J32=3,J29=3,C32&gt;F29),1)+IF(AND(J32=3,J30=3,D32&gt;F30),1)+IF(AND(J32=3,J31=3,E32&gt;F31),1)+IF(AND(J32=3,J33=3,G32&gt;F33),1)</f>
        <v>0</v>
      </c>
      <c r="L32" s="123">
        <f>IF(AND(J32=1,J29=1),C32-F29)+IF(AND(J32=1,J30=1),D32-F30)+IF(AND(J32=1,J31=1),E32-F31)+IF(AND(J32=1,J33=1),G32-F33)+IF(AND(J32=2,J29=2),C32-F29)+IF(AND(J32=2,J30=2),D32-F30)+IF(AND(J32=2,J31=2),E32-F31)+IF(AND(J32=2,J33=2),G32-F33)+IF(AND(J32=3,J29=3),C32-F29)+IF(AND(J32=3,J30=3),D32-F30)+IF(AND(J32=3,J31=3),E32-F31)+IF(AND(J32=3,J33=3),G32-F33)</f>
        <v>0</v>
      </c>
      <c r="M32" s="175">
        <f t="shared" si="7"/>
        <v>0</v>
      </c>
    </row>
    <row r="33" spans="1:13" s="134" customFormat="1" hidden="1" x14ac:dyDescent="0.2">
      <c r="A33" s="96">
        <v>5</v>
      </c>
      <c r="B33" s="164"/>
      <c r="C33" s="80"/>
      <c r="D33" s="80"/>
      <c r="E33" s="80"/>
      <c r="F33" s="80"/>
      <c r="G33" s="97"/>
      <c r="H33" s="172" t="str">
        <f>(IF(C33-G29&gt;0,1)+IF(D33-G30&gt;0,1)+IF(E33-G31&gt;0,1)+IF(F33-G32&gt;0,1))&amp;"-"&amp;(IF(C33-G29&lt;0,1)+IF(D33-G30&lt;0,1)+IF(E33-G31&lt;0,1)+IF(F33-G32&lt;0,1))</f>
        <v>0-0</v>
      </c>
      <c r="I33" s="80" t="str">
        <f>IF(AND(B33&lt;&gt;"",M$28=TRUE),A$28&amp;RANK(M33,M$29:M$33,0),"")</f>
        <v/>
      </c>
      <c r="J33" s="173">
        <f t="shared" si="6"/>
        <v>0</v>
      </c>
      <c r="K33" s="176">
        <f>IF(AND(J33=1,J29=1,C33&gt;G29),1)+IF(AND(J33=1,J30=1,D33&gt;G30),1)+IF(AND(J33=1,J31=1,E33&gt;G31),1)+IF(AND(J33=1,J32=1,F33&gt;G32),1)+IF(AND(J33=2,J29=2,C33&gt;G29),1)+IF(AND(J33=2,J30=2,D33&gt;G30),1)+IF(AND(J33=2,J31=2,E33&gt;G31),1)+IF(AND(J33=2,J32=2,F33&gt;G32),1)+IF(AND(J33=3,J29=3,C33&gt;G29),1)+IF(AND(J33=3,J30=3,D33&gt;G30),1)+IF(AND(J33=3,J31=3,E33&gt;G31),1)+IF(AND(J33=3,J32=3,F33&gt;G32),1)</f>
        <v>0</v>
      </c>
      <c r="L33" s="123">
        <f>IF(AND(J33=1,J29=1),C33-G29)+IF(AND(J33=1,J30=1),D33-G30)+IF(AND(J33=1,J31=1),E33-G31)+IF(AND(J33=1,J32=1),F33-G32)+IF(AND(J33=2,J29=2),C33-G29)+IF(AND(J33=2,J30=2),D33-G30)+IF(AND(J33=2,J31=2),E33-G31)+IF(AND(J33=2,J32=2),F33-G32)+IF(AND(J33=3,J29=3),C33-G29)+IF(AND(J33=3,J30=3),D33-G30)+IF(AND(J33=3,J31=3),E33-G31)+IF(AND(J33=3,J32=3),F33-G32)</f>
        <v>0</v>
      </c>
      <c r="M33" s="175">
        <f t="shared" si="7"/>
        <v>0</v>
      </c>
    </row>
    <row r="34" spans="1:13" s="134" customFormat="1" x14ac:dyDescent="0.2">
      <c r="A34" s="95"/>
      <c r="B34" s="79"/>
      <c r="C34" s="79"/>
      <c r="D34" s="79"/>
      <c r="E34" s="79"/>
      <c r="F34" s="193"/>
      <c r="G34" s="79"/>
      <c r="H34" s="130"/>
      <c r="I34" s="194"/>
      <c r="J34" s="186"/>
      <c r="K34" s="190"/>
      <c r="L34" s="195"/>
      <c r="M34" s="186"/>
    </row>
    <row r="35" spans="1:13" s="134" customFormat="1" x14ac:dyDescent="0.2">
      <c r="B35" s="102" t="s">
        <v>2</v>
      </c>
      <c r="C35" s="84" t="s">
        <v>16</v>
      </c>
      <c r="D35" s="84" t="s">
        <v>15</v>
      </c>
    </row>
    <row r="36" spans="1:13" s="134" customFormat="1" x14ac:dyDescent="0.2">
      <c r="B36" s="102" t="s">
        <v>5</v>
      </c>
      <c r="C36" s="84" t="s">
        <v>6</v>
      </c>
      <c r="D36" s="84" t="s">
        <v>4</v>
      </c>
    </row>
    <row r="37" spans="1:13" s="134" customFormat="1" x14ac:dyDescent="0.2">
      <c r="B37" s="102" t="s">
        <v>8</v>
      </c>
      <c r="C37" s="84" t="s">
        <v>18</v>
      </c>
      <c r="D37" s="84" t="s">
        <v>10</v>
      </c>
    </row>
    <row r="38" spans="1:13" s="134" customFormat="1" hidden="1" x14ac:dyDescent="0.2">
      <c r="B38" s="79"/>
      <c r="C38" s="79"/>
      <c r="D38" s="79"/>
    </row>
    <row r="39" spans="1:13" s="134" customFormat="1" hidden="1" x14ac:dyDescent="0.2"/>
    <row r="40" spans="1:13" s="134" customFormat="1" hidden="1" x14ac:dyDescent="0.2"/>
    <row r="41" spans="1:13" s="134" customFormat="1" hidden="1" x14ac:dyDescent="0.2"/>
    <row r="42" spans="1:13" s="134" customFormat="1" hidden="1" x14ac:dyDescent="0.2"/>
    <row r="43" spans="1:13" s="134" customFormat="1" hidden="1" x14ac:dyDescent="0.2"/>
    <row r="44" spans="1:13" s="134" customFormat="1" hidden="1" x14ac:dyDescent="0.2"/>
    <row r="45" spans="1:13" s="134" customFormat="1" hidden="1" x14ac:dyDescent="0.2"/>
    <row r="46" spans="1:13" s="134" customFormat="1" hidden="1" x14ac:dyDescent="0.2"/>
    <row r="47" spans="1:13" s="134" customFormat="1" hidden="1" x14ac:dyDescent="0.2"/>
    <row r="48" spans="1:13" s="134" customFormat="1" hidden="1" x14ac:dyDescent="0.2"/>
    <row r="49" spans="1:13" s="134" customFormat="1" hidden="1" x14ac:dyDescent="0.2"/>
    <row r="50" spans="1:13" s="134" customFormat="1" hidden="1" x14ac:dyDescent="0.2"/>
    <row r="51" spans="1:13" s="134" customFormat="1" hidden="1" x14ac:dyDescent="0.2"/>
    <row r="52" spans="1:13" s="134" customFormat="1" hidden="1" x14ac:dyDescent="0.2"/>
    <row r="53" spans="1:13" s="134" customFormat="1" hidden="1" x14ac:dyDescent="0.2"/>
    <row r="54" spans="1:13" s="134" customFormat="1" hidden="1" x14ac:dyDescent="0.2"/>
    <row r="55" spans="1:13" s="134" customFormat="1" hidden="1" x14ac:dyDescent="0.2"/>
    <row r="56" spans="1:13" s="134" customFormat="1" hidden="1" x14ac:dyDescent="0.2"/>
    <row r="57" spans="1:13" s="134" customFormat="1" hidden="1" x14ac:dyDescent="0.2"/>
    <row r="58" spans="1:13" s="134" customFormat="1" hidden="1" x14ac:dyDescent="0.2"/>
    <row r="59" spans="1:13" s="134" customFormat="1" hidden="1" x14ac:dyDescent="0.2"/>
    <row r="60" spans="1:13" s="134" customFormat="1" hidden="1" x14ac:dyDescent="0.2"/>
    <row r="61" spans="1:13" s="134" customFormat="1" hidden="1" x14ac:dyDescent="0.2"/>
    <row r="62" spans="1:13" s="134" customFormat="1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13" hidden="1" x14ac:dyDescent="0.2">
      <c r="A63" s="77"/>
      <c r="E63" s="77"/>
      <c r="F63" s="77"/>
      <c r="G63" s="77"/>
      <c r="H63" s="77"/>
      <c r="I63" s="77"/>
      <c r="J63" s="77"/>
      <c r="K63" s="77"/>
      <c r="L63" s="77"/>
      <c r="M63" s="77"/>
    </row>
    <row r="64" spans="1:13" hidden="1" x14ac:dyDescent="0.2">
      <c r="A64" s="77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3" hidden="1" x14ac:dyDescent="0.2">
      <c r="A69" s="77"/>
      <c r="E69" s="77"/>
      <c r="F69" s="77"/>
      <c r="G69" s="77"/>
      <c r="H69" s="77"/>
      <c r="I69" s="77"/>
      <c r="J69" s="77"/>
      <c r="K69" s="77"/>
      <c r="L69" s="77"/>
      <c r="M69" s="77"/>
    </row>
    <row r="70" spans="1:13" hidden="1" x14ac:dyDescent="0.2">
      <c r="A70" s="77"/>
      <c r="B70" s="105"/>
      <c r="C70" s="83"/>
      <c r="D70" s="83"/>
      <c r="E70" s="77"/>
      <c r="F70" s="77"/>
      <c r="G70" s="77"/>
      <c r="H70" s="77"/>
      <c r="I70" s="77"/>
      <c r="J70" s="77"/>
      <c r="K70" s="77"/>
      <c r="L70" s="77"/>
      <c r="M70" s="77"/>
    </row>
    <row r="71" spans="1:13" hidden="1" x14ac:dyDescent="0.2">
      <c r="A71" s="77"/>
      <c r="E71" s="77"/>
      <c r="F71" s="77"/>
      <c r="G71" s="77"/>
      <c r="H71" s="77"/>
      <c r="I71" s="77"/>
      <c r="J71" s="77"/>
      <c r="K71" s="77"/>
      <c r="L71" s="77"/>
      <c r="M71" s="77"/>
    </row>
    <row r="72" spans="1:13" hidden="1" x14ac:dyDescent="0.2">
      <c r="A72" s="77"/>
      <c r="E72" s="77"/>
      <c r="F72" s="77"/>
      <c r="G72" s="77"/>
      <c r="H72" s="77"/>
      <c r="I72" s="77"/>
      <c r="J72" s="77"/>
      <c r="K72" s="77"/>
      <c r="L72" s="77"/>
      <c r="M72" s="77"/>
    </row>
    <row r="73" spans="1:13" hidden="1" x14ac:dyDescent="0.2">
      <c r="A73" s="77"/>
      <c r="E73" s="77"/>
      <c r="F73" s="77"/>
      <c r="G73" s="77"/>
      <c r="H73" s="77"/>
      <c r="I73" s="77"/>
      <c r="J73" s="77"/>
      <c r="K73" s="77"/>
      <c r="L73" s="77"/>
      <c r="M73" s="77"/>
    </row>
    <row r="74" spans="1:13" hidden="1" x14ac:dyDescent="0.2">
      <c r="A74" s="77"/>
      <c r="E74" s="77"/>
      <c r="F74" s="77"/>
      <c r="G74" s="77"/>
      <c r="H74" s="77"/>
      <c r="I74" s="77"/>
      <c r="J74" s="77"/>
      <c r="K74" s="77"/>
      <c r="L74" s="77"/>
      <c r="M74" s="77"/>
    </row>
    <row r="75" spans="1:13" hidden="1" x14ac:dyDescent="0.2">
      <c r="A75" s="77"/>
      <c r="E75" s="77"/>
      <c r="F75" s="77"/>
      <c r="G75" s="77"/>
      <c r="H75" s="77"/>
      <c r="I75" s="77"/>
      <c r="J75" s="77"/>
      <c r="K75" s="77"/>
      <c r="L75" s="77"/>
      <c r="M75" s="77"/>
    </row>
    <row r="76" spans="1:13" hidden="1" x14ac:dyDescent="0.2">
      <c r="A76" s="134"/>
      <c r="B76" s="134"/>
      <c r="C76" s="134"/>
      <c r="D76" s="134"/>
      <c r="E76" s="134"/>
      <c r="F76" s="134"/>
      <c r="G76" s="134"/>
      <c r="H76" s="134"/>
      <c r="J76" s="134"/>
      <c r="K76" s="134"/>
      <c r="L76" s="134"/>
    </row>
    <row r="77" spans="1:13" hidden="1" x14ac:dyDescent="0.2">
      <c r="A77" s="134"/>
      <c r="B77" s="134"/>
      <c r="C77" s="134"/>
      <c r="D77" s="134"/>
      <c r="E77" s="134"/>
      <c r="F77" s="134"/>
      <c r="G77" s="134"/>
      <c r="H77" s="134"/>
      <c r="J77" s="134"/>
      <c r="K77" s="134"/>
      <c r="L77" s="134"/>
    </row>
    <row r="78" spans="1:13" hidden="1" x14ac:dyDescent="0.2">
      <c r="A78" s="134"/>
      <c r="B78" s="134"/>
      <c r="C78" s="134"/>
      <c r="D78" s="134"/>
      <c r="E78" s="134"/>
      <c r="F78" s="134"/>
      <c r="G78" s="134"/>
      <c r="H78" s="134"/>
      <c r="J78" s="134"/>
      <c r="K78" s="134"/>
      <c r="L78" s="134"/>
    </row>
    <row r="79" spans="1:13" hidden="1" x14ac:dyDescent="0.2">
      <c r="A79" s="134"/>
      <c r="B79" s="134"/>
      <c r="C79" s="134"/>
      <c r="D79" s="134"/>
      <c r="E79" s="134"/>
      <c r="F79" s="134"/>
      <c r="G79" s="134"/>
      <c r="H79" s="134"/>
      <c r="J79" s="134"/>
      <c r="K79" s="134"/>
      <c r="L79" s="134"/>
    </row>
    <row r="80" spans="1:13" hidden="1" x14ac:dyDescent="0.2">
      <c r="A80" s="134"/>
      <c r="B80" s="134"/>
      <c r="C80" s="134"/>
      <c r="D80" s="134"/>
      <c r="E80" s="134"/>
      <c r="F80" s="134"/>
      <c r="G80" s="134"/>
      <c r="H80" s="134"/>
      <c r="J80" s="134"/>
      <c r="K80" s="134"/>
      <c r="L80" s="134"/>
    </row>
    <row r="81" spans="1:12" hidden="1" x14ac:dyDescent="0.2">
      <c r="A81" s="134"/>
      <c r="B81" s="134"/>
      <c r="C81" s="134"/>
      <c r="D81" s="134"/>
      <c r="E81" s="134"/>
      <c r="F81" s="134"/>
      <c r="G81" s="134"/>
      <c r="H81" s="134"/>
      <c r="J81" s="134"/>
      <c r="K81" s="134"/>
      <c r="L81" s="134"/>
    </row>
    <row r="82" spans="1:12" hidden="1" x14ac:dyDescent="0.2">
      <c r="A82" s="134"/>
      <c r="B82" s="134"/>
      <c r="C82" s="134"/>
      <c r="D82" s="134"/>
      <c r="E82" s="134"/>
      <c r="F82" s="134"/>
      <c r="G82" s="134"/>
      <c r="H82" s="134"/>
      <c r="J82" s="134"/>
      <c r="K82" s="134"/>
      <c r="L82" s="134"/>
    </row>
    <row r="83" spans="1:12" hidden="1" x14ac:dyDescent="0.2">
      <c r="A83" s="134"/>
      <c r="B83" s="134"/>
      <c r="C83" s="134"/>
      <c r="D83" s="134"/>
      <c r="E83" s="134"/>
      <c r="F83" s="134"/>
      <c r="G83" s="134"/>
      <c r="H83" s="134"/>
      <c r="J83" s="134"/>
      <c r="K83" s="134"/>
      <c r="L83" s="134"/>
    </row>
    <row r="84" spans="1:12" hidden="1" x14ac:dyDescent="0.2">
      <c r="A84" s="134"/>
      <c r="B84" s="134"/>
      <c r="C84" s="134"/>
      <c r="D84" s="134"/>
      <c r="E84" s="134"/>
      <c r="F84" s="134"/>
      <c r="G84" s="134"/>
      <c r="H84" s="134"/>
      <c r="J84" s="134"/>
      <c r="K84" s="134"/>
      <c r="L84" s="134"/>
    </row>
    <row r="85" spans="1:12" hidden="1" x14ac:dyDescent="0.2">
      <c r="A85" s="134"/>
      <c r="B85" s="134"/>
      <c r="C85" s="134"/>
      <c r="D85" s="134"/>
      <c r="E85" s="134"/>
      <c r="F85" s="134"/>
      <c r="G85" s="134"/>
      <c r="H85" s="134"/>
      <c r="J85" s="134"/>
      <c r="K85" s="134"/>
      <c r="L85" s="134"/>
    </row>
    <row r="86" spans="1:12" hidden="1" x14ac:dyDescent="0.2">
      <c r="A86" s="134"/>
      <c r="B86" s="134"/>
      <c r="C86" s="134"/>
      <c r="D86" s="134"/>
      <c r="E86" s="134"/>
      <c r="F86" s="134"/>
      <c r="G86" s="134"/>
      <c r="H86" s="134"/>
      <c r="J86" s="134"/>
      <c r="K86" s="134"/>
      <c r="L86" s="134"/>
    </row>
    <row r="87" spans="1:12" hidden="1" x14ac:dyDescent="0.2">
      <c r="A87" s="134"/>
      <c r="B87" s="134"/>
      <c r="C87" s="134"/>
      <c r="D87" s="134"/>
      <c r="E87" s="134"/>
      <c r="F87" s="134"/>
      <c r="G87" s="134"/>
      <c r="H87" s="134"/>
      <c r="J87" s="134"/>
      <c r="K87" s="134"/>
      <c r="L87" s="134"/>
    </row>
    <row r="88" spans="1:12" hidden="1" x14ac:dyDescent="0.2">
      <c r="A88" s="134"/>
      <c r="B88" s="134"/>
      <c r="C88" s="134"/>
      <c r="D88" s="134"/>
      <c r="E88" s="134"/>
      <c r="F88" s="134"/>
      <c r="G88" s="134"/>
      <c r="H88" s="134"/>
      <c r="J88" s="134"/>
      <c r="K88" s="134"/>
      <c r="L88" s="134"/>
    </row>
    <row r="89" spans="1:12" hidden="1" x14ac:dyDescent="0.2">
      <c r="A89" s="134"/>
      <c r="B89" s="134"/>
      <c r="C89" s="134"/>
      <c r="D89" s="134"/>
      <c r="E89" s="134"/>
      <c r="F89" s="134"/>
      <c r="G89" s="134"/>
      <c r="H89" s="134"/>
      <c r="J89" s="134"/>
      <c r="K89" s="134"/>
      <c r="L89" s="134"/>
    </row>
    <row r="90" spans="1:12" hidden="1" x14ac:dyDescent="0.2">
      <c r="A90" s="134"/>
      <c r="B90" s="134"/>
      <c r="C90" s="134"/>
      <c r="D90" s="134"/>
      <c r="E90" s="134"/>
      <c r="F90" s="134"/>
      <c r="G90" s="134"/>
      <c r="H90" s="134"/>
      <c r="J90" s="134"/>
      <c r="K90" s="134"/>
      <c r="L90" s="134"/>
    </row>
    <row r="91" spans="1:12" hidden="1" x14ac:dyDescent="0.2">
      <c r="A91" s="134"/>
      <c r="B91" s="134"/>
      <c r="C91" s="134"/>
      <c r="D91" s="134"/>
      <c r="E91" s="134"/>
      <c r="F91" s="134"/>
      <c r="G91" s="134"/>
      <c r="H91" s="134"/>
      <c r="J91" s="134"/>
      <c r="K91" s="134"/>
      <c r="L91" s="134"/>
    </row>
    <row r="92" spans="1:12" hidden="1" x14ac:dyDescent="0.2">
      <c r="A92" s="134"/>
      <c r="B92" s="134"/>
      <c r="C92" s="134"/>
      <c r="D92" s="134"/>
      <c r="E92" s="134"/>
      <c r="F92" s="134"/>
      <c r="G92" s="134"/>
      <c r="H92" s="134"/>
      <c r="J92" s="134"/>
      <c r="K92" s="134"/>
      <c r="L92" s="134"/>
    </row>
    <row r="93" spans="1:12" hidden="1" x14ac:dyDescent="0.2">
      <c r="A93" s="134"/>
      <c r="B93" s="134"/>
      <c r="C93" s="134"/>
      <c r="D93" s="134"/>
      <c r="E93" s="134"/>
      <c r="F93" s="134"/>
      <c r="G93" s="134"/>
      <c r="H93" s="134"/>
      <c r="J93" s="134"/>
      <c r="K93" s="134"/>
      <c r="L93" s="134"/>
    </row>
    <row r="94" spans="1:12" hidden="1" x14ac:dyDescent="0.2">
      <c r="A94" s="134"/>
      <c r="B94" s="134"/>
      <c r="C94" s="134"/>
      <c r="D94" s="134"/>
      <c r="E94" s="134"/>
      <c r="F94" s="134"/>
      <c r="G94" s="134"/>
      <c r="H94" s="134"/>
      <c r="J94" s="134"/>
      <c r="K94" s="134"/>
      <c r="L94" s="134"/>
    </row>
    <row r="95" spans="1:12" hidden="1" x14ac:dyDescent="0.2">
      <c r="A95" s="134"/>
      <c r="B95" s="134"/>
      <c r="C95" s="134"/>
      <c r="D95" s="134"/>
      <c r="E95" s="134"/>
      <c r="F95" s="134"/>
      <c r="G95" s="134"/>
      <c r="H95" s="134"/>
      <c r="J95" s="134"/>
      <c r="K95" s="134"/>
      <c r="L95" s="134"/>
    </row>
    <row r="96" spans="1:12" hidden="1" x14ac:dyDescent="0.2">
      <c r="A96" s="134"/>
      <c r="B96" s="134"/>
      <c r="C96" s="134"/>
      <c r="D96" s="134"/>
      <c r="E96" s="134"/>
      <c r="F96" s="134"/>
      <c r="G96" s="134"/>
      <c r="H96" s="134"/>
      <c r="J96" s="134"/>
      <c r="K96" s="134"/>
      <c r="L96" s="134"/>
    </row>
    <row r="97" spans="1:12" hidden="1" x14ac:dyDescent="0.2">
      <c r="A97" s="134"/>
      <c r="B97" s="134"/>
      <c r="C97" s="134"/>
      <c r="D97" s="134"/>
      <c r="E97" s="134"/>
      <c r="F97" s="134"/>
      <c r="G97" s="134"/>
      <c r="H97" s="134"/>
      <c r="J97" s="134"/>
      <c r="K97" s="134"/>
      <c r="L97" s="134"/>
    </row>
    <row r="98" spans="1:12" hidden="1" x14ac:dyDescent="0.2">
      <c r="A98" s="134"/>
      <c r="B98" s="134"/>
      <c r="C98" s="134"/>
      <c r="D98" s="134"/>
      <c r="E98" s="134"/>
      <c r="F98" s="134"/>
      <c r="G98" s="134"/>
      <c r="H98" s="134"/>
      <c r="J98" s="134"/>
      <c r="K98" s="134"/>
      <c r="L98" s="134"/>
    </row>
    <row r="99" spans="1:12" x14ac:dyDescent="0.2">
      <c r="A99" s="134"/>
      <c r="B99" s="134"/>
      <c r="C99" s="134"/>
      <c r="D99" s="134"/>
      <c r="E99" s="134"/>
      <c r="F99" s="134"/>
      <c r="G99" s="134"/>
      <c r="H99" s="134"/>
      <c r="J99" s="134"/>
      <c r="K99" s="134"/>
      <c r="L99" s="134"/>
    </row>
    <row r="100" spans="1:12" x14ac:dyDescent="0.2">
      <c r="A100" s="103" t="s">
        <v>245</v>
      </c>
      <c r="B100" s="85"/>
      <c r="C100" s="82"/>
      <c r="D100" s="82"/>
      <c r="E100" s="82"/>
      <c r="F100" s="83"/>
      <c r="G100" s="84"/>
      <c r="H100" s="77"/>
      <c r="J100" s="134"/>
      <c r="K100" s="134"/>
      <c r="L100" s="134"/>
    </row>
    <row r="101" spans="1:12" x14ac:dyDescent="0.2">
      <c r="A101" s="77"/>
      <c r="B101" s="77"/>
      <c r="C101" s="77"/>
      <c r="D101" s="77"/>
      <c r="E101" s="77"/>
      <c r="F101" s="77"/>
      <c r="G101" s="77"/>
      <c r="H101" s="77"/>
      <c r="J101" s="134"/>
      <c r="K101" s="134"/>
      <c r="L101" s="134"/>
    </row>
    <row r="102" spans="1:12" x14ac:dyDescent="0.2">
      <c r="A102" s="86" t="s">
        <v>20</v>
      </c>
      <c r="B102" s="113" t="str">
        <f>IFERROR(INDEX(B$1:B$100,MATCH(A102,I$1:I$100,0)),"")</f>
        <v>Boriss Klubov (I-Viru)</v>
      </c>
      <c r="C102" s="94">
        <v>13</v>
      </c>
      <c r="D102" s="77"/>
      <c r="E102" s="77"/>
      <c r="F102" s="77"/>
      <c r="G102" s="77"/>
      <c r="H102" s="77"/>
    </row>
    <row r="103" spans="1:12" x14ac:dyDescent="0.2">
      <c r="A103" s="87"/>
      <c r="B103" s="114"/>
      <c r="C103" s="111" t="str">
        <f>IF(COUNT(C102,C104)=2,IF(C102&gt;C104,B102,B104),"")</f>
        <v>Boriss Klubov (I-Viru)</v>
      </c>
      <c r="D103" s="77"/>
      <c r="E103" s="94">
        <v>9</v>
      </c>
      <c r="F103" s="77"/>
      <c r="G103" s="77"/>
      <c r="H103" s="77"/>
      <c r="I103" s="77"/>
    </row>
    <row r="104" spans="1:12" x14ac:dyDescent="0.2">
      <c r="A104" s="87" t="s">
        <v>36</v>
      </c>
      <c r="B104" s="115" t="str">
        <f>IFERROR(INDEX(B$1:B$100,MATCH(A104,I$1:I$100,0)),"")</f>
        <v>Karla Purgats (I-Viru)</v>
      </c>
      <c r="C104" s="88">
        <v>2</v>
      </c>
      <c r="D104" s="89"/>
      <c r="E104" s="77"/>
      <c r="F104" s="77"/>
      <c r="G104" s="77"/>
      <c r="H104" s="77"/>
      <c r="I104" s="77"/>
    </row>
    <row r="105" spans="1:12" x14ac:dyDescent="0.2">
      <c r="A105" s="87"/>
      <c r="B105" s="116"/>
      <c r="C105" s="77"/>
      <c r="D105" s="90"/>
      <c r="E105" s="111" t="str">
        <f>IF(COUNT(E103,E107)=2,IF(E103&gt;E107,C103,C107),"")</f>
        <v>Tõnu Piik (I-Viru)</v>
      </c>
      <c r="F105" s="77"/>
      <c r="G105" s="94">
        <v>12</v>
      </c>
      <c r="H105" s="77"/>
      <c r="I105" s="77"/>
    </row>
    <row r="106" spans="1:12" x14ac:dyDescent="0.2">
      <c r="A106" s="87" t="s">
        <v>22</v>
      </c>
      <c r="B106" s="113" t="str">
        <f>IFERROR(INDEX(B$1:B$100,MATCH(A106,I$1:I$100,0)),"")</f>
        <v>Vladimir Ogneštšikov (I-Viru)</v>
      </c>
      <c r="C106" s="94">
        <v>6</v>
      </c>
      <c r="D106" s="90"/>
      <c r="E106" s="104"/>
      <c r="F106" s="89"/>
      <c r="G106" s="77"/>
      <c r="H106" s="77"/>
      <c r="I106" s="77"/>
    </row>
    <row r="107" spans="1:12" x14ac:dyDescent="0.2">
      <c r="A107" s="87"/>
      <c r="B107" s="114"/>
      <c r="C107" s="111" t="str">
        <f>IF(COUNT(C106,C108)=2,IF(C106&gt;C108,B106,B108),"")</f>
        <v>Tõnu Piik (I-Viru)</v>
      </c>
      <c r="D107" s="92"/>
      <c r="E107" s="88">
        <v>13</v>
      </c>
      <c r="F107" s="90"/>
      <c r="G107" s="77"/>
      <c r="H107" s="77"/>
      <c r="I107" s="77"/>
    </row>
    <row r="108" spans="1:12" x14ac:dyDescent="0.2">
      <c r="A108" s="87" t="s">
        <v>37</v>
      </c>
      <c r="B108" s="115" t="str">
        <f>IFERROR(INDEX(B$1:B$100,MATCH(A108,I$1:I$100,0)),"")</f>
        <v>Tõnu Piik (I-Viru)</v>
      </c>
      <c r="C108" s="88">
        <v>13</v>
      </c>
      <c r="D108" s="77"/>
      <c r="E108" s="85"/>
      <c r="F108" s="90"/>
      <c r="G108" s="77"/>
      <c r="H108" s="77"/>
      <c r="I108" s="77"/>
    </row>
    <row r="109" spans="1:12" ht="13.5" thickBot="1" x14ac:dyDescent="0.25">
      <c r="A109" s="76"/>
      <c r="B109" s="116"/>
      <c r="C109" s="77"/>
      <c r="D109" s="77"/>
      <c r="E109" s="85"/>
      <c r="F109" s="90"/>
      <c r="G109" s="77"/>
      <c r="H109" s="101" t="str">
        <f>IF(COUNT(G105,G113)=2,IF(G105&gt;G113,E105,E113),"")</f>
        <v>Elmo Lageda (I-Viru)</v>
      </c>
      <c r="I109" s="77"/>
    </row>
    <row r="110" spans="1:12" x14ac:dyDescent="0.2">
      <c r="A110" s="86" t="s">
        <v>39</v>
      </c>
      <c r="B110" s="113" t="str">
        <f>IFERROR(INDEX(B$1:B$100,MATCH(A110,I$1:I$100,0)),"")</f>
        <v>Robert Schmidt (Valga)</v>
      </c>
      <c r="C110" s="94">
        <v>13</v>
      </c>
      <c r="D110" s="77"/>
      <c r="E110" s="77"/>
      <c r="F110" s="90"/>
      <c r="G110" s="125"/>
      <c r="H110" s="109" t="s">
        <v>105</v>
      </c>
      <c r="I110" s="108"/>
    </row>
    <row r="111" spans="1:12" x14ac:dyDescent="0.2">
      <c r="A111" s="87"/>
      <c r="B111" s="114"/>
      <c r="C111" s="111" t="str">
        <f>IF(COUNT(C110,C112)=2,IF(C110&gt;C112,B110,B112),"")</f>
        <v>Robert Schmidt (Valga)</v>
      </c>
      <c r="D111" s="77"/>
      <c r="E111" s="94">
        <v>9</v>
      </c>
      <c r="F111" s="90"/>
      <c r="G111" s="85"/>
      <c r="H111" s="77"/>
      <c r="I111" s="77"/>
    </row>
    <row r="112" spans="1:12" x14ac:dyDescent="0.2">
      <c r="A112" s="87" t="s">
        <v>21</v>
      </c>
      <c r="B112" s="115" t="str">
        <f>IFERROR(INDEX(B$1:B$100,MATCH(A112,I$1:I$100,0)),"")</f>
        <v>Tõnu Kapper (I-Viru)</v>
      </c>
      <c r="C112" s="88">
        <v>11</v>
      </c>
      <c r="D112" s="89"/>
      <c r="E112" s="77"/>
      <c r="F112" s="90"/>
      <c r="G112" s="85"/>
      <c r="H112" s="77"/>
      <c r="I112" s="77"/>
    </row>
    <row r="113" spans="1:12" x14ac:dyDescent="0.2">
      <c r="A113" s="87"/>
      <c r="B113" s="116"/>
      <c r="C113" s="77"/>
      <c r="D113" s="90"/>
      <c r="E113" s="111" t="str">
        <f>IF(COUNT(E111,E115)=2,IF(E111&gt;E115,C111,C115),"")</f>
        <v>Elmo Lageda (I-Viru)</v>
      </c>
      <c r="F113" s="92"/>
      <c r="G113" s="88">
        <v>13</v>
      </c>
      <c r="H113" s="77"/>
      <c r="I113" s="77"/>
    </row>
    <row r="114" spans="1:12" ht="13.5" thickBot="1" x14ac:dyDescent="0.25">
      <c r="A114" s="87" t="s">
        <v>38</v>
      </c>
      <c r="B114" s="113" t="str">
        <f>IFERROR(INDEX(B$1:B$100,MATCH(A114,I$1:I$100,0)),"")</f>
        <v>Enn Tõppan (Tartu)</v>
      </c>
      <c r="C114" s="94">
        <v>9</v>
      </c>
      <c r="D114" s="90"/>
      <c r="E114" s="104"/>
      <c r="F114" s="85"/>
      <c r="G114" s="85"/>
      <c r="H114" s="101" t="str">
        <f>IF(COUNT(G105,G113)=2,IF(G105&lt;G113,E105,E113),"")</f>
        <v>Tõnu Piik (I-Viru)</v>
      </c>
      <c r="I114" s="93"/>
    </row>
    <row r="115" spans="1:12" x14ac:dyDescent="0.2">
      <c r="A115" s="87"/>
      <c r="B115" s="114"/>
      <c r="C115" s="111" t="str">
        <f>IF(COUNT(C114,C116)=2,IF(C114&gt;C116,B114,B116),"")</f>
        <v>Elmo Lageda (I-Viru)</v>
      </c>
      <c r="D115" s="92"/>
      <c r="E115" s="88">
        <v>13</v>
      </c>
      <c r="F115" s="77"/>
      <c r="G115" s="85"/>
      <c r="H115" s="109" t="s">
        <v>106</v>
      </c>
      <c r="I115" s="85"/>
    </row>
    <row r="116" spans="1:12" x14ac:dyDescent="0.2">
      <c r="A116" s="87" t="s">
        <v>23</v>
      </c>
      <c r="B116" s="115" t="str">
        <f>IFERROR(INDEX(B$1:B$100,MATCH(A116,I$1:I$100,0)),"")</f>
        <v>Elmo Lageda (I-Viru)</v>
      </c>
      <c r="C116" s="88">
        <v>13</v>
      </c>
      <c r="D116" s="77"/>
      <c r="E116" s="85"/>
      <c r="F116" s="85"/>
      <c r="G116" s="85"/>
      <c r="H116" s="77"/>
      <c r="I116" s="77"/>
    </row>
    <row r="117" spans="1:12" x14ac:dyDescent="0.2">
      <c r="A117" s="76"/>
      <c r="B117" s="116"/>
      <c r="C117" s="77"/>
      <c r="D117" s="77"/>
      <c r="E117" s="105" t="str">
        <f>IF(COUNT(E103,E107)=2,IF(E103&lt;E107,C103,C107),"")</f>
        <v>Boriss Klubov (I-Viru)</v>
      </c>
      <c r="F117" s="77"/>
      <c r="G117" s="94">
        <v>13</v>
      </c>
      <c r="H117" s="77"/>
      <c r="I117" s="77"/>
    </row>
    <row r="118" spans="1:12" ht="13.5" thickBot="1" x14ac:dyDescent="0.25">
      <c r="A118" s="77"/>
      <c r="B118" s="77"/>
      <c r="C118" s="77"/>
      <c r="D118" s="77"/>
      <c r="E118" s="199"/>
      <c r="F118" s="89"/>
      <c r="G118" s="93"/>
      <c r="H118" s="101" t="str">
        <f>IF(COUNT(G117,G119)=2,IF(G117&gt;G119,E117,E119),"")</f>
        <v>Boriss Klubov (I-Viru)</v>
      </c>
      <c r="I118" s="93"/>
    </row>
    <row r="119" spans="1:12" x14ac:dyDescent="0.2">
      <c r="A119" s="77"/>
      <c r="B119" s="77"/>
      <c r="C119" s="77"/>
      <c r="D119" s="77"/>
      <c r="E119" s="110" t="str">
        <f>IF(COUNT(E111,E115)=2,IF(E111&lt;E115,C111,C115),"")</f>
        <v>Robert Schmidt (Valga)</v>
      </c>
      <c r="F119" s="92"/>
      <c r="G119" s="88">
        <v>6</v>
      </c>
      <c r="H119" s="95" t="s">
        <v>107</v>
      </c>
      <c r="I119" s="85"/>
    </row>
    <row r="120" spans="1:12" x14ac:dyDescent="0.2">
      <c r="A120" s="77"/>
      <c r="B120" s="77"/>
      <c r="C120" s="77"/>
      <c r="D120" s="77"/>
      <c r="E120" s="77"/>
      <c r="F120" s="77"/>
      <c r="G120" s="77"/>
      <c r="H120" s="85"/>
      <c r="I120" s="85"/>
      <c r="J120" s="134"/>
      <c r="K120" s="134"/>
      <c r="L120" s="134"/>
    </row>
    <row r="121" spans="1:12" ht="13.5" thickBot="1" x14ac:dyDescent="0.25">
      <c r="A121" s="77"/>
      <c r="B121" s="77"/>
      <c r="C121" s="77"/>
      <c r="D121" s="77"/>
      <c r="E121" s="85"/>
      <c r="F121" s="85"/>
      <c r="G121" s="77"/>
      <c r="H121" s="101" t="str">
        <f>IF(COUNT(G117,G119)=2,IF(G117&lt;G119,E117,E119),"")</f>
        <v>Robert Schmidt (Valga)</v>
      </c>
      <c r="I121" s="93"/>
      <c r="J121" s="134"/>
      <c r="K121" s="134"/>
      <c r="L121" s="134"/>
    </row>
    <row r="122" spans="1:12" x14ac:dyDescent="0.2">
      <c r="A122" s="77"/>
      <c r="B122" s="77"/>
      <c r="C122" s="77"/>
      <c r="D122" s="77"/>
      <c r="E122" s="77"/>
      <c r="F122" s="77"/>
      <c r="G122" s="77"/>
      <c r="H122" s="76" t="s">
        <v>24</v>
      </c>
      <c r="I122" s="77"/>
      <c r="J122" s="134"/>
      <c r="K122" s="134"/>
      <c r="L122" s="134"/>
    </row>
    <row r="123" spans="1:12" x14ac:dyDescent="0.2">
      <c r="A123" s="77"/>
      <c r="B123" s="77"/>
      <c r="C123" s="110" t="str">
        <f>IF(COUNT(C102,C104)=2,IF(C102&lt;C104,B102,B104),"")</f>
        <v>Karla Purgats (I-Viru)</v>
      </c>
      <c r="D123" s="77"/>
      <c r="E123" s="94">
        <v>13</v>
      </c>
      <c r="F123" s="94"/>
      <c r="G123" s="94"/>
      <c r="H123" s="77"/>
      <c r="I123" s="77"/>
      <c r="J123" s="134"/>
      <c r="K123" s="134"/>
      <c r="L123" s="134"/>
    </row>
    <row r="124" spans="1:12" x14ac:dyDescent="0.2">
      <c r="A124" s="77"/>
      <c r="B124" s="77"/>
      <c r="C124" s="200"/>
      <c r="D124" s="106"/>
      <c r="E124" s="111" t="str">
        <f>IF(COUNT(E123,E125)=2,IF(E123&gt;E125,C123,C125),"")</f>
        <v>Karla Purgats (I-Viru)</v>
      </c>
      <c r="F124" s="77"/>
      <c r="G124" s="94">
        <v>13</v>
      </c>
      <c r="H124" s="77"/>
      <c r="I124" s="77"/>
      <c r="J124" s="134"/>
      <c r="K124" s="134"/>
      <c r="L124" s="134"/>
    </row>
    <row r="125" spans="1:12" x14ac:dyDescent="0.2">
      <c r="A125" s="77"/>
      <c r="B125" s="77"/>
      <c r="C125" s="110" t="str">
        <f>IF(COUNT(C106,C108)=2,IF(C106&lt;C108,B106,B108),"")</f>
        <v>Vladimir Ogneštšikov (I-Viru)</v>
      </c>
      <c r="D125" s="117"/>
      <c r="E125" s="88">
        <v>6</v>
      </c>
      <c r="F125" s="106"/>
      <c r="G125" s="94"/>
      <c r="H125" s="77"/>
      <c r="I125" s="77"/>
      <c r="J125" s="134"/>
      <c r="K125" s="134"/>
      <c r="L125" s="134"/>
    </row>
    <row r="126" spans="1:12" ht="13.5" thickBot="1" x14ac:dyDescent="0.25">
      <c r="A126" s="77"/>
      <c r="B126" s="77"/>
      <c r="C126" s="94"/>
      <c r="D126" s="94"/>
      <c r="E126" s="77"/>
      <c r="F126" s="107"/>
      <c r="G126" s="94"/>
      <c r="H126" s="101" t="str">
        <f>IF(COUNT(G124,G128)=2,IF(G124&gt;G128,E124,E128),"")</f>
        <v>Karla Purgats (I-Viru)</v>
      </c>
      <c r="I126" s="77"/>
      <c r="J126" s="134"/>
      <c r="K126" s="134"/>
      <c r="L126" s="134"/>
    </row>
    <row r="127" spans="1:12" x14ac:dyDescent="0.2">
      <c r="A127" s="77"/>
      <c r="B127" s="77"/>
      <c r="C127" s="110" t="str">
        <f>IF(COUNT(C110,C112)=2,IF(C110&lt;C112,B110,B112),"")</f>
        <v>Tõnu Kapper (I-Viru)</v>
      </c>
      <c r="D127" s="94"/>
      <c r="E127" s="94">
        <v>13</v>
      </c>
      <c r="F127" s="107"/>
      <c r="G127" s="121"/>
      <c r="H127" s="109" t="s">
        <v>27</v>
      </c>
      <c r="I127" s="108"/>
      <c r="J127" s="134"/>
      <c r="K127" s="134"/>
      <c r="L127" s="134"/>
    </row>
    <row r="128" spans="1:12" x14ac:dyDescent="0.2">
      <c r="A128" s="77"/>
      <c r="B128" s="77"/>
      <c r="C128" s="200"/>
      <c r="D128" s="106"/>
      <c r="E128" s="111" t="str">
        <f>IF(COUNT(E127,E129)=2,IF(E127&gt;E129,C127,C129),"")</f>
        <v>Tõnu Kapper (I-Viru)</v>
      </c>
      <c r="F128" s="92"/>
      <c r="G128" s="88">
        <v>12</v>
      </c>
      <c r="H128" s="77"/>
      <c r="I128" s="77"/>
      <c r="J128" s="134"/>
      <c r="K128" s="134"/>
      <c r="L128" s="134"/>
    </row>
    <row r="129" spans="1:12" ht="13.5" thickBot="1" x14ac:dyDescent="0.25">
      <c r="A129" s="77"/>
      <c r="B129" s="77"/>
      <c r="C129" s="110" t="str">
        <f>IF(COUNT(C114,C116)=2,IF(C114&lt;C116,B114,B116),"")</f>
        <v>Enn Tõppan (Tartu)</v>
      </c>
      <c r="D129" s="117"/>
      <c r="E129" s="88">
        <v>8</v>
      </c>
      <c r="F129" s="94"/>
      <c r="G129" s="91"/>
      <c r="H129" s="101" t="str">
        <f>IF(COUNT(G124,G128)=2,IF(G124&lt;G128,E124,E128),"")</f>
        <v>Tõnu Kapper (I-Viru)</v>
      </c>
      <c r="I129" s="93"/>
      <c r="J129" s="134"/>
      <c r="K129" s="134"/>
      <c r="L129" s="134"/>
    </row>
    <row r="130" spans="1:12" x14ac:dyDescent="0.2">
      <c r="A130" s="77"/>
      <c r="B130" s="77"/>
      <c r="C130" s="94"/>
      <c r="D130" s="94"/>
      <c r="E130" s="94"/>
      <c r="F130" s="94"/>
      <c r="G130" s="91"/>
      <c r="H130" s="109" t="s">
        <v>28</v>
      </c>
      <c r="I130" s="85"/>
      <c r="J130" s="134"/>
      <c r="K130" s="134"/>
      <c r="L130" s="134"/>
    </row>
    <row r="131" spans="1:12" x14ac:dyDescent="0.2">
      <c r="A131" s="77"/>
      <c r="B131" s="77"/>
      <c r="C131" s="94"/>
      <c r="D131" s="91"/>
      <c r="E131" s="105" t="str">
        <f>IF(COUNT(E123,E125)=2,IF(E123&lt;E125,C123,C125),"")</f>
        <v>Vladimir Ogneštšikov (I-Viru)</v>
      </c>
      <c r="F131" s="77"/>
      <c r="G131" s="94">
        <v>13</v>
      </c>
      <c r="H131" s="85"/>
      <c r="I131" s="85"/>
      <c r="J131" s="134"/>
      <c r="K131" s="134"/>
      <c r="L131" s="134"/>
    </row>
    <row r="132" spans="1:12" ht="13.5" thickBot="1" x14ac:dyDescent="0.25">
      <c r="A132" s="77"/>
      <c r="B132" s="77"/>
      <c r="C132" s="94"/>
      <c r="D132" s="91"/>
      <c r="E132" s="199"/>
      <c r="F132" s="89"/>
      <c r="G132" s="93"/>
      <c r="H132" s="101" t="str">
        <f>IF(COUNT(G131,G133)=2,IF(G131&gt;G133,E131,E133),"")</f>
        <v>Vladimir Ogneštšikov (I-Viru)</v>
      </c>
      <c r="I132" s="93"/>
      <c r="J132" s="134"/>
      <c r="K132" s="134"/>
      <c r="L132" s="134"/>
    </row>
    <row r="133" spans="1:12" x14ac:dyDescent="0.2">
      <c r="A133" s="77"/>
      <c r="B133" s="77"/>
      <c r="C133" s="94"/>
      <c r="D133" s="91"/>
      <c r="E133" s="110" t="str">
        <f>IF(COUNT(E127,E129)=2,IF(E127&lt;E129,C127,C129),"")</f>
        <v>Enn Tõppan (Tartu)</v>
      </c>
      <c r="F133" s="92"/>
      <c r="G133" s="88">
        <v>9</v>
      </c>
      <c r="H133" s="109" t="s">
        <v>31</v>
      </c>
      <c r="I133" s="85"/>
      <c r="J133" s="134"/>
      <c r="K133" s="134"/>
      <c r="L133" s="134"/>
    </row>
    <row r="134" spans="1:12" x14ac:dyDescent="0.2">
      <c r="A134" s="77"/>
      <c r="B134" s="77"/>
      <c r="C134" s="77"/>
      <c r="D134" s="85"/>
      <c r="E134" s="77"/>
      <c r="F134" s="77"/>
      <c r="G134" s="77"/>
      <c r="H134" s="85"/>
      <c r="I134" s="85"/>
      <c r="J134" s="134"/>
      <c r="K134" s="134"/>
      <c r="L134" s="134"/>
    </row>
    <row r="135" spans="1:12" ht="13.5" thickBot="1" x14ac:dyDescent="0.25">
      <c r="A135" s="77"/>
      <c r="B135" s="77"/>
      <c r="C135" s="77"/>
      <c r="D135" s="77"/>
      <c r="E135" s="85"/>
      <c r="F135" s="85"/>
      <c r="G135" s="77"/>
      <c r="H135" s="93" t="str">
        <f>IF(COUNT(G131,G133)=2,IF(G131&lt;G133,E131,E133),"")</f>
        <v>Enn Tõppan (Tartu)</v>
      </c>
      <c r="I135" s="93"/>
    </row>
    <row r="136" spans="1:12" x14ac:dyDescent="0.2">
      <c r="A136" s="81"/>
      <c r="B136" s="118"/>
      <c r="C136" s="83"/>
      <c r="D136" s="83"/>
      <c r="E136" s="83"/>
      <c r="F136" s="83"/>
      <c r="G136" s="112"/>
      <c r="H136" s="109" t="s">
        <v>32</v>
      </c>
      <c r="I136" s="79"/>
    </row>
    <row r="137" spans="1:12" x14ac:dyDescent="0.2">
      <c r="A137" s="134"/>
      <c r="B137" s="134"/>
      <c r="C137" s="134"/>
      <c r="D137" s="134"/>
      <c r="E137" s="134"/>
      <c r="F137" s="134"/>
      <c r="G137" s="134"/>
      <c r="H137" s="134"/>
      <c r="I137" s="134"/>
    </row>
    <row r="138" spans="1:12" x14ac:dyDescent="0.2">
      <c r="A138" s="103" t="s">
        <v>242</v>
      </c>
      <c r="B138" s="85"/>
      <c r="C138" s="82"/>
      <c r="D138" s="82"/>
      <c r="E138" s="82"/>
      <c r="F138" s="83"/>
      <c r="G138" s="84"/>
      <c r="H138" s="77"/>
    </row>
    <row r="139" spans="1:12" x14ac:dyDescent="0.2">
      <c r="A139" s="77"/>
      <c r="B139" s="77"/>
      <c r="C139" s="77"/>
      <c r="D139" s="77"/>
      <c r="E139" s="77"/>
      <c r="F139" s="77"/>
      <c r="G139" s="77"/>
      <c r="H139" s="77"/>
    </row>
    <row r="140" spans="1:12" x14ac:dyDescent="0.2">
      <c r="A140" s="86" t="s">
        <v>25</v>
      </c>
      <c r="B140" s="113" t="str">
        <f>IFERROR(INDEX(B$1:B$100,MATCH(A140,I$1:I$100,0)),"")</f>
        <v>Rein Koha (Võru)</v>
      </c>
      <c r="C140" s="94">
        <f>IF(B140="-",0,IF(B142="-",13,""))</f>
        <v>13</v>
      </c>
      <c r="D140" s="77"/>
      <c r="E140" s="77"/>
      <c r="F140" s="77"/>
      <c r="G140" s="77"/>
      <c r="H140" s="77"/>
    </row>
    <row r="141" spans="1:12" x14ac:dyDescent="0.2">
      <c r="A141" s="87"/>
      <c r="B141" s="114"/>
      <c r="C141" s="111" t="str">
        <f>IF(COUNT(C140,C142)=2,IF(C140&gt;C142,B140,B142),"")</f>
        <v>Rein Koha (Võru)</v>
      </c>
      <c r="D141" s="77"/>
      <c r="E141" s="94">
        <v>13</v>
      </c>
      <c r="F141" s="77"/>
      <c r="G141" s="77"/>
      <c r="H141" s="77"/>
      <c r="I141" s="77"/>
    </row>
    <row r="142" spans="1:12" x14ac:dyDescent="0.2">
      <c r="A142" s="87" t="s">
        <v>222</v>
      </c>
      <c r="B142" s="115" t="s">
        <v>253</v>
      </c>
      <c r="C142" s="88">
        <f>IF(B142="-",0,IF(B140="-",13,""))</f>
        <v>0</v>
      </c>
      <c r="D142" s="89"/>
      <c r="E142" s="77"/>
      <c r="F142" s="77"/>
      <c r="G142" s="77"/>
      <c r="H142" s="77"/>
      <c r="I142" s="77"/>
    </row>
    <row r="143" spans="1:12" x14ac:dyDescent="0.2">
      <c r="A143" s="87"/>
      <c r="B143" s="116"/>
      <c r="C143" s="77"/>
      <c r="D143" s="90"/>
      <c r="E143" s="111" t="str">
        <f>IF(COUNT(E141,E145)=2,IF(E141&gt;E145,C141,C145),"")</f>
        <v>Rein Koha (Võru)</v>
      </c>
      <c r="F143" s="77"/>
      <c r="G143" s="94">
        <v>13</v>
      </c>
      <c r="H143" s="77"/>
      <c r="I143" s="77"/>
    </row>
    <row r="144" spans="1:12" x14ac:dyDescent="0.2">
      <c r="A144" s="87" t="s">
        <v>26</v>
      </c>
      <c r="B144" s="113" t="str">
        <f>IFERROR(INDEX(B$1:B$100,MATCH(A144,I$1:I$100,0)),"")</f>
        <v>Vello Pluum (Tartu)</v>
      </c>
      <c r="C144" s="94">
        <f>IF(B144="-",0,IF(B146="-",13,""))</f>
        <v>13</v>
      </c>
      <c r="D144" s="90"/>
      <c r="E144" s="104"/>
      <c r="F144" s="89"/>
      <c r="G144" s="77"/>
      <c r="H144" s="77"/>
      <c r="I144" s="77"/>
    </row>
    <row r="145" spans="1:9" x14ac:dyDescent="0.2">
      <c r="A145" s="87"/>
      <c r="B145" s="114"/>
      <c r="C145" s="111" t="str">
        <f>IF(COUNT(C144,C146)=2,IF(C144&gt;C146,B144,B146),"")</f>
        <v>Vello Pluum (Tartu)</v>
      </c>
      <c r="D145" s="92"/>
      <c r="E145" s="88">
        <v>6</v>
      </c>
      <c r="F145" s="90"/>
      <c r="G145" s="77"/>
      <c r="H145" s="77"/>
      <c r="I145" s="77"/>
    </row>
    <row r="146" spans="1:9" x14ac:dyDescent="0.2">
      <c r="A146" s="87" t="s">
        <v>44</v>
      </c>
      <c r="B146" s="115" t="s">
        <v>253</v>
      </c>
      <c r="C146" s="88">
        <f>IF(B146="-",0,IF(B144="-",13,""))</f>
        <v>0</v>
      </c>
      <c r="D146" s="77"/>
      <c r="E146" s="85"/>
      <c r="F146" s="90"/>
      <c r="G146" s="77"/>
      <c r="H146" s="77"/>
      <c r="I146" s="77"/>
    </row>
    <row r="147" spans="1:9" ht="13.5" thickBot="1" x14ac:dyDescent="0.25">
      <c r="A147" s="76"/>
      <c r="B147" s="116"/>
      <c r="C147" s="77"/>
      <c r="D147" s="77"/>
      <c r="E147" s="85"/>
      <c r="F147" s="90"/>
      <c r="G147" s="77"/>
      <c r="H147" s="101" t="str">
        <f>IF(COUNT(G143,G151)=2,IF(G143&gt;G151,E143,E151),"")</f>
        <v>Rein Koha (Võru)</v>
      </c>
      <c r="I147" s="77"/>
    </row>
    <row r="148" spans="1:9" x14ac:dyDescent="0.2">
      <c r="A148" s="86" t="s">
        <v>43</v>
      </c>
      <c r="B148" s="113" t="str">
        <f>IFERROR(INDEX(B$1:B$100,MATCH(A148,I$1:I$100,0)),"")</f>
        <v>Tõnu Haga (Võru)</v>
      </c>
      <c r="C148" s="94">
        <f>IF(B148="-",0,IF(B150="-",13,""))</f>
        <v>13</v>
      </c>
      <c r="D148" s="77"/>
      <c r="E148" s="77"/>
      <c r="F148" s="90"/>
      <c r="G148" s="125"/>
      <c r="H148" s="109" t="s">
        <v>33</v>
      </c>
      <c r="I148" s="108"/>
    </row>
    <row r="149" spans="1:9" x14ac:dyDescent="0.2">
      <c r="A149" s="87"/>
      <c r="B149" s="114"/>
      <c r="C149" s="111" t="str">
        <f>IF(COUNT(C148,C150)=2,IF(C148&gt;C150,B148,B150),"")</f>
        <v>Tõnu Haga (Võru)</v>
      </c>
      <c r="D149" s="77"/>
      <c r="E149" s="94">
        <v>9</v>
      </c>
      <c r="F149" s="90"/>
      <c r="G149" s="85"/>
      <c r="H149" s="77"/>
      <c r="I149" s="77"/>
    </row>
    <row r="150" spans="1:9" x14ac:dyDescent="0.2">
      <c r="A150" s="87" t="s">
        <v>30</v>
      </c>
      <c r="B150" s="115" t="s">
        <v>253</v>
      </c>
      <c r="C150" s="88">
        <f>IF(B150="-",0,IF(B148="-",13,""))</f>
        <v>0</v>
      </c>
      <c r="D150" s="89"/>
      <c r="E150" s="77"/>
      <c r="F150" s="90"/>
      <c r="G150" s="85"/>
      <c r="H150" s="77"/>
      <c r="I150" s="77"/>
    </row>
    <row r="151" spans="1:9" x14ac:dyDescent="0.2">
      <c r="A151" s="87"/>
      <c r="B151" s="116"/>
      <c r="C151" s="77"/>
      <c r="D151" s="90"/>
      <c r="E151" s="111" t="str">
        <f>IF(COUNT(E149,E153)=2,IF(E149&gt;E153,C149,C153),"")</f>
        <v>Mihkel Lillemets (Valga)</v>
      </c>
      <c r="F151" s="92"/>
      <c r="G151" s="88">
        <v>12</v>
      </c>
      <c r="H151" s="77"/>
      <c r="I151" s="77"/>
    </row>
    <row r="152" spans="1:9" ht="13.5" thickBot="1" x14ac:dyDescent="0.25">
      <c r="A152" s="87" t="s">
        <v>110</v>
      </c>
      <c r="B152" s="113" t="str">
        <f>IFERROR(INDEX(B$1:B$100,MATCH(A152,I$1:I$100,0)),"")</f>
        <v>Enn Laanemäe (Võru)</v>
      </c>
      <c r="C152" s="94">
        <v>2</v>
      </c>
      <c r="D152" s="90"/>
      <c r="E152" s="104"/>
      <c r="F152" s="85"/>
      <c r="G152" s="85"/>
      <c r="H152" s="101" t="str">
        <f>IF(COUNT(G143,G151)=2,IF(G143&lt;G151,E143,E151),"")</f>
        <v>Mihkel Lillemets (Valga)</v>
      </c>
      <c r="I152" s="93"/>
    </row>
    <row r="153" spans="1:9" x14ac:dyDescent="0.2">
      <c r="A153" s="87"/>
      <c r="B153" s="114"/>
      <c r="C153" s="111" t="str">
        <f>IF(COUNT(C152,C154)=2,IF(C152&gt;C154,B152,B154),"")</f>
        <v>Mihkel Lillemets (Valga)</v>
      </c>
      <c r="D153" s="92"/>
      <c r="E153" s="88">
        <v>13</v>
      </c>
      <c r="F153" s="77"/>
      <c r="G153" s="85"/>
      <c r="H153" s="109" t="s">
        <v>40</v>
      </c>
      <c r="I153" s="85"/>
    </row>
    <row r="154" spans="1:9" x14ac:dyDescent="0.2">
      <c r="A154" s="87" t="s">
        <v>29</v>
      </c>
      <c r="B154" s="115" t="str">
        <f>IFERROR(INDEX(B$1:B$100,MATCH(A154,I$1:I$100,0)),"")</f>
        <v>Mihkel Lillemets (Valga)</v>
      </c>
      <c r="C154" s="88">
        <v>13</v>
      </c>
      <c r="D154" s="77"/>
      <c r="E154" s="85"/>
      <c r="F154" s="85"/>
      <c r="G154" s="85"/>
      <c r="H154" s="77"/>
      <c r="I154" s="77"/>
    </row>
    <row r="155" spans="1:9" x14ac:dyDescent="0.2">
      <c r="A155" s="76"/>
      <c r="B155" s="116"/>
      <c r="C155" s="77"/>
      <c r="D155" s="77"/>
      <c r="E155" s="105" t="str">
        <f>IF(COUNT(E141,E145)=2,IF(E141&lt;E145,C141,C145),"")</f>
        <v>Vello Pluum (Tartu)</v>
      </c>
      <c r="F155" s="77"/>
      <c r="G155" s="94">
        <v>13</v>
      </c>
      <c r="H155" s="77"/>
      <c r="I155" s="77"/>
    </row>
    <row r="156" spans="1:9" ht="13.5" thickBot="1" x14ac:dyDescent="0.25">
      <c r="A156" s="77"/>
      <c r="B156" s="77"/>
      <c r="C156" s="77"/>
      <c r="D156" s="77"/>
      <c r="E156" s="199"/>
      <c r="F156" s="89"/>
      <c r="G156" s="93"/>
      <c r="H156" s="101" t="str">
        <f>IF(COUNT(G155,G157)=2,IF(G155&gt;G157,E155,E157),"")</f>
        <v>Vello Pluum (Tartu)</v>
      </c>
      <c r="I156" s="93"/>
    </row>
    <row r="157" spans="1:9" x14ac:dyDescent="0.2">
      <c r="A157" s="77"/>
      <c r="B157" s="77"/>
      <c r="C157" s="77"/>
      <c r="D157" s="77"/>
      <c r="E157" s="110" t="str">
        <f>IF(COUNT(E149,E153)=2,IF(E149&lt;E153,C149,C153),"")</f>
        <v>Tõnu Haga (Võru)</v>
      </c>
      <c r="F157" s="92"/>
      <c r="G157" s="88">
        <v>11</v>
      </c>
      <c r="H157" s="95" t="s">
        <v>41</v>
      </c>
      <c r="I157" s="85"/>
    </row>
    <row r="158" spans="1:9" x14ac:dyDescent="0.2">
      <c r="A158" s="77"/>
      <c r="B158" s="77"/>
      <c r="C158" s="77"/>
      <c r="D158" s="77"/>
      <c r="E158" s="77"/>
      <c r="F158" s="77"/>
      <c r="G158" s="77"/>
      <c r="H158" s="85"/>
      <c r="I158" s="85"/>
    </row>
    <row r="159" spans="1:9" ht="13.5" thickBot="1" x14ac:dyDescent="0.25">
      <c r="A159" s="77"/>
      <c r="B159" s="77"/>
      <c r="C159" s="77"/>
      <c r="D159" s="77"/>
      <c r="E159" s="85"/>
      <c r="F159" s="85"/>
      <c r="G159" s="77"/>
      <c r="H159" s="101" t="str">
        <f>IF(COUNT(G155,G157)=2,IF(G155&lt;G157,E155,E157),"")</f>
        <v>Tõnu Haga (Võru)</v>
      </c>
      <c r="I159" s="93"/>
    </row>
    <row r="160" spans="1:9" x14ac:dyDescent="0.2">
      <c r="A160" s="77"/>
      <c r="B160" s="77"/>
      <c r="C160" s="77"/>
      <c r="D160" s="77"/>
      <c r="E160" s="77"/>
      <c r="F160" s="77"/>
      <c r="G160" s="77"/>
      <c r="H160" s="76" t="s">
        <v>42</v>
      </c>
      <c r="I160" s="77"/>
    </row>
    <row r="161" spans="1:9" x14ac:dyDescent="0.2">
      <c r="A161" s="77"/>
      <c r="B161" s="77"/>
      <c r="C161" s="110" t="str">
        <f>IF(COUNT(C140,C142)=2,IF(C140&lt;C142,B140,B142),"")</f>
        <v>-</v>
      </c>
      <c r="D161" s="77"/>
      <c r="E161" s="94">
        <f>IF(C161="-",0,IF(C163="-",13,""))</f>
        <v>0</v>
      </c>
      <c r="F161" s="94"/>
      <c r="G161" s="94"/>
      <c r="H161" s="77"/>
      <c r="I161" s="77"/>
    </row>
    <row r="162" spans="1:9" x14ac:dyDescent="0.2">
      <c r="A162" s="77"/>
      <c r="B162" s="77"/>
      <c r="C162" s="200"/>
      <c r="D162" s="106"/>
      <c r="E162" s="111" t="str">
        <f>IF(COUNT(E161,E163)=2,IF(E161&gt;E163,C161,C163),"")</f>
        <v>-</v>
      </c>
      <c r="F162" s="77"/>
      <c r="G162" s="94">
        <f>IF(E162="-",0,IF(E166="-",13,""))</f>
        <v>0</v>
      </c>
      <c r="H162" s="77"/>
      <c r="I162" s="77"/>
    </row>
    <row r="163" spans="1:9" x14ac:dyDescent="0.2">
      <c r="A163" s="77"/>
      <c r="B163" s="77"/>
      <c r="C163" s="110" t="str">
        <f>IF(COUNT(C144,C146)=2,IF(C144&lt;C146,B144,B146),"")</f>
        <v>-</v>
      </c>
      <c r="D163" s="117"/>
      <c r="E163" s="88">
        <f>IF(C163="-",0,IF(C161="-",13,""))</f>
        <v>0</v>
      </c>
      <c r="F163" s="106"/>
      <c r="G163" s="94"/>
      <c r="H163" s="77"/>
      <c r="I163" s="77"/>
    </row>
    <row r="164" spans="1:9" ht="13.5" thickBot="1" x14ac:dyDescent="0.25">
      <c r="A164" s="77"/>
      <c r="B164" s="77"/>
      <c r="C164" s="94"/>
      <c r="D164" s="94"/>
      <c r="E164" s="77"/>
      <c r="F164" s="107"/>
      <c r="G164" s="94"/>
      <c r="H164" s="101" t="str">
        <f>IF(COUNT(G162,G166)=2,IF(G162&gt;G166,E162,E166),"")</f>
        <v>Enn Laanemäe (Võru)</v>
      </c>
      <c r="I164" s="77"/>
    </row>
    <row r="165" spans="1:9" x14ac:dyDescent="0.2">
      <c r="A165" s="77"/>
      <c r="B165" s="77"/>
      <c r="C165" s="110" t="str">
        <f>IF(COUNT(C148,C150)=2,IF(C148&lt;C150,B148,B150),"")</f>
        <v>-</v>
      </c>
      <c r="D165" s="94"/>
      <c r="E165" s="94">
        <f>IF(C165="-",0,IF(C167="-",13,""))</f>
        <v>0</v>
      </c>
      <c r="F165" s="107"/>
      <c r="G165" s="121"/>
      <c r="H165" s="109" t="s">
        <v>111</v>
      </c>
      <c r="I165" s="108"/>
    </row>
    <row r="166" spans="1:9" x14ac:dyDescent="0.2">
      <c r="A166" s="77"/>
      <c r="B166" s="77"/>
      <c r="C166" s="200"/>
      <c r="D166" s="106"/>
      <c r="E166" s="111" t="str">
        <f>IF(COUNT(E165,E167)=2,IF(E165&gt;E167,C165,C167),"")</f>
        <v>Enn Laanemäe (Võru)</v>
      </c>
      <c r="F166" s="92"/>
      <c r="G166" s="88">
        <f>IF(E166="-",0,IF(E162="-",13,""))</f>
        <v>13</v>
      </c>
      <c r="H166" s="77"/>
      <c r="I166" s="77"/>
    </row>
    <row r="167" spans="1:9" ht="13.5" thickBot="1" x14ac:dyDescent="0.25">
      <c r="A167" s="77"/>
      <c r="B167" s="77"/>
      <c r="C167" s="110" t="str">
        <f>IF(COUNT(C152,C154)=2,IF(C152&lt;C154,B152,B154),"")</f>
        <v>Enn Laanemäe (Võru)</v>
      </c>
      <c r="D167" s="117"/>
      <c r="E167" s="88">
        <f>IF(C167="-",0,IF(C165="-",13,""))</f>
        <v>13</v>
      </c>
      <c r="F167" s="94"/>
      <c r="G167" s="91"/>
      <c r="H167" s="101" t="str">
        <f>IF(COUNT(G162,G166)=2,IF(G162&lt;G166,E162,E166),"")</f>
        <v>-</v>
      </c>
      <c r="I167" s="93"/>
    </row>
    <row r="168" spans="1:9" x14ac:dyDescent="0.2">
      <c r="A168" s="77"/>
      <c r="B168" s="77"/>
      <c r="C168" s="94"/>
      <c r="D168" s="94"/>
      <c r="E168" s="94"/>
      <c r="F168" s="94"/>
      <c r="G168" s="91"/>
      <c r="H168" s="109"/>
      <c r="I168" s="85"/>
    </row>
    <row r="169" spans="1:9" x14ac:dyDescent="0.2">
      <c r="A169" s="77"/>
      <c r="B169" s="77"/>
      <c r="C169" s="94"/>
      <c r="D169" s="91"/>
      <c r="E169" s="105" t="str">
        <f>IF(COUNT(E161,E163)=2,IF(E161&lt;E163,C161,C163),"")</f>
        <v>-</v>
      </c>
      <c r="F169" s="77"/>
      <c r="G169" s="94">
        <f>IF(E169="-",0,IF(E171="-",13,""))</f>
        <v>0</v>
      </c>
      <c r="H169" s="85"/>
      <c r="I169" s="85"/>
    </row>
    <row r="170" spans="1:9" ht="13.5" thickBot="1" x14ac:dyDescent="0.25">
      <c r="A170" s="77"/>
      <c r="B170" s="77"/>
      <c r="C170" s="94"/>
      <c r="D170" s="91"/>
      <c r="E170" s="199"/>
      <c r="F170" s="89"/>
      <c r="G170" s="93"/>
      <c r="H170" s="101" t="str">
        <f>IF(COUNT(G169,G171)=2,IF(G169&gt;G171,E169,E171),"")</f>
        <v>-</v>
      </c>
      <c r="I170" s="93"/>
    </row>
    <row r="171" spans="1:9" x14ac:dyDescent="0.2">
      <c r="A171" s="77"/>
      <c r="B171" s="77"/>
      <c r="C171" s="94"/>
      <c r="D171" s="91"/>
      <c r="E171" s="110" t="str">
        <f>IF(COUNT(E165,E167)=2,IF(E165&lt;E167,C165,C167),"")</f>
        <v>-</v>
      </c>
      <c r="F171" s="92"/>
      <c r="G171" s="88">
        <f>IF(E171="-",0,IF(E169="-",13,""))</f>
        <v>0</v>
      </c>
      <c r="H171" s="109"/>
      <c r="I171" s="85"/>
    </row>
    <row r="172" spans="1:9" x14ac:dyDescent="0.2">
      <c r="A172" s="77"/>
      <c r="B172" s="77"/>
      <c r="C172" s="77"/>
      <c r="D172" s="85"/>
      <c r="E172" s="77"/>
      <c r="F172" s="77"/>
      <c r="G172" s="77"/>
      <c r="H172" s="85"/>
      <c r="I172" s="85"/>
    </row>
    <row r="173" spans="1:9" ht="13.5" thickBot="1" x14ac:dyDescent="0.25">
      <c r="A173" s="77"/>
      <c r="B173" s="77"/>
      <c r="C173" s="77"/>
      <c r="D173" s="77"/>
      <c r="E173" s="85"/>
      <c r="F173" s="85"/>
      <c r="G173" s="77"/>
      <c r="H173" s="93" t="str">
        <f>IF(COUNT(G169,G171)=2,IF(G169&lt;G171,E169,E171),"")</f>
        <v>-</v>
      </c>
      <c r="I173" s="93"/>
    </row>
    <row r="174" spans="1:9" x14ac:dyDescent="0.2">
      <c r="A174" s="81"/>
      <c r="B174" s="118"/>
      <c r="C174" s="83"/>
      <c r="D174" s="83"/>
      <c r="E174" s="83"/>
      <c r="F174" s="83"/>
      <c r="G174" s="112"/>
      <c r="H174" s="109"/>
      <c r="I174" s="79"/>
    </row>
    <row r="175" spans="1:9" hidden="1" x14ac:dyDescent="0.2"/>
    <row r="176" spans="1: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R299" s="17" t="s">
        <v>64</v>
      </c>
      <c r="S299" s="57">
        <v>2E-3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Elmo Lageda (I-Viru)</v>
      </c>
      <c r="C300" s="67">
        <f>IFERROR(INDEX(Maak.!F:F,MATCH(B:B,Maak.!B:B,0)),"")</f>
        <v>1941</v>
      </c>
      <c r="D300" s="67">
        <v>10</v>
      </c>
      <c r="R300" s="156" t="str">
        <f t="shared" ref="R300:R302" si="8">IFERROR(MID(B300,FIND("(",B300)+1,FIND(")",B300)-FIND("(",B300)-1),"")</f>
        <v>I-Viru</v>
      </c>
      <c r="S300" s="158">
        <f t="shared" ref="S300:S312" si="9">D300+S$299</f>
        <v>10.002000000000001</v>
      </c>
      <c r="T300" s="158" t="str">
        <f t="shared" ref="T300:AH312" si="10">IF($R300=T$299,$S300,"")</f>
        <v/>
      </c>
      <c r="U300" s="158" t="str">
        <f t="shared" si="10"/>
        <v/>
      </c>
      <c r="V300" s="158">
        <f>IF($R300=V$299,$S300,"")</f>
        <v>10.002000000000001</v>
      </c>
      <c r="W300" s="158" t="str">
        <f t="shared" ref="W300:AH312" si="11">IF($R300=W$299,$S300,"")</f>
        <v/>
      </c>
      <c r="X300" s="158" t="str">
        <f t="shared" si="11"/>
        <v/>
      </c>
      <c r="Y300" s="158" t="str">
        <f t="shared" ref="Y300:Y312" si="12">IF($R300=Y$299,$S300,"")</f>
        <v/>
      </c>
      <c r="Z300" s="158" t="str">
        <f t="shared" si="11"/>
        <v/>
      </c>
      <c r="AA300" s="158" t="str">
        <f t="shared" si="11"/>
        <v/>
      </c>
      <c r="AB300" s="158" t="str">
        <f t="shared" si="11"/>
        <v/>
      </c>
      <c r="AC300" s="158" t="str">
        <f t="shared" si="11"/>
        <v/>
      </c>
      <c r="AD300" s="158" t="str">
        <f t="shared" si="11"/>
        <v/>
      </c>
      <c r="AE300" s="158" t="str">
        <f t="shared" si="11"/>
        <v/>
      </c>
      <c r="AF300" s="158" t="str">
        <f t="shared" si="11"/>
        <v/>
      </c>
      <c r="AG300" s="158" t="str">
        <f t="shared" si="11"/>
        <v/>
      </c>
      <c r="AH300" s="158" t="str">
        <f t="shared" si="11"/>
        <v/>
      </c>
    </row>
    <row r="301" spans="1:34" x14ac:dyDescent="0.2">
      <c r="A301" s="3">
        <v>2</v>
      </c>
      <c r="B301" s="43" t="str">
        <f t="shared" ref="B301:B302" si="13">IFERROR(INDEX(H$100:H$300,MATCH(A301&amp;". koht",H$101:H$301,0)),"")</f>
        <v>Tõnu Piik (I-Viru)</v>
      </c>
      <c r="C301" s="67">
        <f>IFERROR(INDEX(Maak.!F:F,MATCH(B:B,Maak.!B:B,0)),"")</f>
        <v>1939</v>
      </c>
      <c r="D301" s="67">
        <v>9</v>
      </c>
      <c r="R301" s="156" t="str">
        <f t="shared" si="8"/>
        <v>I-Viru</v>
      </c>
      <c r="S301" s="158">
        <f t="shared" si="9"/>
        <v>9.0020000000000007</v>
      </c>
      <c r="T301" s="158" t="str">
        <f t="shared" si="10"/>
        <v/>
      </c>
      <c r="U301" s="158" t="str">
        <f t="shared" si="10"/>
        <v/>
      </c>
      <c r="V301" s="158">
        <f t="shared" si="10"/>
        <v>9.0020000000000007</v>
      </c>
      <c r="W301" s="158" t="str">
        <f t="shared" si="10"/>
        <v/>
      </c>
      <c r="X301" s="158" t="str">
        <f t="shared" si="10"/>
        <v/>
      </c>
      <c r="Y301" s="158" t="str">
        <f t="shared" si="12"/>
        <v/>
      </c>
      <c r="Z301" s="158" t="str">
        <f t="shared" si="10"/>
        <v/>
      </c>
      <c r="AA301" s="158" t="str">
        <f t="shared" si="10"/>
        <v/>
      </c>
      <c r="AB301" s="158" t="str">
        <f t="shared" si="10"/>
        <v/>
      </c>
      <c r="AC301" s="158" t="str">
        <f t="shared" si="10"/>
        <v/>
      </c>
      <c r="AD301" s="158" t="str">
        <f t="shared" si="10"/>
        <v/>
      </c>
      <c r="AE301" s="158" t="str">
        <f t="shared" si="10"/>
        <v/>
      </c>
      <c r="AF301" s="158" t="str">
        <f t="shared" si="10"/>
        <v/>
      </c>
      <c r="AG301" s="158" t="str">
        <f t="shared" si="10"/>
        <v/>
      </c>
      <c r="AH301" s="158" t="str">
        <f t="shared" si="10"/>
        <v/>
      </c>
    </row>
    <row r="302" spans="1:34" x14ac:dyDescent="0.2">
      <c r="A302" s="3">
        <v>3</v>
      </c>
      <c r="B302" s="44" t="str">
        <f t="shared" si="13"/>
        <v>Boriss Klubov (I-Viru)</v>
      </c>
      <c r="C302" s="67">
        <f>IFERROR(INDEX(Maak.!F:F,MATCH(B:B,Maak.!B:B,0)),"")</f>
        <v>1941</v>
      </c>
      <c r="D302" s="67">
        <v>8</v>
      </c>
      <c r="R302" s="156" t="str">
        <f t="shared" si="8"/>
        <v>I-Viru</v>
      </c>
      <c r="S302" s="158">
        <f t="shared" si="9"/>
        <v>8.0020000000000007</v>
      </c>
      <c r="T302" s="158" t="str">
        <f t="shared" si="10"/>
        <v/>
      </c>
      <c r="U302" s="158" t="str">
        <f t="shared" si="10"/>
        <v/>
      </c>
      <c r="V302" s="158">
        <f t="shared" si="10"/>
        <v>8.0020000000000007</v>
      </c>
      <c r="W302" s="158" t="str">
        <f t="shared" si="11"/>
        <v/>
      </c>
      <c r="X302" s="158" t="str">
        <f t="shared" si="11"/>
        <v/>
      </c>
      <c r="Y302" s="158" t="str">
        <f t="shared" si="12"/>
        <v/>
      </c>
      <c r="Z302" s="158" t="str">
        <f t="shared" si="11"/>
        <v/>
      </c>
      <c r="AA302" s="158" t="str">
        <f t="shared" si="11"/>
        <v/>
      </c>
      <c r="AB302" s="158" t="str">
        <f t="shared" si="11"/>
        <v/>
      </c>
      <c r="AC302" s="158" t="str">
        <f t="shared" si="11"/>
        <v/>
      </c>
      <c r="AD302" s="158" t="str">
        <f t="shared" si="11"/>
        <v/>
      </c>
      <c r="AE302" s="158" t="str">
        <f t="shared" si="11"/>
        <v/>
      </c>
      <c r="AF302" s="158" t="str">
        <f t="shared" si="11"/>
        <v/>
      </c>
      <c r="AG302" s="158" t="str">
        <f t="shared" si="11"/>
        <v/>
      </c>
      <c r="AH302" s="158" t="str">
        <f t="shared" si="11"/>
        <v/>
      </c>
    </row>
    <row r="303" spans="1:34" x14ac:dyDescent="0.2">
      <c r="A303" s="3">
        <v>4</v>
      </c>
      <c r="B303" s="45" t="str">
        <f t="shared" ref="B303:B312" si="14">IFERROR(INDEX(H$100:H$300,MATCH(A303&amp;". koht",H$101:H$301,0)),"")</f>
        <v>Robert Schmidt (Valga)</v>
      </c>
      <c r="C303" s="67">
        <f>IFERROR(INDEX(Maak.!F:F,MATCH(B:B,Maak.!B:B,0)),"")</f>
        <v>1944</v>
      </c>
      <c r="D303" s="67">
        <v>7</v>
      </c>
      <c r="R303" s="156" t="str">
        <f t="shared" ref="R303:R312" si="15">IFERROR(MID(B303,FIND("(",B303)+1,FIND(")",B303)-FIND("(",B303)-1),"")</f>
        <v>Valga</v>
      </c>
      <c r="S303" s="158">
        <f t="shared" si="9"/>
        <v>7.0019999999999998</v>
      </c>
      <c r="T303" s="158" t="str">
        <f t="shared" si="10"/>
        <v/>
      </c>
      <c r="U303" s="158" t="str">
        <f t="shared" si="10"/>
        <v/>
      </c>
      <c r="V303" s="158" t="str">
        <f t="shared" si="10"/>
        <v/>
      </c>
      <c r="W303" s="158" t="str">
        <f t="shared" si="11"/>
        <v/>
      </c>
      <c r="X303" s="158" t="str">
        <f t="shared" si="11"/>
        <v/>
      </c>
      <c r="Y303" s="158" t="str">
        <f t="shared" si="12"/>
        <v/>
      </c>
      <c r="Z303" s="158" t="str">
        <f t="shared" si="11"/>
        <v/>
      </c>
      <c r="AA303" s="158" t="str">
        <f t="shared" si="11"/>
        <v/>
      </c>
      <c r="AB303" s="158" t="str">
        <f t="shared" si="11"/>
        <v/>
      </c>
      <c r="AC303" s="158" t="str">
        <f t="shared" si="11"/>
        <v/>
      </c>
      <c r="AD303" s="158" t="str">
        <f t="shared" si="11"/>
        <v/>
      </c>
      <c r="AE303" s="158" t="str">
        <f t="shared" si="11"/>
        <v/>
      </c>
      <c r="AF303" s="158">
        <f t="shared" si="11"/>
        <v>7.0019999999999998</v>
      </c>
      <c r="AG303" s="158" t="str">
        <f t="shared" si="11"/>
        <v/>
      </c>
      <c r="AH303" s="158" t="str">
        <f t="shared" si="11"/>
        <v/>
      </c>
    </row>
    <row r="304" spans="1:34" x14ac:dyDescent="0.2">
      <c r="A304" s="3">
        <v>5</v>
      </c>
      <c r="B304" s="45" t="str">
        <f t="shared" si="14"/>
        <v>Karla Purgats (I-Viru)</v>
      </c>
      <c r="C304" s="67">
        <f>IFERROR(INDEX(Maak.!F:F,MATCH(B:B,Maak.!B:B,0)),"")</f>
        <v>1942</v>
      </c>
      <c r="D304" s="67">
        <v>6</v>
      </c>
      <c r="R304" s="156" t="str">
        <f t="shared" si="15"/>
        <v>I-Viru</v>
      </c>
      <c r="S304" s="158">
        <f t="shared" si="9"/>
        <v>6.0019999999999998</v>
      </c>
      <c r="T304" s="158" t="str">
        <f t="shared" si="10"/>
        <v/>
      </c>
      <c r="U304" s="158" t="str">
        <f t="shared" si="10"/>
        <v/>
      </c>
      <c r="V304" s="158">
        <f t="shared" si="10"/>
        <v>6.0019999999999998</v>
      </c>
      <c r="W304" s="158" t="str">
        <f t="shared" si="11"/>
        <v/>
      </c>
      <c r="X304" s="158" t="str">
        <f t="shared" si="11"/>
        <v/>
      </c>
      <c r="Y304" s="158" t="str">
        <f t="shared" si="12"/>
        <v/>
      </c>
      <c r="Z304" s="158" t="str">
        <f t="shared" si="11"/>
        <v/>
      </c>
      <c r="AA304" s="158" t="str">
        <f t="shared" si="11"/>
        <v/>
      </c>
      <c r="AB304" s="158" t="str">
        <f t="shared" si="11"/>
        <v/>
      </c>
      <c r="AC304" s="158" t="str">
        <f t="shared" si="11"/>
        <v/>
      </c>
      <c r="AD304" s="158" t="str">
        <f t="shared" si="11"/>
        <v/>
      </c>
      <c r="AE304" s="158" t="str">
        <f t="shared" si="11"/>
        <v/>
      </c>
      <c r="AF304" s="158" t="str">
        <f t="shared" si="11"/>
        <v/>
      </c>
      <c r="AG304" s="158" t="str">
        <f t="shared" si="11"/>
        <v/>
      </c>
      <c r="AH304" s="158" t="str">
        <f t="shared" si="11"/>
        <v/>
      </c>
    </row>
    <row r="305" spans="1:34" x14ac:dyDescent="0.2">
      <c r="A305" s="3">
        <v>6</v>
      </c>
      <c r="B305" s="45" t="str">
        <f t="shared" si="14"/>
        <v>Tõnu Kapper (I-Viru)</v>
      </c>
      <c r="C305" s="67">
        <f>IFERROR(INDEX(Maak.!F:F,MATCH(B:B,Maak.!B:B,0)),"")</f>
        <v>1946</v>
      </c>
      <c r="D305" s="67">
        <v>5</v>
      </c>
      <c r="R305" s="156" t="str">
        <f t="shared" si="15"/>
        <v>I-Viru</v>
      </c>
      <c r="S305" s="158">
        <f t="shared" si="9"/>
        <v>5.0019999999999998</v>
      </c>
      <c r="T305" s="158" t="str">
        <f t="shared" si="10"/>
        <v/>
      </c>
      <c r="U305" s="158" t="str">
        <f t="shared" si="10"/>
        <v/>
      </c>
      <c r="V305" s="158">
        <f t="shared" si="10"/>
        <v>5.0019999999999998</v>
      </c>
      <c r="W305" s="158" t="str">
        <f t="shared" si="11"/>
        <v/>
      </c>
      <c r="X305" s="158" t="str">
        <f t="shared" si="11"/>
        <v/>
      </c>
      <c r="Y305" s="158" t="str">
        <f t="shared" si="12"/>
        <v/>
      </c>
      <c r="Z305" s="158" t="str">
        <f t="shared" si="11"/>
        <v/>
      </c>
      <c r="AA305" s="158" t="str">
        <f t="shared" si="11"/>
        <v/>
      </c>
      <c r="AB305" s="158" t="str">
        <f t="shared" si="11"/>
        <v/>
      </c>
      <c r="AC305" s="158" t="str">
        <f t="shared" si="11"/>
        <v/>
      </c>
      <c r="AD305" s="158" t="str">
        <f t="shared" si="11"/>
        <v/>
      </c>
      <c r="AE305" s="158" t="str">
        <f t="shared" si="11"/>
        <v/>
      </c>
      <c r="AF305" s="158" t="str">
        <f t="shared" si="11"/>
        <v/>
      </c>
      <c r="AG305" s="158" t="str">
        <f t="shared" si="11"/>
        <v/>
      </c>
      <c r="AH305" s="158" t="str">
        <f t="shared" si="11"/>
        <v/>
      </c>
    </row>
    <row r="306" spans="1:34" x14ac:dyDescent="0.2">
      <c r="A306" s="3">
        <v>7</v>
      </c>
      <c r="B306" s="45" t="str">
        <f t="shared" si="14"/>
        <v>Vladimir Ogneštšikov (I-Viru)</v>
      </c>
      <c r="C306" s="67">
        <f>IFERROR(INDEX(Maak.!F:F,MATCH(B:B,Maak.!B:B,0)),"")</f>
        <v>1948</v>
      </c>
      <c r="D306" s="67">
        <v>4</v>
      </c>
      <c r="R306" s="156" t="str">
        <f t="shared" si="15"/>
        <v>I-Viru</v>
      </c>
      <c r="S306" s="158">
        <f t="shared" si="9"/>
        <v>4.0019999999999998</v>
      </c>
      <c r="T306" s="158" t="str">
        <f t="shared" si="10"/>
        <v/>
      </c>
      <c r="U306" s="158" t="str">
        <f t="shared" si="10"/>
        <v/>
      </c>
      <c r="V306" s="158">
        <f t="shared" si="10"/>
        <v>4.0019999999999998</v>
      </c>
      <c r="W306" s="158" t="str">
        <f t="shared" si="11"/>
        <v/>
      </c>
      <c r="X306" s="158" t="str">
        <f t="shared" si="11"/>
        <v/>
      </c>
      <c r="Y306" s="158" t="str">
        <f t="shared" si="12"/>
        <v/>
      </c>
      <c r="Z306" s="158" t="str">
        <f t="shared" si="11"/>
        <v/>
      </c>
      <c r="AA306" s="158" t="str">
        <f t="shared" si="11"/>
        <v/>
      </c>
      <c r="AB306" s="158" t="str">
        <f t="shared" si="11"/>
        <v/>
      </c>
      <c r="AC306" s="158" t="str">
        <f t="shared" si="11"/>
        <v/>
      </c>
      <c r="AD306" s="158" t="str">
        <f t="shared" si="11"/>
        <v/>
      </c>
      <c r="AE306" s="158" t="str">
        <f t="shared" si="11"/>
        <v/>
      </c>
      <c r="AF306" s="158" t="str">
        <f t="shared" si="11"/>
        <v/>
      </c>
      <c r="AG306" s="158" t="str">
        <f t="shared" si="11"/>
        <v/>
      </c>
      <c r="AH306" s="158" t="str">
        <f t="shared" si="11"/>
        <v/>
      </c>
    </row>
    <row r="307" spans="1:34" x14ac:dyDescent="0.2">
      <c r="A307" s="3">
        <v>8</v>
      </c>
      <c r="B307" s="45" t="str">
        <f t="shared" si="14"/>
        <v>Enn Tõppan (Tartu)</v>
      </c>
      <c r="C307" s="67">
        <f>IFERROR(INDEX(Maak.!F:F,MATCH(B:B,Maak.!B:B,0)),"")</f>
        <v>1948</v>
      </c>
      <c r="D307" s="67">
        <v>3</v>
      </c>
      <c r="R307" s="156" t="str">
        <f t="shared" si="15"/>
        <v>Tartu</v>
      </c>
      <c r="S307" s="158">
        <f t="shared" si="9"/>
        <v>3.0019999999999998</v>
      </c>
      <c r="T307" s="158" t="str">
        <f t="shared" si="10"/>
        <v/>
      </c>
      <c r="U307" s="158" t="str">
        <f t="shared" si="10"/>
        <v/>
      </c>
      <c r="V307" s="158" t="str">
        <f t="shared" si="10"/>
        <v/>
      </c>
      <c r="W307" s="158" t="str">
        <f t="shared" si="11"/>
        <v/>
      </c>
      <c r="X307" s="158" t="str">
        <f t="shared" si="11"/>
        <v/>
      </c>
      <c r="Y307" s="158" t="str">
        <f t="shared" si="12"/>
        <v/>
      </c>
      <c r="Z307" s="158" t="str">
        <f t="shared" si="11"/>
        <v/>
      </c>
      <c r="AA307" s="158" t="str">
        <f t="shared" si="11"/>
        <v/>
      </c>
      <c r="AB307" s="158" t="str">
        <f t="shared" si="11"/>
        <v/>
      </c>
      <c r="AC307" s="158" t="str">
        <f t="shared" si="11"/>
        <v/>
      </c>
      <c r="AD307" s="158" t="str">
        <f t="shared" si="11"/>
        <v/>
      </c>
      <c r="AE307" s="158">
        <f t="shared" si="11"/>
        <v>3.0019999999999998</v>
      </c>
      <c r="AF307" s="158" t="str">
        <f t="shared" si="11"/>
        <v/>
      </c>
      <c r="AG307" s="158" t="str">
        <f t="shared" si="11"/>
        <v/>
      </c>
      <c r="AH307" s="158" t="str">
        <f t="shared" si="11"/>
        <v/>
      </c>
    </row>
    <row r="308" spans="1:34" x14ac:dyDescent="0.2">
      <c r="A308" s="3">
        <v>9</v>
      </c>
      <c r="B308" s="45" t="str">
        <f t="shared" si="14"/>
        <v>Rein Koha (Võru)</v>
      </c>
      <c r="C308" s="67">
        <f>IFERROR(INDEX(Maak.!F:F,MATCH(B:B,Maak.!B:B,0)),"")</f>
        <v>1946</v>
      </c>
      <c r="D308" s="67">
        <v>2</v>
      </c>
      <c r="R308" s="156" t="str">
        <f t="shared" si="15"/>
        <v>Võru</v>
      </c>
      <c r="S308" s="158">
        <f t="shared" si="9"/>
        <v>2.0019999999999998</v>
      </c>
      <c r="T308" s="158" t="str">
        <f t="shared" si="10"/>
        <v/>
      </c>
      <c r="U308" s="158" t="str">
        <f t="shared" si="10"/>
        <v/>
      </c>
      <c r="V308" s="158" t="str">
        <f t="shared" si="10"/>
        <v/>
      </c>
      <c r="W308" s="158" t="str">
        <f t="shared" si="11"/>
        <v/>
      </c>
      <c r="X308" s="158" t="str">
        <f t="shared" si="11"/>
        <v/>
      </c>
      <c r="Y308" s="158" t="str">
        <f t="shared" si="12"/>
        <v/>
      </c>
      <c r="Z308" s="158" t="str">
        <f t="shared" si="11"/>
        <v/>
      </c>
      <c r="AA308" s="158" t="str">
        <f t="shared" si="11"/>
        <v/>
      </c>
      <c r="AB308" s="158" t="str">
        <f t="shared" si="11"/>
        <v/>
      </c>
      <c r="AC308" s="158" t="str">
        <f t="shared" si="11"/>
        <v/>
      </c>
      <c r="AD308" s="158" t="str">
        <f t="shared" si="11"/>
        <v/>
      </c>
      <c r="AE308" s="158" t="str">
        <f t="shared" si="11"/>
        <v/>
      </c>
      <c r="AF308" s="158" t="str">
        <f t="shared" si="11"/>
        <v/>
      </c>
      <c r="AG308" s="158" t="str">
        <f t="shared" si="11"/>
        <v/>
      </c>
      <c r="AH308" s="158">
        <f t="shared" si="11"/>
        <v>2.0019999999999998</v>
      </c>
    </row>
    <row r="309" spans="1:34" x14ac:dyDescent="0.2">
      <c r="A309" s="3">
        <v>10</v>
      </c>
      <c r="B309" s="45" t="str">
        <f t="shared" si="14"/>
        <v>Mihkel Lillemets (Valga)</v>
      </c>
      <c r="C309" s="67">
        <f>IFERROR(INDEX(Maak.!F:F,MATCH(B:B,Maak.!B:B,0)),"")</f>
        <v>1939</v>
      </c>
      <c r="D309" s="67">
        <v>1</v>
      </c>
      <c r="R309" s="156" t="str">
        <f t="shared" si="15"/>
        <v>Valga</v>
      </c>
      <c r="S309" s="158">
        <f t="shared" si="9"/>
        <v>1.002</v>
      </c>
      <c r="T309" s="158" t="str">
        <f t="shared" si="10"/>
        <v/>
      </c>
      <c r="U309" s="158" t="str">
        <f t="shared" si="10"/>
        <v/>
      </c>
      <c r="V309" s="158" t="str">
        <f t="shared" si="10"/>
        <v/>
      </c>
      <c r="W309" s="158" t="str">
        <f t="shared" si="11"/>
        <v/>
      </c>
      <c r="X309" s="158" t="str">
        <f t="shared" si="11"/>
        <v/>
      </c>
      <c r="Y309" s="158" t="str">
        <f t="shared" si="12"/>
        <v/>
      </c>
      <c r="Z309" s="158" t="str">
        <f t="shared" si="11"/>
        <v/>
      </c>
      <c r="AA309" s="158" t="str">
        <f t="shared" si="11"/>
        <v/>
      </c>
      <c r="AB309" s="158" t="str">
        <f t="shared" si="11"/>
        <v/>
      </c>
      <c r="AC309" s="158" t="str">
        <f t="shared" si="11"/>
        <v/>
      </c>
      <c r="AD309" s="158" t="str">
        <f t="shared" si="11"/>
        <v/>
      </c>
      <c r="AE309" s="158" t="str">
        <f t="shared" si="11"/>
        <v/>
      </c>
      <c r="AF309" s="158">
        <f t="shared" si="11"/>
        <v>1.002</v>
      </c>
      <c r="AG309" s="158" t="str">
        <f t="shared" si="11"/>
        <v/>
      </c>
      <c r="AH309" s="158" t="str">
        <f t="shared" si="11"/>
        <v/>
      </c>
    </row>
    <row r="310" spans="1:34" x14ac:dyDescent="0.2">
      <c r="A310" s="3">
        <v>11</v>
      </c>
      <c r="B310" s="45" t="str">
        <f t="shared" si="14"/>
        <v>Vello Pluum (Tartu)</v>
      </c>
      <c r="C310" s="67">
        <f>IFERROR(INDEX(Maak.!F:F,MATCH(B:B,Maak.!B:B,0)),"")</f>
        <v>1944</v>
      </c>
      <c r="D310" s="67">
        <v>0</v>
      </c>
      <c r="R310" s="156" t="str">
        <f t="shared" si="15"/>
        <v>Tartu</v>
      </c>
      <c r="S310" s="158">
        <f t="shared" si="9"/>
        <v>2E-3</v>
      </c>
      <c r="T310" s="158" t="str">
        <f t="shared" si="10"/>
        <v/>
      </c>
      <c r="U310" s="158" t="str">
        <f t="shared" si="10"/>
        <v/>
      </c>
      <c r="V310" s="158" t="str">
        <f t="shared" si="10"/>
        <v/>
      </c>
      <c r="W310" s="158" t="str">
        <f t="shared" si="11"/>
        <v/>
      </c>
      <c r="X310" s="158" t="str">
        <f t="shared" si="11"/>
        <v/>
      </c>
      <c r="Y310" s="158" t="str">
        <f t="shared" si="12"/>
        <v/>
      </c>
      <c r="Z310" s="158" t="str">
        <f t="shared" si="11"/>
        <v/>
      </c>
      <c r="AA310" s="158" t="str">
        <f t="shared" si="11"/>
        <v/>
      </c>
      <c r="AB310" s="158" t="str">
        <f t="shared" si="11"/>
        <v/>
      </c>
      <c r="AC310" s="158" t="str">
        <f t="shared" si="11"/>
        <v/>
      </c>
      <c r="AD310" s="158" t="str">
        <f t="shared" si="11"/>
        <v/>
      </c>
      <c r="AE310" s="158">
        <f t="shared" si="11"/>
        <v>2E-3</v>
      </c>
      <c r="AF310" s="158" t="str">
        <f t="shared" si="11"/>
        <v/>
      </c>
      <c r="AG310" s="158" t="str">
        <f t="shared" si="11"/>
        <v/>
      </c>
      <c r="AH310" s="158" t="str">
        <f t="shared" si="11"/>
        <v/>
      </c>
    </row>
    <row r="311" spans="1:34" x14ac:dyDescent="0.2">
      <c r="A311" s="3">
        <v>12</v>
      </c>
      <c r="B311" s="45" t="str">
        <f t="shared" si="14"/>
        <v>Tõnu Haga (Võru)</v>
      </c>
      <c r="C311" s="67">
        <f>IFERROR(INDEX(Maak.!F:F,MATCH(B:B,Maak.!B:B,0)),"")</f>
        <v>1948</v>
      </c>
      <c r="D311" s="67">
        <v>0</v>
      </c>
      <c r="R311" s="156" t="str">
        <f t="shared" si="15"/>
        <v>Võru</v>
      </c>
      <c r="S311" s="158">
        <f t="shared" si="9"/>
        <v>2E-3</v>
      </c>
      <c r="T311" s="158" t="str">
        <f t="shared" si="10"/>
        <v/>
      </c>
      <c r="U311" s="158" t="str">
        <f t="shared" si="10"/>
        <v/>
      </c>
      <c r="V311" s="158" t="str">
        <f t="shared" si="10"/>
        <v/>
      </c>
      <c r="W311" s="158" t="str">
        <f t="shared" si="11"/>
        <v/>
      </c>
      <c r="X311" s="158" t="str">
        <f t="shared" si="11"/>
        <v/>
      </c>
      <c r="Y311" s="158" t="str">
        <f t="shared" si="12"/>
        <v/>
      </c>
      <c r="Z311" s="158" t="str">
        <f t="shared" si="11"/>
        <v/>
      </c>
      <c r="AA311" s="158" t="str">
        <f t="shared" si="11"/>
        <v/>
      </c>
      <c r="AB311" s="158" t="str">
        <f t="shared" si="11"/>
        <v/>
      </c>
      <c r="AC311" s="158" t="str">
        <f t="shared" si="11"/>
        <v/>
      </c>
      <c r="AD311" s="158" t="str">
        <f t="shared" si="11"/>
        <v/>
      </c>
      <c r="AE311" s="158" t="str">
        <f t="shared" si="11"/>
        <v/>
      </c>
      <c r="AF311" s="158" t="str">
        <f t="shared" si="11"/>
        <v/>
      </c>
      <c r="AG311" s="158" t="str">
        <f t="shared" si="11"/>
        <v/>
      </c>
      <c r="AH311" s="158">
        <f t="shared" si="11"/>
        <v>2E-3</v>
      </c>
    </row>
    <row r="312" spans="1:34" x14ac:dyDescent="0.2">
      <c r="A312" s="3">
        <v>13</v>
      </c>
      <c r="B312" s="45" t="str">
        <f t="shared" si="14"/>
        <v>Enn Laanemäe (Võru)</v>
      </c>
      <c r="C312" s="67">
        <f>IFERROR(INDEX(Maak.!F:F,MATCH(B:B,Maak.!B:B,0)),"")</f>
        <v>1943</v>
      </c>
      <c r="D312" s="67">
        <v>0</v>
      </c>
      <c r="R312" s="156" t="str">
        <f t="shared" si="15"/>
        <v>Võru</v>
      </c>
      <c r="S312" s="158">
        <f t="shared" si="9"/>
        <v>2E-3</v>
      </c>
      <c r="T312" s="158" t="str">
        <f t="shared" si="10"/>
        <v/>
      </c>
      <c r="U312" s="158" t="str">
        <f t="shared" si="10"/>
        <v/>
      </c>
      <c r="V312" s="158" t="str">
        <f t="shared" si="10"/>
        <v/>
      </c>
      <c r="W312" s="158" t="str">
        <f t="shared" si="11"/>
        <v/>
      </c>
      <c r="X312" s="158" t="str">
        <f t="shared" si="11"/>
        <v/>
      </c>
      <c r="Y312" s="158" t="str">
        <f t="shared" si="12"/>
        <v/>
      </c>
      <c r="Z312" s="158" t="str">
        <f t="shared" si="11"/>
        <v/>
      </c>
      <c r="AA312" s="158" t="str">
        <f t="shared" si="11"/>
        <v/>
      </c>
      <c r="AB312" s="158" t="str">
        <f t="shared" si="11"/>
        <v/>
      </c>
      <c r="AC312" s="158" t="str">
        <f t="shared" si="11"/>
        <v/>
      </c>
      <c r="AD312" s="158" t="str">
        <f t="shared" si="11"/>
        <v/>
      </c>
      <c r="AE312" s="158" t="str">
        <f t="shared" si="11"/>
        <v/>
      </c>
      <c r="AF312" s="158" t="str">
        <f t="shared" si="11"/>
        <v/>
      </c>
      <c r="AG312" s="158" t="str">
        <f t="shared" si="11"/>
        <v/>
      </c>
      <c r="AH312" s="158">
        <f t="shared" si="11"/>
        <v>2E-3</v>
      </c>
    </row>
  </sheetData>
  <sortState ref="O6:O18">
    <sortCondition ref="O7"/>
  </sortState>
  <conditionalFormatting sqref="D8 C9">
    <cfRule type="aboveAverage" dxfId="903" priority="300"/>
  </conditionalFormatting>
  <conditionalFormatting sqref="E8 C10">
    <cfRule type="aboveAverage" dxfId="902" priority="299"/>
  </conditionalFormatting>
  <conditionalFormatting sqref="F8 C11">
    <cfRule type="aboveAverage" dxfId="901" priority="298"/>
  </conditionalFormatting>
  <conditionalFormatting sqref="E9 D10">
    <cfRule type="aboveAverage" dxfId="900" priority="297"/>
  </conditionalFormatting>
  <conditionalFormatting sqref="G8 C12">
    <cfRule type="aboveAverage" dxfId="899" priority="296"/>
  </conditionalFormatting>
  <conditionalFormatting sqref="F9 D11">
    <cfRule type="aboveAverage" dxfId="898" priority="295"/>
  </conditionalFormatting>
  <conditionalFormatting sqref="G9 D12">
    <cfRule type="aboveAverage" dxfId="897" priority="294"/>
  </conditionalFormatting>
  <conditionalFormatting sqref="F10 E11">
    <cfRule type="aboveAverage" dxfId="896" priority="293"/>
  </conditionalFormatting>
  <conditionalFormatting sqref="G10 E12">
    <cfRule type="aboveAverage" dxfId="895" priority="292"/>
  </conditionalFormatting>
  <conditionalFormatting sqref="F12 G11">
    <cfRule type="aboveAverage" dxfId="894" priority="291"/>
  </conditionalFormatting>
  <conditionalFormatting sqref="K15:K19">
    <cfRule type="expression" dxfId="893" priority="281">
      <formula>AND(J15=3,IF(COUNTIF(J$14:J$18,"=3")&gt;=2,TRUE))</formula>
    </cfRule>
    <cfRule type="expression" dxfId="892" priority="287">
      <formula>AND(J15=1,IF(COUNTIF(J$14:J$18,"=1")&gt;=2,TRUE))</formula>
    </cfRule>
    <cfRule type="expression" dxfId="891" priority="288">
      <formula>AND(J15=2,IF(COUNTIF(J$14:J$18,"=2")&gt;=2,TRUE))</formula>
    </cfRule>
  </conditionalFormatting>
  <conditionalFormatting sqref="K22:K26">
    <cfRule type="expression" dxfId="890" priority="280">
      <formula>AND(J22=3,IF(COUNTIF(J$21:J$25,"=3")&gt;=2,TRUE))</formula>
    </cfRule>
    <cfRule type="expression" dxfId="889" priority="285">
      <formula>AND(J22=1,IF(COUNTIF(J$21:J$25,"=1")&gt;=2,TRUE))</formula>
    </cfRule>
    <cfRule type="expression" dxfId="888" priority="286">
      <formula>AND(J22=2,IF(COUNTIF(J$21:J$25,"=2")&gt;=2,TRUE))</formula>
    </cfRule>
  </conditionalFormatting>
  <conditionalFormatting sqref="K8:K12">
    <cfRule type="expression" dxfId="887" priority="282">
      <formula>AND(J8=3,IF(COUNTIF(J$7:J$11,"=3")&gt;=2,TRUE))</formula>
    </cfRule>
    <cfRule type="expression" dxfId="886" priority="283">
      <formula>AND(J8=1,IF(COUNTIF(J$7:J$11,"=1")&gt;=2,TRUE))</formula>
    </cfRule>
    <cfRule type="expression" dxfId="885" priority="284">
      <formula>AND(J8=2,IF(COUNTIF(J$7:J$11,"=2")&gt;=2,TRUE))</formula>
    </cfRule>
  </conditionalFormatting>
  <conditionalFormatting sqref="H8:H12">
    <cfRule type="expression" dxfId="884" priority="262">
      <formula>AND(J8=1,IF(COUNTIF(J$7:J$11,"=1")&gt;=2,TRUE))</formula>
    </cfRule>
    <cfRule type="expression" dxfId="883" priority="269">
      <formula>AND(J8=3,IF(COUNTIF(J$7:J$11,"=3")&gt;=2,TRUE))</formula>
    </cfRule>
    <cfRule type="expression" dxfId="882" priority="270">
      <formula>AND(J8=2,IF(COUNTIF(J$7:J$11,"=2")&gt;=2,TRUE))</formula>
    </cfRule>
  </conditionalFormatting>
  <conditionalFormatting sqref="H15:H19">
    <cfRule type="expression" dxfId="881" priority="263">
      <formula>AND(J15=1,IF(COUNTIF(J$14:J$18,"=1")&gt;=2,TRUE))</formula>
    </cfRule>
    <cfRule type="expression" dxfId="880" priority="267">
      <formula>AND(J15=3,IF(COUNTIF(J$14:J$18,"=3")&gt;=2,TRUE))</formula>
    </cfRule>
    <cfRule type="expression" dxfId="879" priority="268">
      <formula>AND(J15=2,IF(COUNTIF(J$14:J$18,"=2")&gt;=2,TRUE))</formula>
    </cfRule>
  </conditionalFormatting>
  <conditionalFormatting sqref="H22:H26">
    <cfRule type="expression" dxfId="878" priority="264">
      <formula>AND(J22=1,IF(COUNTIF(J$21:J$25,"=1")&gt;=2,TRUE))</formula>
    </cfRule>
    <cfRule type="expression" dxfId="877" priority="265">
      <formula>AND(J22=3,IF(COUNTIF(J$21:J$25,"=3")&gt;=2,TRUE))</formula>
    </cfRule>
    <cfRule type="expression" dxfId="876" priority="266">
      <formula>AND(J22=2,IF(COUNTIF(J$21:J$25,"=2")&gt;=2,TRUE))</formula>
    </cfRule>
  </conditionalFormatting>
  <conditionalFormatting sqref="C70">
    <cfRule type="aboveAverage" dxfId="875" priority="261"/>
  </conditionalFormatting>
  <conditionalFormatting sqref="D70">
    <cfRule type="aboveAverage" dxfId="874" priority="260"/>
  </conditionalFormatting>
  <conditionalFormatting sqref="K29:K33">
    <cfRule type="expression" dxfId="873" priority="255">
      <formula>AND(J29=3,IF(COUNTIF(J$28:J$32,"=3")&gt;=2,TRUE))</formula>
    </cfRule>
    <cfRule type="expression" dxfId="872" priority="256">
      <formula>AND(J29=1,IF(COUNTIF(J$28:J$32,"=1")&gt;=2,TRUE))</formula>
    </cfRule>
    <cfRule type="expression" dxfId="871" priority="257">
      <formula>AND(J29=2,IF(COUNTIF(J$28:J$32,"=2")&gt;=2,TRUE))</formula>
    </cfRule>
  </conditionalFormatting>
  <conditionalFormatting sqref="H29:H33">
    <cfRule type="expression" dxfId="870" priority="249">
      <formula>AND(J29=1,IF(COUNTIF(J$28:J$32,"=1")&gt;=2,TRUE))</formula>
    </cfRule>
    <cfRule type="expression" dxfId="869" priority="250">
      <formula>AND(J29=3,IF(COUNTIF(J$28:J$32,"=3")&gt;=2,TRUE))</formula>
    </cfRule>
    <cfRule type="expression" dxfId="868" priority="251">
      <formula>AND(J29=2,IF(COUNTIF(J$28:J$32,"=2")&gt;=2,TRUE))</formula>
    </cfRule>
  </conditionalFormatting>
  <conditionalFormatting sqref="D15 C16">
    <cfRule type="aboveAverage" dxfId="867" priority="247"/>
  </conditionalFormatting>
  <conditionalFormatting sqref="E15 C17">
    <cfRule type="aboveAverage" dxfId="866" priority="246"/>
  </conditionalFormatting>
  <conditionalFormatting sqref="F15 C18">
    <cfRule type="aboveAverage" dxfId="865" priority="245"/>
  </conditionalFormatting>
  <conditionalFormatting sqref="E16 D17">
    <cfRule type="aboveAverage" dxfId="864" priority="244"/>
  </conditionalFormatting>
  <conditionalFormatting sqref="G15 C19">
    <cfRule type="aboveAverage" dxfId="863" priority="243"/>
  </conditionalFormatting>
  <conditionalFormatting sqref="F16 D18">
    <cfRule type="aboveAverage" dxfId="862" priority="242"/>
  </conditionalFormatting>
  <conditionalFormatting sqref="G16 D19">
    <cfRule type="aboveAverage" dxfId="861" priority="241"/>
  </conditionalFormatting>
  <conditionalFormatting sqref="F17 E18">
    <cfRule type="aboveAverage" dxfId="860" priority="240"/>
  </conditionalFormatting>
  <conditionalFormatting sqref="G17 E19">
    <cfRule type="aboveAverage" dxfId="859" priority="239"/>
  </conditionalFormatting>
  <conditionalFormatting sqref="F19 G18">
    <cfRule type="aboveAverage" dxfId="858" priority="238"/>
  </conditionalFormatting>
  <conditionalFormatting sqref="D22 C23">
    <cfRule type="aboveAverage" dxfId="857" priority="236"/>
  </conditionalFormatting>
  <conditionalFormatting sqref="E22 C24">
    <cfRule type="aboveAverage" dxfId="856" priority="235"/>
  </conditionalFormatting>
  <conditionalFormatting sqref="F22 C25">
    <cfRule type="aboveAverage" dxfId="855" priority="234"/>
  </conditionalFormatting>
  <conditionalFormatting sqref="E23 D24">
    <cfRule type="aboveAverage" dxfId="854" priority="233"/>
  </conditionalFormatting>
  <conditionalFormatting sqref="G22 C26">
    <cfRule type="aboveAverage" dxfId="853" priority="232"/>
  </conditionalFormatting>
  <conditionalFormatting sqref="F23 D25">
    <cfRule type="aboveAverage" dxfId="852" priority="231"/>
  </conditionalFormatting>
  <conditionalFormatting sqref="G23 D26">
    <cfRule type="aboveAverage" dxfId="851" priority="230"/>
  </conditionalFormatting>
  <conditionalFormatting sqref="F24 E25">
    <cfRule type="aboveAverage" dxfId="850" priority="229"/>
  </conditionalFormatting>
  <conditionalFormatting sqref="G24 E26">
    <cfRule type="aboveAverage" dxfId="849" priority="228"/>
  </conditionalFormatting>
  <conditionalFormatting sqref="F26 G25">
    <cfRule type="aboveAverage" dxfId="848" priority="227"/>
  </conditionalFormatting>
  <conditionalFormatting sqref="D29 C30">
    <cfRule type="aboveAverage" dxfId="847" priority="225"/>
  </conditionalFormatting>
  <conditionalFormatting sqref="E29 C31">
    <cfRule type="aboveAverage" dxfId="846" priority="224"/>
  </conditionalFormatting>
  <conditionalFormatting sqref="F29 C32">
    <cfRule type="aboveAverage" dxfId="845" priority="223"/>
  </conditionalFormatting>
  <conditionalFormatting sqref="E30 D31">
    <cfRule type="aboveAverage" dxfId="844" priority="222"/>
  </conditionalFormatting>
  <conditionalFormatting sqref="G29 C33">
    <cfRule type="aboveAverage" dxfId="843" priority="221"/>
  </conditionalFormatting>
  <conditionalFormatting sqref="F30 D32">
    <cfRule type="aboveAverage" dxfId="842" priority="220"/>
  </conditionalFormatting>
  <conditionalFormatting sqref="G30 D33">
    <cfRule type="aboveAverage" dxfId="841" priority="219"/>
  </conditionalFormatting>
  <conditionalFormatting sqref="F31 E32">
    <cfRule type="aboveAverage" dxfId="840" priority="218"/>
  </conditionalFormatting>
  <conditionalFormatting sqref="G31 E33">
    <cfRule type="aboveAverage" dxfId="839" priority="217"/>
  </conditionalFormatting>
  <conditionalFormatting sqref="F33 G32">
    <cfRule type="aboveAverage" dxfId="838" priority="216"/>
  </conditionalFormatting>
  <conditionalFormatting sqref="B1:H34 B76:H1048576 E71:H75 B62:H62 B70:H70 E63:H69 B35:D38">
    <cfRule type="containsText" dxfId="837" priority="124" operator="containsText" text="I-Viru">
      <formula>NOT(ISERROR(SEARCH("I-Viru",B1)))</formula>
    </cfRule>
  </conditionalFormatting>
  <conditionalFormatting sqref="A102:A116">
    <cfRule type="cellIs" dxfId="836" priority="121" operator="equal">
      <formula>"-"</formula>
    </cfRule>
    <cfRule type="duplicateValues" dxfId="835" priority="122"/>
  </conditionalFormatting>
  <conditionalFormatting sqref="G124 G128">
    <cfRule type="aboveAverage" dxfId="834" priority="120"/>
  </conditionalFormatting>
  <conditionalFormatting sqref="G131 G133">
    <cfRule type="aboveAverage" dxfId="833" priority="119"/>
  </conditionalFormatting>
  <conditionalFormatting sqref="G124 G128 G131 G133">
    <cfRule type="containsBlanks" dxfId="832" priority="118">
      <formula>LEN(TRIM(G124))=0</formula>
    </cfRule>
  </conditionalFormatting>
  <conditionalFormatting sqref="C106 C108">
    <cfRule type="aboveAverage" dxfId="831" priority="117"/>
  </conditionalFormatting>
  <conditionalFormatting sqref="C110 C112">
    <cfRule type="aboveAverage" dxfId="830" priority="116"/>
  </conditionalFormatting>
  <conditionalFormatting sqref="C114 C116">
    <cfRule type="aboveAverage" dxfId="829" priority="115"/>
  </conditionalFormatting>
  <conditionalFormatting sqref="C106 C108 C110 C112 C114 C116">
    <cfRule type="containsBlanks" dxfId="828" priority="114">
      <formula>LEN(TRIM(C106))=0</formula>
    </cfRule>
  </conditionalFormatting>
  <conditionalFormatting sqref="C102 C104">
    <cfRule type="aboveAverage" dxfId="827" priority="113"/>
  </conditionalFormatting>
  <conditionalFormatting sqref="C102 C104">
    <cfRule type="containsBlanks" dxfId="826" priority="112">
      <formula>LEN(TRIM(C102))=0</formula>
    </cfRule>
  </conditionalFormatting>
  <conditionalFormatting sqref="E123 E125">
    <cfRule type="aboveAverage" dxfId="825" priority="111"/>
  </conditionalFormatting>
  <conditionalFormatting sqref="E123 E125">
    <cfRule type="containsBlanks" dxfId="824" priority="110">
      <formula>LEN(TRIM(E123))=0</formula>
    </cfRule>
  </conditionalFormatting>
  <conditionalFormatting sqref="E127 E129">
    <cfRule type="aboveAverage" dxfId="823" priority="109"/>
  </conditionalFormatting>
  <conditionalFormatting sqref="E127 E129">
    <cfRule type="containsBlanks" dxfId="822" priority="108">
      <formula>LEN(TRIM(E127))=0</formula>
    </cfRule>
  </conditionalFormatting>
  <conditionalFormatting sqref="G117 G119">
    <cfRule type="aboveAverage" dxfId="821" priority="107"/>
  </conditionalFormatting>
  <conditionalFormatting sqref="G117 G119">
    <cfRule type="containsBlanks" dxfId="820" priority="106">
      <formula>LEN(TRIM(G117))=0</formula>
    </cfRule>
  </conditionalFormatting>
  <conditionalFormatting sqref="G105">
    <cfRule type="aboveAverage" dxfId="819" priority="105"/>
  </conditionalFormatting>
  <conditionalFormatting sqref="G105">
    <cfRule type="containsBlanks" dxfId="818" priority="104">
      <formula>LEN(TRIM(G105))=0</formula>
    </cfRule>
  </conditionalFormatting>
  <conditionalFormatting sqref="G113">
    <cfRule type="aboveAverage" dxfId="817" priority="103"/>
  </conditionalFormatting>
  <conditionalFormatting sqref="G113">
    <cfRule type="containsBlanks" dxfId="816" priority="102">
      <formula>LEN(TRIM(G113))=0</formula>
    </cfRule>
  </conditionalFormatting>
  <conditionalFormatting sqref="E103">
    <cfRule type="aboveAverage" dxfId="815" priority="101"/>
  </conditionalFormatting>
  <conditionalFormatting sqref="E103">
    <cfRule type="containsBlanks" dxfId="814" priority="100">
      <formula>LEN(TRIM(E103))=0</formula>
    </cfRule>
  </conditionalFormatting>
  <conditionalFormatting sqref="E111">
    <cfRule type="aboveAverage" dxfId="813" priority="99"/>
  </conditionalFormatting>
  <conditionalFormatting sqref="E111">
    <cfRule type="containsBlanks" dxfId="812" priority="98">
      <formula>LEN(TRIM(E111))=0</formula>
    </cfRule>
  </conditionalFormatting>
  <conditionalFormatting sqref="E107">
    <cfRule type="aboveAverage" dxfId="811" priority="97"/>
  </conditionalFormatting>
  <conditionalFormatting sqref="E107">
    <cfRule type="containsBlanks" dxfId="810" priority="96">
      <formula>LEN(TRIM(E107))=0</formula>
    </cfRule>
  </conditionalFormatting>
  <conditionalFormatting sqref="E115">
    <cfRule type="aboveAverage" dxfId="809" priority="95"/>
  </conditionalFormatting>
  <conditionalFormatting sqref="E115">
    <cfRule type="containsBlanks" dxfId="808" priority="94">
      <formula>LEN(TRIM(E115))=0</formula>
    </cfRule>
  </conditionalFormatting>
  <conditionalFormatting sqref="G162 G166">
    <cfRule type="aboveAverage" dxfId="807" priority="91"/>
  </conditionalFormatting>
  <conditionalFormatting sqref="G169 G171">
    <cfRule type="aboveAverage" dxfId="806" priority="90"/>
  </conditionalFormatting>
  <conditionalFormatting sqref="G162 G166 G169 G171">
    <cfRule type="containsBlanks" dxfId="805" priority="89">
      <formula>LEN(TRIM(G162))=0</formula>
    </cfRule>
  </conditionalFormatting>
  <conditionalFormatting sqref="C144 C146">
    <cfRule type="aboveAverage" dxfId="804" priority="88"/>
  </conditionalFormatting>
  <conditionalFormatting sqref="C148 C150">
    <cfRule type="aboveAverage" dxfId="803" priority="87"/>
  </conditionalFormatting>
  <conditionalFormatting sqref="C152 C154">
    <cfRule type="aboveAverage" dxfId="802" priority="86"/>
  </conditionalFormatting>
  <conditionalFormatting sqref="C144 C146 C148 C150 C152 C154">
    <cfRule type="containsBlanks" dxfId="801" priority="85">
      <formula>LEN(TRIM(C144))=0</formula>
    </cfRule>
  </conditionalFormatting>
  <conditionalFormatting sqref="C140 C142">
    <cfRule type="aboveAverage" dxfId="800" priority="84"/>
  </conditionalFormatting>
  <conditionalFormatting sqref="C140 C142">
    <cfRule type="containsBlanks" dxfId="799" priority="83">
      <formula>LEN(TRIM(C140))=0</formula>
    </cfRule>
  </conditionalFormatting>
  <conditionalFormatting sqref="E161 E163">
    <cfRule type="aboveAverage" dxfId="798" priority="82"/>
  </conditionalFormatting>
  <conditionalFormatting sqref="E161 E163">
    <cfRule type="containsBlanks" dxfId="797" priority="81">
      <formula>LEN(TRIM(E161))=0</formula>
    </cfRule>
  </conditionalFormatting>
  <conditionalFormatting sqref="E165 E167">
    <cfRule type="aboveAverage" dxfId="796" priority="80"/>
  </conditionalFormatting>
  <conditionalFormatting sqref="E165 E167">
    <cfRule type="containsBlanks" dxfId="795" priority="79">
      <formula>LEN(TRIM(E165))=0</formula>
    </cfRule>
  </conditionalFormatting>
  <conditionalFormatting sqref="G155 G157">
    <cfRule type="aboveAverage" dxfId="794" priority="78"/>
  </conditionalFormatting>
  <conditionalFormatting sqref="G155 G157">
    <cfRule type="containsBlanks" dxfId="793" priority="77">
      <formula>LEN(TRIM(G155))=0</formula>
    </cfRule>
  </conditionalFormatting>
  <conditionalFormatting sqref="G143">
    <cfRule type="aboveAverage" dxfId="792" priority="76"/>
  </conditionalFormatting>
  <conditionalFormatting sqref="G143">
    <cfRule type="containsBlanks" dxfId="791" priority="75">
      <formula>LEN(TRIM(G143))=0</formula>
    </cfRule>
  </conditionalFormatting>
  <conditionalFormatting sqref="G151">
    <cfRule type="aboveAverage" dxfId="790" priority="74"/>
  </conditionalFormatting>
  <conditionalFormatting sqref="G151">
    <cfRule type="containsBlanks" dxfId="789" priority="73">
      <formula>LEN(TRIM(G151))=0</formula>
    </cfRule>
  </conditionalFormatting>
  <conditionalFormatting sqref="E141">
    <cfRule type="aboveAverage" dxfId="788" priority="72"/>
  </conditionalFormatting>
  <conditionalFormatting sqref="E141">
    <cfRule type="containsBlanks" dxfId="787" priority="71">
      <formula>LEN(TRIM(E141))=0</formula>
    </cfRule>
  </conditionalFormatting>
  <conditionalFormatting sqref="E149">
    <cfRule type="aboveAverage" dxfId="786" priority="70"/>
  </conditionalFormatting>
  <conditionalFormatting sqref="E149">
    <cfRule type="containsBlanks" dxfId="785" priority="69">
      <formula>LEN(TRIM(E149))=0</formula>
    </cfRule>
  </conditionalFormatting>
  <conditionalFormatting sqref="E145">
    <cfRule type="aboveAverage" dxfId="784" priority="68"/>
  </conditionalFormatting>
  <conditionalFormatting sqref="E145">
    <cfRule type="containsBlanks" dxfId="783" priority="67">
      <formula>LEN(TRIM(E145))=0</formula>
    </cfRule>
  </conditionalFormatting>
  <conditionalFormatting sqref="E153">
    <cfRule type="aboveAverage" dxfId="782" priority="66"/>
  </conditionalFormatting>
  <conditionalFormatting sqref="E153">
    <cfRule type="containsBlanks" dxfId="781" priority="65">
      <formula>LEN(TRIM(E153))=0</formula>
    </cfRule>
  </conditionalFormatting>
  <conditionalFormatting sqref="I11:I12">
    <cfRule type="expression" dxfId="780" priority="63">
      <formula>FIND(2,I11,1)</formula>
    </cfRule>
    <cfRule type="expression" dxfId="779" priority="64">
      <formula>FIND(1,I11,1)</formula>
    </cfRule>
  </conditionalFormatting>
  <conditionalFormatting sqref="I8:I10">
    <cfRule type="expression" dxfId="778" priority="61">
      <formula>FIND(2,I8,1)</formula>
    </cfRule>
    <cfRule type="expression" dxfId="777" priority="62">
      <formula>FIND(1,I8,1)</formula>
    </cfRule>
  </conditionalFormatting>
  <conditionalFormatting sqref="I15:I19">
    <cfRule type="expression" dxfId="776" priority="59">
      <formula>FIND(2,I15,1)</formula>
    </cfRule>
    <cfRule type="expression" dxfId="775" priority="60">
      <formula>FIND(1,I15,1)</formula>
    </cfRule>
  </conditionalFormatting>
  <conditionalFormatting sqref="I22:I26">
    <cfRule type="expression" dxfId="774" priority="57">
      <formula>FIND(2,I22,1)</formula>
    </cfRule>
    <cfRule type="expression" dxfId="773" priority="58">
      <formula>FIND(1,I22,1)</formula>
    </cfRule>
  </conditionalFormatting>
  <conditionalFormatting sqref="I29:I33">
    <cfRule type="expression" dxfId="772" priority="55">
      <formula>FIND(2,I29,1)</formula>
    </cfRule>
    <cfRule type="expression" dxfId="771" priority="56">
      <formula>FIND(1,I29,1)</formula>
    </cfRule>
  </conditionalFormatting>
  <conditionalFormatting sqref="C106 C108">
    <cfRule type="aboveAverage" dxfId="770" priority="44"/>
  </conditionalFormatting>
  <conditionalFormatting sqref="C106 C108">
    <cfRule type="containsBlanks" dxfId="769" priority="43">
      <formula>LEN(TRIM(C106))=0</formula>
    </cfRule>
  </conditionalFormatting>
  <conditionalFormatting sqref="C110 C112">
    <cfRule type="aboveAverage" dxfId="768" priority="42"/>
  </conditionalFormatting>
  <conditionalFormatting sqref="C110 C112">
    <cfRule type="containsBlanks" dxfId="767" priority="41">
      <formula>LEN(TRIM(C110))=0</formula>
    </cfRule>
  </conditionalFormatting>
  <conditionalFormatting sqref="C114 C116">
    <cfRule type="aboveAverage" dxfId="766" priority="40"/>
  </conditionalFormatting>
  <conditionalFormatting sqref="C114 C116">
    <cfRule type="containsBlanks" dxfId="765" priority="39">
      <formula>LEN(TRIM(C114))=0</formula>
    </cfRule>
  </conditionalFormatting>
  <conditionalFormatting sqref="C144 C146">
    <cfRule type="aboveAverage" dxfId="764" priority="38"/>
  </conditionalFormatting>
  <conditionalFormatting sqref="C144 C146">
    <cfRule type="containsBlanks" dxfId="763" priority="37">
      <formula>LEN(TRIM(C144))=0</formula>
    </cfRule>
  </conditionalFormatting>
  <conditionalFormatting sqref="C148 C150">
    <cfRule type="aboveAverage" dxfId="762" priority="36"/>
  </conditionalFormatting>
  <conditionalFormatting sqref="C148 C150">
    <cfRule type="containsBlanks" dxfId="761" priority="35">
      <formula>LEN(TRIM(C148))=0</formula>
    </cfRule>
  </conditionalFormatting>
  <conditionalFormatting sqref="C152 C154">
    <cfRule type="aboveAverage" dxfId="760" priority="34"/>
  </conditionalFormatting>
  <conditionalFormatting sqref="C152 C154">
    <cfRule type="containsBlanks" dxfId="759" priority="33">
      <formula>LEN(TRIM(C152))=0</formula>
    </cfRule>
  </conditionalFormatting>
  <conditionalFormatting sqref="L16:L19">
    <cfRule type="expression" dxfId="758" priority="27">
      <formula>OR(J16=0,J16=4)</formula>
    </cfRule>
    <cfRule type="expression" dxfId="757" priority="31">
      <formula>AND(J16=1,IF(COUNTIF(J$14:J$18,"=1")=1,TRUE))</formula>
    </cfRule>
    <cfRule type="expression" dxfId="756" priority="32">
      <formula>AND(J16=3,IF(COUNTIF(J$14:J$18,"=3")=1,TRUE))</formula>
    </cfRule>
  </conditionalFormatting>
  <conditionalFormatting sqref="L22:L26">
    <cfRule type="expression" dxfId="755" priority="28">
      <formula>OR(J22=0,J22=4)</formula>
    </cfRule>
    <cfRule type="expression" dxfId="754" priority="29">
      <formula>AND(J22=1,IF(COUNTIF(J$21:J$25,"=1")=1,TRUE))</formula>
    </cfRule>
    <cfRule type="expression" dxfId="753" priority="30">
      <formula>AND(J22=3,IF(COUNTIF(J$21:J$25,"=3")=1,TRUE))</formula>
    </cfRule>
  </conditionalFormatting>
  <conditionalFormatting sqref="L8:L12">
    <cfRule type="expression" dxfId="752" priority="24">
      <formula>OR(J8=0,J8=4)</formula>
    </cfRule>
    <cfRule type="expression" dxfId="751" priority="25">
      <formula>AND(J8=1,IF(COUNTIF(J$7:J$11,"=1")=1,TRUE))</formula>
    </cfRule>
    <cfRule type="expression" dxfId="750" priority="26">
      <formula>AND(J8=3,IF(COUNTIF(J$7:J$11,"=3")=1,TRUE))</formula>
    </cfRule>
  </conditionalFormatting>
  <conditionalFormatting sqref="L29:L33">
    <cfRule type="expression" dxfId="749" priority="21">
      <formula>OR(J29=0,J29=4)</formula>
    </cfRule>
    <cfRule type="expression" dxfId="748" priority="22">
      <formula>AND(J29=1,IF(COUNTIF(J$28:J$32,"=1")=1,TRUE))</formula>
    </cfRule>
    <cfRule type="expression" dxfId="747" priority="23">
      <formula>AND(J29=3,IF(COUNTIF(J$28:J$32,"=3")=1,TRUE))</formula>
    </cfRule>
  </conditionalFormatting>
  <conditionalFormatting sqref="L15">
    <cfRule type="expression" dxfId="746" priority="6">
      <formula>OR(J15=0,J15=4)</formula>
    </cfRule>
    <cfRule type="expression" dxfId="745" priority="7">
      <formula>AND(J15=1,IF(COUNTIF(J$7:J$11,"=1")=1,TRUE))</formula>
    </cfRule>
    <cfRule type="expression" dxfId="744" priority="8">
      <formula>AND(J15=3,IF(COUNTIF(J$7:J$11,"=3")=1,TRUE))</formula>
    </cfRule>
  </conditionalFormatting>
  <conditionalFormatting sqref="A140:A154">
    <cfRule type="cellIs" dxfId="743" priority="1" operator="equal">
      <formula>"-"</formula>
    </cfRule>
    <cfRule type="duplicateValues" dxfId="742" priority="2"/>
  </conditionalFormatting>
  <pageMargins left="0.78740157480314965" right="0.39370078740157483" top="0.78740157480314965" bottom="0.39370078740157483" header="0.59055118110236227" footer="0"/>
  <pageSetup paperSize="9" fitToHeight="0" orientation="portrait" r:id="rId1"/>
  <headerFooter>
    <oddHeader>&amp;RPage &amp;P of &amp;N</oddHeader>
  </headerFooter>
  <rowBreaks count="2" manualBreakCount="2">
    <brk id="98" max="16383" man="1"/>
    <brk id="136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AI302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6" customWidth="1"/>
    <col min="2" max="2" width="27.28515625" style="16" customWidth="1"/>
    <col min="3" max="9" width="6.28515625" style="16" customWidth="1"/>
    <col min="10" max="10" width="6" style="16" hidden="1" customWidth="1"/>
    <col min="11" max="12" width="4.7109375" style="16" customWidth="1"/>
    <col min="13" max="13" width="6" style="16" hidden="1" customWidth="1"/>
    <col min="14" max="14" width="9.140625" style="16"/>
    <col min="15" max="15" width="9.140625" style="16" customWidth="1"/>
    <col min="16" max="17" width="9.140625" style="16"/>
    <col min="18" max="34" width="9.7109375" style="16" hidden="1" customWidth="1"/>
    <col min="35" max="16384" width="9.140625" style="16"/>
  </cols>
  <sheetData>
    <row r="1" spans="1:35" x14ac:dyDescent="0.2">
      <c r="A1" s="18" t="str">
        <f>Võistkondlik!B1</f>
        <v>ESL INDIVIDUAAL-VÕISTKONDLIKUD MEISTRIVÕISTLUSED PETANGIS 2018</v>
      </c>
      <c r="B1" s="15"/>
      <c r="C1" s="15"/>
      <c r="E1" s="15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5" s="11" customFormat="1" x14ac:dyDescent="0.2">
      <c r="A2" s="15" t="str">
        <f>Võistkondlik!B2</f>
        <v>Toimumisaeg: L, 02.06.2018 kell 11:00</v>
      </c>
      <c r="B2" s="19"/>
      <c r="C2" s="19"/>
      <c r="E2" s="15"/>
    </row>
    <row r="3" spans="1:35" s="11" customFormat="1" x14ac:dyDescent="0.2">
      <c r="A3" s="15" t="str">
        <f>Võistkondlik!B3</f>
        <v>Toimumiskoht: Ida-Virumaa, Voka, Metsa tn 2</v>
      </c>
      <c r="B3" s="19"/>
      <c r="C3" s="19"/>
      <c r="E3" s="15"/>
    </row>
    <row r="4" spans="1:35" s="11" customFormat="1" x14ac:dyDescent="0.2">
      <c r="A4" s="15"/>
      <c r="B4" s="19"/>
      <c r="C4" s="19"/>
      <c r="E4" s="15"/>
      <c r="I4" s="214" t="s">
        <v>269</v>
      </c>
    </row>
    <row r="5" spans="1:35" x14ac:dyDescent="0.2">
      <c r="A5" s="26" t="s">
        <v>122</v>
      </c>
      <c r="B5" s="15"/>
    </row>
    <row r="6" spans="1:35" x14ac:dyDescent="0.2">
      <c r="Q6" s="142"/>
    </row>
    <row r="7" spans="1:35" s="11" customFormat="1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/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  <c r="Q7" s="142"/>
    </row>
    <row r="8" spans="1:35" s="11" customFormat="1" x14ac:dyDescent="0.2">
      <c r="A8" s="96">
        <v>1</v>
      </c>
      <c r="B8" s="100" t="s">
        <v>97</v>
      </c>
      <c r="C8" s="97"/>
      <c r="D8" s="80">
        <v>13</v>
      </c>
      <c r="E8" s="80">
        <v>6</v>
      </c>
      <c r="F8" s="80"/>
      <c r="G8" s="80"/>
      <c r="H8" s="172" t="str">
        <f>(IF(D8-C9&gt;0,1)+IF(E8-C10&gt;0,1)+IF(F8-C11&gt;0,1)+IF(G8-C12&gt;0,1))&amp;"-"&amp;(IF(D8-C9&lt;0,1)+IF(E8-C10&lt;0,1)+IF(F8-C11&lt;0,1)+IF(G8-C12&lt;0,1))</f>
        <v>1-1</v>
      </c>
      <c r="I8" s="80" t="str">
        <f>IF(AND(B8&lt;&gt;"",M$7=TRUE),A$7&amp;RANK(M8,M$8:M$12,0),"")</f>
        <v>A2</v>
      </c>
      <c r="J8" s="173">
        <f>VALUE(LEFT(H8,1))</f>
        <v>1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175">
        <f>10000*J8+K8*100+L8</f>
        <v>10000</v>
      </c>
      <c r="Q8" s="142"/>
    </row>
    <row r="9" spans="1:35" s="11" customFormat="1" x14ac:dyDescent="0.2">
      <c r="A9" s="96">
        <v>2</v>
      </c>
      <c r="B9" s="163" t="s">
        <v>205</v>
      </c>
      <c r="C9" s="80">
        <v>5</v>
      </c>
      <c r="D9" s="97"/>
      <c r="E9" s="80">
        <v>2</v>
      </c>
      <c r="F9" s="80"/>
      <c r="G9" s="80"/>
      <c r="H9" s="172" t="str">
        <f>(IF(C9-D8&gt;0,1)+IF(E9-D10&gt;0,1)+IF(F9-D11&gt;0,1)+IF(G9-D12&gt;0,1))&amp;"-"&amp;(IF(C9-D8&lt;0,1)+IF(E9-D10&lt;0,1)+IF(F9-D11&lt;0,1)+IF(G9-D12&lt;0,1))</f>
        <v>0-2</v>
      </c>
      <c r="I9" s="80" t="str">
        <f>IF(AND(B9&lt;&gt;"",M$7=TRUE),A$7&amp;RANK(M9,M$8:M$12,0),"")</f>
        <v>A3</v>
      </c>
      <c r="J9" s="173">
        <f t="shared" ref="J9:J12" si="0">VALUE(LEFT(H9,1))</f>
        <v>0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175">
        <f t="shared" ref="M9:M12" si="1">10000*J9+K9*100+L9</f>
        <v>0</v>
      </c>
      <c r="O9" s="142"/>
    </row>
    <row r="10" spans="1:35" s="11" customFormat="1" x14ac:dyDescent="0.2">
      <c r="A10" s="96">
        <v>3</v>
      </c>
      <c r="B10" s="163" t="s">
        <v>187</v>
      </c>
      <c r="C10" s="80">
        <v>13</v>
      </c>
      <c r="D10" s="177">
        <v>13</v>
      </c>
      <c r="E10" s="97"/>
      <c r="F10" s="80"/>
      <c r="G10" s="80"/>
      <c r="H10" s="172" t="str">
        <f>(IF(C10-E8&gt;0,1)+IF(D10-E9&gt;0,1)+IF(F10-E11&gt;0,1)+IF(G10-E12&gt;0,1))&amp;"-"&amp;(IF(C10-E8&lt;0,1)+IF(D10-E9&lt;0,1)+IF(F10-E11&lt;0,1)+IF(G10-E12&lt;0,1))</f>
        <v>2-0</v>
      </c>
      <c r="I10" s="80" t="str">
        <f>IF(AND(B10&lt;&gt;"",M$7=TRUE),A$7&amp;RANK(M10,M$8:M$12,0),"")</f>
        <v>A1</v>
      </c>
      <c r="J10" s="173">
        <f t="shared" si="0"/>
        <v>2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0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0</v>
      </c>
      <c r="M10" s="175">
        <f t="shared" si="1"/>
        <v>20000</v>
      </c>
    </row>
    <row r="11" spans="1:35" s="11" customFormat="1" hidden="1" x14ac:dyDescent="0.2">
      <c r="A11" s="96">
        <v>4</v>
      </c>
      <c r="B11" s="164"/>
      <c r="C11" s="80"/>
      <c r="D11" s="177"/>
      <c r="E11" s="80"/>
      <c r="F11" s="97"/>
      <c r="G11" s="98"/>
      <c r="H11" s="172" t="str">
        <f>(IF(C11-F8&gt;0,1)+IF(D11-F9&gt;0,1)+IF(E11-F10&gt;0,1)+IF(G11-F12&gt;0,1))&amp;"-"&amp;(IF(C11-F8&lt;0,1)+IF(D11-F9&lt;0,1)+IF(E11-F10&lt;0,1)+IF(G11-F12&lt;0,1))</f>
        <v>0-0</v>
      </c>
      <c r="I11" s="80" t="str">
        <f>IF(AND(B11&lt;&gt;"",M$7=TRUE),A$7&amp;RANK(M11,M$8:M$12,0),"")</f>
        <v/>
      </c>
      <c r="J11" s="173">
        <f t="shared" si="0"/>
        <v>0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0</v>
      </c>
    </row>
    <row r="12" spans="1:35" s="11" customFormat="1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 t="shared" si="0"/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 t="shared" si="1"/>
        <v>0</v>
      </c>
    </row>
    <row r="13" spans="1:35" s="11" customFormat="1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</row>
    <row r="14" spans="1:35" s="11" customFormat="1" x14ac:dyDescent="0.2">
      <c r="A14" s="134"/>
      <c r="B14" s="102" t="s">
        <v>2</v>
      </c>
      <c r="C14" s="84" t="s">
        <v>6</v>
      </c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</row>
    <row r="15" spans="1:35" s="11" customFormat="1" x14ac:dyDescent="0.2">
      <c r="A15" s="134"/>
      <c r="B15" s="102" t="s">
        <v>5</v>
      </c>
      <c r="C15" s="84" t="s">
        <v>15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1:35" s="11" customFormat="1" x14ac:dyDescent="0.2">
      <c r="A16" s="134"/>
      <c r="B16" s="102" t="s">
        <v>8</v>
      </c>
      <c r="C16" s="84" t="s">
        <v>18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1:35" s="11" customFormat="1" hidden="1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1:35" s="11" customFormat="1" hidden="1" x14ac:dyDescent="0.2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1:35" s="11" customFormat="1" hidden="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1:35" s="11" customFormat="1" hidden="1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</row>
    <row r="21" spans="1:35" s="11" customFormat="1" hidden="1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35" s="11" customFormat="1" hidden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</row>
    <row r="23" spans="1:35" s="11" customFormat="1" hidden="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</row>
    <row r="24" spans="1:35" s="11" customFormat="1" hidden="1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</row>
    <row r="25" spans="1:35" s="11" customFormat="1" hidden="1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</row>
    <row r="26" spans="1:35" hidden="1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</row>
    <row r="27" spans="1:35" s="11" customFormat="1" hidden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</row>
    <row r="28" spans="1:35" s="11" customFormat="1" hidden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</row>
    <row r="29" spans="1:35" s="11" customFormat="1" hidden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</row>
    <row r="30" spans="1:35" s="11" customFormat="1" hidden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</row>
    <row r="31" spans="1:35" s="11" customFormat="1" hidden="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</row>
    <row r="32" spans="1:35" s="11" customFormat="1" hidden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</row>
    <row r="33" spans="1:35" s="11" customFormat="1" hidden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spans="1:35" s="11" customFormat="1" hidden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</row>
    <row r="35" spans="1:35" s="11" customFormat="1" hidden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spans="1:35" s="11" customFormat="1" hidden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1:35" s="11" customFormat="1" hidden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spans="1:35" s="11" customFormat="1" hidden="1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s="11" customFormat="1" hidden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1:35" s="11" customFormat="1" hidden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spans="1:35" s="11" customFormat="1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spans="1:35" s="11" customFormat="1" hidden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1:35" s="11" customFormat="1" hidden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1:35" s="11" customFormat="1" hidden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  <row r="45" spans="1:35" s="11" customFormat="1" hidden="1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6" spans="1:35" s="11" customFormat="1" hidden="1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</row>
    <row r="47" spans="1:35" s="11" customFormat="1" hidden="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5" s="11" customFormat="1" hidden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1:35" s="11" customFormat="1" hidden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</row>
    <row r="50" spans="1:35" s="11" customFormat="1" hidden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</row>
    <row r="51" spans="1:35" s="11" customFormat="1" hidden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</row>
    <row r="52" spans="1:35" s="11" customFormat="1" hidden="1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</row>
    <row r="53" spans="1:35" s="11" customFormat="1" hidden="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</row>
    <row r="54" spans="1:35" s="11" customFormat="1" hidden="1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1:35" s="11" customFormat="1" hidden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1:35" s="11" customFormat="1" hidden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s="11" customFormat="1" hidden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</row>
    <row r="58" spans="1:35" s="11" customFormat="1" hidden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</row>
    <row r="59" spans="1:35" s="11" customFormat="1" hidden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1:35" s="11" customFormat="1" hidden="1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1:35" s="11" customFormat="1" hidden="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</row>
    <row r="62" spans="1:35" s="11" customFormat="1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35" hidden="1" x14ac:dyDescent="0.2">
      <c r="A63" s="77"/>
      <c r="D63" s="84"/>
      <c r="E63" s="77"/>
      <c r="F63" s="77"/>
      <c r="G63" s="77"/>
      <c r="H63" s="77"/>
      <c r="I63" s="77"/>
      <c r="J63" s="77"/>
      <c r="K63" s="77"/>
      <c r="L63" s="77"/>
      <c r="M63" s="77"/>
    </row>
    <row r="64" spans="1:35" hidden="1" x14ac:dyDescent="0.2">
      <c r="A64" s="77"/>
      <c r="D64" s="79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D65" s="79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B66" s="79"/>
      <c r="C66" s="79"/>
      <c r="D66" s="79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B67" s="136"/>
      <c r="C67" s="136"/>
      <c r="D67" s="136"/>
      <c r="E67" s="136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B68" s="136"/>
      <c r="C68" s="136"/>
      <c r="D68" s="136"/>
      <c r="E68" s="136"/>
      <c r="F68" s="77"/>
      <c r="G68" s="77"/>
      <c r="H68" s="77"/>
      <c r="I68" s="77"/>
      <c r="J68" s="77"/>
      <c r="K68" s="77"/>
      <c r="L68" s="77"/>
      <c r="M68" s="77"/>
    </row>
    <row r="69" spans="1:13" hidden="1" x14ac:dyDescent="0.2">
      <c r="A69" s="77"/>
      <c r="B69" s="136"/>
      <c r="C69" s="136"/>
      <c r="D69" s="136"/>
      <c r="E69" s="136"/>
      <c r="F69" s="77"/>
      <c r="G69" s="77"/>
      <c r="H69" s="77"/>
      <c r="I69" s="77"/>
      <c r="J69" s="77"/>
      <c r="K69" s="77"/>
      <c r="L69" s="77"/>
      <c r="M69" s="77"/>
    </row>
    <row r="70" spans="1:13" hidden="1" x14ac:dyDescent="0.2">
      <c r="A70" s="77"/>
      <c r="B70" s="136"/>
      <c r="C70" s="136"/>
      <c r="D70" s="136"/>
      <c r="E70" s="136"/>
      <c r="F70" s="77"/>
      <c r="G70" s="77"/>
      <c r="H70" s="77"/>
      <c r="I70" s="77"/>
      <c r="J70" s="77"/>
      <c r="K70" s="77"/>
      <c r="L70" s="77"/>
      <c r="M70" s="77"/>
    </row>
    <row r="71" spans="1:13" hidden="1" x14ac:dyDescent="0.2">
      <c r="A71" s="77"/>
      <c r="B71" s="136"/>
      <c r="C71" s="136"/>
      <c r="D71" s="136"/>
      <c r="E71" s="136"/>
      <c r="F71" s="77"/>
      <c r="G71" s="77"/>
      <c r="H71" s="77"/>
      <c r="I71" s="77"/>
      <c r="J71" s="77"/>
      <c r="K71" s="77"/>
      <c r="L71" s="77"/>
      <c r="M71" s="77"/>
    </row>
    <row r="72" spans="1:13" hidden="1" x14ac:dyDescent="0.2">
      <c r="A72" s="77"/>
      <c r="B72" s="136"/>
      <c r="C72" s="136"/>
      <c r="D72" s="136"/>
      <c r="E72" s="136"/>
      <c r="F72" s="77"/>
      <c r="G72" s="77"/>
      <c r="H72" s="77"/>
      <c r="I72" s="77"/>
      <c r="J72" s="77"/>
      <c r="K72" s="77"/>
      <c r="L72" s="77"/>
      <c r="M72" s="77"/>
    </row>
    <row r="73" spans="1:13" hidden="1" x14ac:dyDescent="0.2">
      <c r="A73" s="77"/>
      <c r="B73" s="136"/>
      <c r="C73" s="136"/>
      <c r="D73" s="136"/>
      <c r="E73" s="136"/>
      <c r="F73" s="77"/>
      <c r="G73" s="77"/>
      <c r="H73" s="77"/>
      <c r="I73" s="77"/>
      <c r="J73" s="77"/>
      <c r="K73" s="77"/>
      <c r="L73" s="77"/>
      <c r="M73" s="77"/>
    </row>
    <row r="74" spans="1:13" hidden="1" x14ac:dyDescent="0.2">
      <c r="A74" s="77"/>
      <c r="B74" s="136"/>
      <c r="C74" s="136"/>
      <c r="D74" s="136"/>
      <c r="E74" s="136"/>
      <c r="F74" s="77"/>
      <c r="G74" s="77"/>
      <c r="H74" s="77"/>
      <c r="I74" s="77"/>
      <c r="J74" s="77"/>
      <c r="K74" s="77"/>
      <c r="L74" s="77"/>
      <c r="M74" s="77"/>
    </row>
    <row r="75" spans="1:13" hidden="1" x14ac:dyDescent="0.2">
      <c r="A75" s="77"/>
      <c r="B75" s="136"/>
      <c r="C75" s="136"/>
      <c r="D75" s="136"/>
      <c r="E75" s="136"/>
      <c r="F75" s="77"/>
      <c r="G75" s="77"/>
      <c r="H75" s="77"/>
      <c r="I75" s="77"/>
      <c r="J75" s="77"/>
      <c r="K75" s="77"/>
      <c r="L75" s="77"/>
      <c r="M75" s="77"/>
    </row>
    <row r="76" spans="1:13" hidden="1" x14ac:dyDescent="0.2">
      <c r="A76" s="74"/>
      <c r="B76" s="74"/>
      <c r="C76" s="74"/>
      <c r="D76" s="74"/>
      <c r="E76" s="74"/>
      <c r="F76" s="74"/>
      <c r="G76" s="74"/>
      <c r="H76" s="74"/>
      <c r="I76" s="136"/>
      <c r="J76" s="74"/>
      <c r="K76" s="74"/>
      <c r="L76" s="74"/>
    </row>
    <row r="77" spans="1:13" hidden="1" x14ac:dyDescent="0.2">
      <c r="A77" s="74"/>
      <c r="B77" s="74"/>
      <c r="C77" s="74"/>
      <c r="D77" s="74"/>
      <c r="E77" s="74"/>
      <c r="F77" s="74"/>
      <c r="G77" s="74"/>
      <c r="H77" s="74"/>
      <c r="I77" s="136"/>
      <c r="J77" s="74"/>
      <c r="K77" s="74"/>
      <c r="L77" s="74"/>
    </row>
    <row r="78" spans="1:13" hidden="1" x14ac:dyDescent="0.2">
      <c r="A78" s="74"/>
      <c r="B78" s="74"/>
      <c r="C78" s="74"/>
      <c r="D78" s="74"/>
      <c r="E78" s="74"/>
      <c r="F78" s="74"/>
      <c r="G78" s="74"/>
      <c r="H78" s="74"/>
      <c r="I78" s="136"/>
      <c r="J78" s="74"/>
      <c r="K78" s="74"/>
      <c r="L78" s="74"/>
    </row>
    <row r="79" spans="1:13" hidden="1" x14ac:dyDescent="0.2">
      <c r="A79" s="74"/>
      <c r="B79" s="74"/>
      <c r="C79" s="74"/>
      <c r="D79" s="74"/>
      <c r="E79" s="74"/>
      <c r="F79" s="74"/>
      <c r="G79" s="74"/>
      <c r="H79" s="74"/>
      <c r="I79" s="136"/>
      <c r="J79" s="74"/>
      <c r="K79" s="74"/>
      <c r="L79" s="74"/>
    </row>
    <row r="80" spans="1:13" hidden="1" x14ac:dyDescent="0.2">
      <c r="A80" s="74"/>
      <c r="B80" s="74"/>
      <c r="C80" s="74"/>
      <c r="D80" s="74"/>
      <c r="E80" s="74"/>
      <c r="F80" s="74"/>
      <c r="G80" s="74"/>
      <c r="H80" s="74"/>
      <c r="I80" s="136"/>
      <c r="J80" s="74"/>
      <c r="K80" s="74"/>
      <c r="L80" s="74"/>
    </row>
    <row r="81" spans="1:12" hidden="1" x14ac:dyDescent="0.2">
      <c r="A81" s="74"/>
      <c r="B81" s="74"/>
      <c r="C81" s="74"/>
      <c r="D81" s="74"/>
      <c r="E81" s="74"/>
      <c r="F81" s="74"/>
      <c r="G81" s="74"/>
      <c r="H81" s="74"/>
      <c r="I81" s="136"/>
      <c r="J81" s="74"/>
      <c r="K81" s="74"/>
      <c r="L81" s="74"/>
    </row>
    <row r="82" spans="1:12" hidden="1" x14ac:dyDescent="0.2">
      <c r="A82" s="74"/>
      <c r="B82" s="74"/>
      <c r="C82" s="74"/>
      <c r="D82" s="74"/>
      <c r="E82" s="74"/>
      <c r="F82" s="74"/>
      <c r="G82" s="74"/>
      <c r="H82" s="74"/>
      <c r="I82" s="136"/>
      <c r="J82" s="74"/>
      <c r="K82" s="74"/>
      <c r="L82" s="74"/>
    </row>
    <row r="83" spans="1:12" hidden="1" x14ac:dyDescent="0.2">
      <c r="A83" s="74"/>
      <c r="B83" s="74"/>
      <c r="C83" s="74"/>
      <c r="D83" s="74"/>
      <c r="E83" s="74"/>
      <c r="F83" s="74"/>
      <c r="G83" s="74"/>
      <c r="H83" s="74"/>
      <c r="I83" s="136"/>
      <c r="J83" s="74"/>
      <c r="K83" s="74"/>
      <c r="L83" s="74"/>
    </row>
    <row r="84" spans="1:12" hidden="1" x14ac:dyDescent="0.2">
      <c r="A84" s="74"/>
      <c r="B84" s="74"/>
      <c r="C84" s="74"/>
      <c r="D84" s="74"/>
      <c r="E84" s="74"/>
      <c r="F84" s="74"/>
      <c r="G84" s="74"/>
      <c r="H84" s="74"/>
      <c r="I84" s="136"/>
      <c r="J84" s="74"/>
      <c r="K84" s="74"/>
      <c r="L84" s="74"/>
    </row>
    <row r="85" spans="1:12" hidden="1" x14ac:dyDescent="0.2">
      <c r="A85" s="74"/>
      <c r="B85" s="74"/>
      <c r="C85" s="74"/>
      <c r="D85" s="74"/>
      <c r="E85" s="74"/>
      <c r="F85" s="74"/>
      <c r="G85" s="74"/>
      <c r="H85" s="74"/>
      <c r="I85" s="136"/>
      <c r="J85" s="74"/>
      <c r="K85" s="74"/>
      <c r="L85" s="74"/>
    </row>
    <row r="86" spans="1:12" hidden="1" x14ac:dyDescent="0.2">
      <c r="A86" s="74"/>
      <c r="B86" s="74"/>
      <c r="C86" s="74"/>
      <c r="D86" s="74"/>
      <c r="E86" s="74"/>
      <c r="F86" s="74"/>
      <c r="G86" s="74"/>
      <c r="H86" s="74"/>
      <c r="I86" s="136"/>
      <c r="J86" s="74"/>
      <c r="K86" s="74"/>
      <c r="L86" s="74"/>
    </row>
    <row r="87" spans="1:12" hidden="1" x14ac:dyDescent="0.2">
      <c r="A87" s="74"/>
      <c r="B87" s="74"/>
      <c r="C87" s="74"/>
      <c r="D87" s="74"/>
      <c r="E87" s="74"/>
      <c r="F87" s="74"/>
      <c r="G87" s="74"/>
      <c r="H87" s="74"/>
      <c r="I87" s="136"/>
      <c r="J87" s="74"/>
      <c r="K87" s="74"/>
      <c r="L87" s="74"/>
    </row>
    <row r="88" spans="1:12" hidden="1" x14ac:dyDescent="0.2">
      <c r="A88" s="74"/>
      <c r="B88" s="74"/>
      <c r="C88" s="74"/>
      <c r="D88" s="74"/>
      <c r="E88" s="74"/>
      <c r="F88" s="74"/>
      <c r="G88" s="74"/>
      <c r="H88" s="74"/>
      <c r="I88" s="136"/>
      <c r="J88" s="74"/>
      <c r="K88" s="74"/>
      <c r="L88" s="74"/>
    </row>
    <row r="89" spans="1:12" hidden="1" x14ac:dyDescent="0.2">
      <c r="A89" s="74"/>
      <c r="B89" s="74"/>
      <c r="C89" s="74"/>
      <c r="D89" s="74"/>
      <c r="E89" s="74"/>
      <c r="F89" s="74"/>
      <c r="G89" s="74"/>
      <c r="H89" s="74"/>
      <c r="I89" s="136"/>
      <c r="J89" s="74"/>
      <c r="K89" s="74"/>
      <c r="L89" s="74"/>
    </row>
    <row r="90" spans="1:12" hidden="1" x14ac:dyDescent="0.2">
      <c r="A90" s="74"/>
      <c r="B90" s="74"/>
      <c r="C90" s="74"/>
      <c r="D90" s="74"/>
      <c r="E90" s="74"/>
      <c r="F90" s="74"/>
      <c r="G90" s="74"/>
      <c r="H90" s="74"/>
      <c r="I90" s="136"/>
      <c r="J90" s="74"/>
      <c r="K90" s="74"/>
      <c r="L90" s="74"/>
    </row>
    <row r="91" spans="1:12" hidden="1" x14ac:dyDescent="0.2">
      <c r="A91" s="74"/>
      <c r="B91" s="74"/>
      <c r="C91" s="74"/>
      <c r="D91" s="74"/>
      <c r="E91" s="74"/>
      <c r="F91" s="74"/>
      <c r="G91" s="74"/>
      <c r="H91" s="74"/>
      <c r="I91" s="136"/>
      <c r="J91" s="74"/>
      <c r="K91" s="74"/>
      <c r="L91" s="74"/>
    </row>
    <row r="92" spans="1:12" hidden="1" x14ac:dyDescent="0.2">
      <c r="A92" s="74"/>
      <c r="B92" s="74"/>
      <c r="C92" s="74"/>
      <c r="D92" s="74"/>
      <c r="E92" s="74"/>
      <c r="F92" s="74"/>
      <c r="G92" s="74"/>
      <c r="H92" s="74"/>
      <c r="I92" s="136"/>
      <c r="J92" s="74"/>
      <c r="K92" s="74"/>
      <c r="L92" s="74"/>
    </row>
    <row r="93" spans="1:12" hidden="1" x14ac:dyDescent="0.2">
      <c r="A93" s="74"/>
      <c r="B93" s="74"/>
      <c r="C93" s="74"/>
      <c r="D93" s="74"/>
      <c r="E93" s="74"/>
      <c r="F93" s="74"/>
      <c r="G93" s="74"/>
      <c r="H93" s="74"/>
      <c r="I93" s="136"/>
      <c r="J93" s="74"/>
      <c r="K93" s="74"/>
      <c r="L93" s="74"/>
    </row>
    <row r="94" spans="1:12" hidden="1" x14ac:dyDescent="0.2">
      <c r="A94" s="74"/>
      <c r="B94" s="74"/>
      <c r="C94" s="74"/>
      <c r="D94" s="74"/>
      <c r="E94" s="74"/>
      <c r="F94" s="74"/>
      <c r="G94" s="74"/>
      <c r="H94" s="74"/>
      <c r="I94" s="136"/>
      <c r="J94" s="74"/>
      <c r="K94" s="74"/>
      <c r="L94" s="74"/>
    </row>
    <row r="95" spans="1:12" hidden="1" x14ac:dyDescent="0.2">
      <c r="A95" s="74"/>
      <c r="B95" s="74"/>
      <c r="C95" s="74"/>
      <c r="D95" s="74"/>
      <c r="E95" s="74"/>
      <c r="F95" s="74"/>
      <c r="G95" s="74"/>
      <c r="H95" s="74"/>
      <c r="I95" s="136"/>
      <c r="J95" s="74"/>
      <c r="K95" s="74"/>
      <c r="L95" s="74"/>
    </row>
    <row r="96" spans="1:12" hidden="1" x14ac:dyDescent="0.2">
      <c r="A96" s="74"/>
      <c r="B96" s="74"/>
      <c r="C96" s="74"/>
      <c r="D96" s="74"/>
      <c r="E96" s="74"/>
      <c r="F96" s="74"/>
      <c r="G96" s="74"/>
      <c r="H96" s="74"/>
      <c r="I96" s="136"/>
      <c r="J96" s="74"/>
      <c r="K96" s="74"/>
      <c r="L96" s="74"/>
    </row>
    <row r="97" spans="1:15" hidden="1" x14ac:dyDescent="0.2">
      <c r="A97" s="74"/>
      <c r="B97" s="74"/>
      <c r="C97" s="74"/>
      <c r="D97" s="74"/>
      <c r="E97" s="74"/>
      <c r="F97" s="74"/>
      <c r="G97" s="74"/>
      <c r="H97" s="74"/>
      <c r="I97" s="136"/>
      <c r="J97" s="74"/>
      <c r="K97" s="74"/>
      <c r="L97" s="74"/>
    </row>
    <row r="98" spans="1:15" hidden="1" x14ac:dyDescent="0.2">
      <c r="A98" s="74"/>
      <c r="B98" s="74"/>
      <c r="C98" s="74"/>
      <c r="D98" s="74"/>
      <c r="E98" s="74"/>
      <c r="F98" s="74"/>
      <c r="G98" s="74"/>
      <c r="H98" s="74"/>
      <c r="I98" s="136"/>
      <c r="J98" s="74"/>
      <c r="K98" s="74"/>
      <c r="L98" s="74"/>
    </row>
    <row r="99" spans="1:15" x14ac:dyDescent="0.2">
      <c r="A99" s="74"/>
      <c r="B99" s="74"/>
      <c r="C99" s="74"/>
      <c r="D99" s="74"/>
      <c r="E99" s="74"/>
      <c r="F99" s="74"/>
      <c r="G99" s="74"/>
      <c r="H99" s="74"/>
      <c r="I99" s="136"/>
      <c r="J99" s="74"/>
      <c r="K99" s="74"/>
      <c r="L99" s="74"/>
    </row>
    <row r="100" spans="1:15" x14ac:dyDescent="0.2">
      <c r="A100" s="103" t="s">
        <v>112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</row>
    <row r="101" spans="1:15" x14ac:dyDescent="0.2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</row>
    <row r="102" spans="1:15" ht="13.5" thickBot="1" x14ac:dyDescent="0.25">
      <c r="A102" s="136"/>
      <c r="B102" s="136"/>
      <c r="C102" s="136"/>
      <c r="D102" s="136"/>
      <c r="E102" s="136"/>
      <c r="F102" s="136"/>
      <c r="G102" s="5" t="s">
        <v>20</v>
      </c>
      <c r="H102" s="101" t="str">
        <f>IFERROR(INDEX(B$1:B$100,MATCH(G102,I$1:I$100,0)),"")</f>
        <v>Uudo Blaasen (Valga)</v>
      </c>
      <c r="I102" s="77"/>
      <c r="J102" s="136"/>
      <c r="K102" s="136"/>
      <c r="L102" s="136"/>
      <c r="M102" s="136"/>
      <c r="N102" s="136"/>
      <c r="O102" s="136"/>
    </row>
    <row r="103" spans="1:15" x14ac:dyDescent="0.2">
      <c r="A103" s="136"/>
      <c r="B103" s="136"/>
      <c r="C103" s="136"/>
      <c r="D103" s="136"/>
      <c r="E103" s="136"/>
      <c r="F103" s="136"/>
      <c r="G103" s="5"/>
      <c r="H103" s="109" t="s">
        <v>105</v>
      </c>
      <c r="I103" s="108"/>
      <c r="J103" s="136"/>
      <c r="K103" s="136"/>
      <c r="L103" s="136"/>
      <c r="M103" s="136"/>
      <c r="N103" s="136"/>
      <c r="O103" s="136"/>
    </row>
    <row r="104" spans="1:15" x14ac:dyDescent="0.2">
      <c r="A104" s="136"/>
      <c r="B104" s="136"/>
      <c r="C104" s="136"/>
      <c r="D104" s="136"/>
      <c r="E104" s="136"/>
      <c r="F104" s="136"/>
      <c r="G104" s="5"/>
      <c r="H104" s="77"/>
      <c r="I104" s="77"/>
      <c r="J104" s="136"/>
      <c r="K104" s="136"/>
      <c r="L104" s="136"/>
      <c r="M104" s="136"/>
      <c r="N104" s="136"/>
      <c r="O104" s="136"/>
    </row>
    <row r="105" spans="1:15" ht="13.5" thickBot="1" x14ac:dyDescent="0.25">
      <c r="A105" s="136"/>
      <c r="B105" s="136"/>
      <c r="C105" s="136"/>
      <c r="D105" s="136"/>
      <c r="E105" s="136"/>
      <c r="F105" s="136"/>
      <c r="G105" s="5" t="s">
        <v>23</v>
      </c>
      <c r="H105" s="101" t="str">
        <f>IFERROR(INDEX(B$1:B$100,MATCH(G105,I$1:I$100,0)),"")</f>
        <v>Lemmit Toomra (I-Viru)</v>
      </c>
      <c r="I105" s="93"/>
      <c r="J105" s="136"/>
      <c r="K105" s="136"/>
      <c r="L105" s="136"/>
      <c r="M105" s="136"/>
      <c r="N105" s="136"/>
      <c r="O105" s="136"/>
    </row>
    <row r="106" spans="1:15" x14ac:dyDescent="0.2">
      <c r="A106" s="136"/>
      <c r="B106" s="136"/>
      <c r="C106" s="136"/>
      <c r="D106" s="136"/>
      <c r="E106" s="136"/>
      <c r="F106" s="136"/>
      <c r="G106" s="5"/>
      <c r="H106" s="109" t="s">
        <v>106</v>
      </c>
      <c r="I106" s="85"/>
      <c r="J106" s="136"/>
      <c r="K106" s="136"/>
      <c r="L106" s="136"/>
      <c r="M106" s="136"/>
      <c r="N106" s="136"/>
      <c r="O106" s="136"/>
    </row>
    <row r="107" spans="1:15" x14ac:dyDescent="0.2">
      <c r="A107" s="136"/>
      <c r="B107" s="136"/>
      <c r="C107" s="136"/>
      <c r="D107" s="136"/>
      <c r="E107" s="136"/>
      <c r="F107" s="136"/>
      <c r="G107" s="5"/>
      <c r="H107" s="77"/>
      <c r="I107" s="77"/>
      <c r="J107" s="136"/>
      <c r="K107" s="136"/>
      <c r="L107" s="136"/>
      <c r="M107" s="136"/>
      <c r="N107" s="136"/>
      <c r="O107" s="136"/>
    </row>
    <row r="108" spans="1:15" ht="13.5" thickBot="1" x14ac:dyDescent="0.25">
      <c r="A108" s="136"/>
      <c r="B108" s="136"/>
      <c r="C108" s="136"/>
      <c r="D108" s="136"/>
      <c r="E108" s="136"/>
      <c r="F108" s="136"/>
      <c r="G108" s="5" t="s">
        <v>25</v>
      </c>
      <c r="H108" s="101" t="str">
        <f>IFERROR(INDEX(B$1:B$100,MATCH(G108,I$1:I$100,0)),"")</f>
        <v>Aadu Haljak (I-Viru)</v>
      </c>
      <c r="I108" s="93"/>
      <c r="J108" s="136"/>
      <c r="K108" s="136"/>
      <c r="L108" s="136"/>
      <c r="M108" s="136"/>
      <c r="N108" s="136"/>
      <c r="O108" s="136"/>
    </row>
    <row r="109" spans="1:15" x14ac:dyDescent="0.2">
      <c r="A109" s="136"/>
      <c r="B109" s="136"/>
      <c r="C109" s="136"/>
      <c r="D109" s="136"/>
      <c r="E109" s="136"/>
      <c r="F109" s="136"/>
      <c r="G109" s="197"/>
      <c r="H109" s="95" t="s">
        <v>107</v>
      </c>
      <c r="I109" s="85"/>
      <c r="J109" s="136"/>
      <c r="K109" s="136"/>
      <c r="L109" s="136"/>
      <c r="M109" s="136"/>
      <c r="N109" s="136"/>
      <c r="O109" s="136"/>
    </row>
    <row r="110" spans="1:15" hidden="1" x14ac:dyDescent="0.2">
      <c r="A110" s="136"/>
      <c r="B110" s="136"/>
      <c r="C110" s="136"/>
      <c r="D110" s="136"/>
      <c r="E110" s="136"/>
      <c r="F110" s="136"/>
      <c r="G110" s="197"/>
      <c r="H110" s="85"/>
      <c r="I110" s="85"/>
      <c r="J110" s="136"/>
      <c r="K110" s="136"/>
      <c r="L110" s="136"/>
      <c r="M110" s="136"/>
      <c r="N110" s="136"/>
      <c r="O110" s="136"/>
    </row>
    <row r="111" spans="1:15" ht="13.5" hidden="1" thickBot="1" x14ac:dyDescent="0.25">
      <c r="A111" s="136"/>
      <c r="B111" s="136"/>
      <c r="C111" s="136"/>
      <c r="D111" s="136"/>
      <c r="E111" s="136"/>
      <c r="F111" s="136"/>
      <c r="G111" s="197" t="s">
        <v>29</v>
      </c>
      <c r="H111" s="101" t="str">
        <f>IFERROR(INDEX(B$1:B$100,MATCH(G111,I$1:I$100,0)),"")</f>
        <v/>
      </c>
      <c r="I111" s="93"/>
      <c r="J111" s="136"/>
      <c r="K111" s="136"/>
      <c r="L111" s="136"/>
      <c r="M111" s="136"/>
      <c r="N111" s="136"/>
      <c r="O111" s="136"/>
    </row>
    <row r="112" spans="1:15" hidden="1" x14ac:dyDescent="0.2">
      <c r="A112" s="136"/>
      <c r="B112" s="136"/>
      <c r="C112" s="136"/>
      <c r="D112" s="136"/>
      <c r="E112" s="136"/>
      <c r="F112" s="136"/>
      <c r="G112" s="134"/>
      <c r="H112" s="76" t="s">
        <v>24</v>
      </c>
      <c r="I112" s="77"/>
      <c r="J112" s="136"/>
      <c r="K112" s="136"/>
      <c r="L112" s="136"/>
      <c r="M112" s="136"/>
      <c r="N112" s="136"/>
      <c r="O112" s="136"/>
    </row>
    <row r="113" spans="1:15" hidden="1" x14ac:dyDescent="0.2">
      <c r="A113" s="136"/>
      <c r="B113" s="136"/>
      <c r="C113" s="136"/>
      <c r="D113" s="136"/>
      <c r="E113" s="136"/>
      <c r="F113" s="136"/>
      <c r="G113" s="134"/>
      <c r="H113" s="134"/>
      <c r="I113" s="134"/>
      <c r="J113" s="136"/>
      <c r="K113" s="136"/>
      <c r="L113" s="136"/>
      <c r="M113" s="136"/>
      <c r="N113" s="136"/>
      <c r="O113" s="136"/>
    </row>
    <row r="114" spans="1:15" ht="13.5" hidden="1" thickBot="1" x14ac:dyDescent="0.25">
      <c r="A114" s="136"/>
      <c r="B114" s="136"/>
      <c r="C114" s="136"/>
      <c r="D114" s="136"/>
      <c r="E114" s="136"/>
      <c r="F114" s="136"/>
      <c r="G114" s="197" t="s">
        <v>217</v>
      </c>
      <c r="H114" s="101" t="str">
        <f>IFERROR(INDEX(B$1:B$100,MATCH(G114,I$1:I$100,0)),"")</f>
        <v/>
      </c>
      <c r="I114" s="93"/>
      <c r="J114" s="136"/>
      <c r="K114" s="136"/>
      <c r="L114" s="136"/>
      <c r="M114" s="136"/>
      <c r="N114" s="136"/>
      <c r="O114" s="136"/>
    </row>
    <row r="115" spans="1:15" hidden="1" x14ac:dyDescent="0.2">
      <c r="A115" s="136"/>
      <c r="B115" s="136"/>
      <c r="C115" s="136"/>
      <c r="D115" s="136"/>
      <c r="E115" s="136"/>
      <c r="F115" s="136"/>
      <c r="G115" s="134"/>
      <c r="H115" s="76" t="s">
        <v>27</v>
      </c>
      <c r="I115" s="77"/>
      <c r="J115" s="136"/>
      <c r="K115" s="136"/>
      <c r="L115" s="136"/>
      <c r="M115" s="136"/>
      <c r="N115" s="136"/>
      <c r="O115" s="136"/>
    </row>
    <row r="116" spans="1:15" hidden="1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</row>
    <row r="117" spans="1:15" hidden="1" x14ac:dyDescent="0.2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</row>
    <row r="118" spans="1:15" hidden="1" x14ac:dyDescent="0.2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</row>
    <row r="119" spans="1:15" hidden="1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</row>
    <row r="120" spans="1:15" hidden="1" x14ac:dyDescent="0.2">
      <c r="A120" s="74"/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</row>
    <row r="121" spans="1:15" hidden="1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</row>
    <row r="122" spans="1:15" hidden="1" x14ac:dyDescent="0.2">
      <c r="A122" s="74"/>
      <c r="B122" s="74"/>
      <c r="C122" s="74"/>
      <c r="D122" s="74"/>
      <c r="E122" s="74"/>
      <c r="F122" s="74"/>
      <c r="G122" s="74"/>
      <c r="H122" s="74"/>
      <c r="I122" s="74"/>
      <c r="J122" s="74"/>
      <c r="K122" s="74"/>
      <c r="L122" s="74"/>
    </row>
    <row r="123" spans="1:15" hidden="1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</row>
    <row r="124" spans="1:15" hidden="1" x14ac:dyDescent="0.2">
      <c r="A124" s="74"/>
      <c r="B124" s="74"/>
      <c r="C124" s="74"/>
      <c r="D124" s="74"/>
      <c r="E124" s="74"/>
      <c r="F124" s="74"/>
      <c r="G124" s="74"/>
      <c r="H124" s="74"/>
      <c r="I124" s="74"/>
      <c r="J124" s="74"/>
      <c r="K124" s="74"/>
      <c r="L124" s="74"/>
    </row>
    <row r="125" spans="1:15" hidden="1" x14ac:dyDescent="0.2">
      <c r="A125" s="74"/>
      <c r="B125" s="74"/>
      <c r="C125" s="74"/>
      <c r="D125" s="74"/>
      <c r="E125" s="74"/>
      <c r="F125" s="74"/>
      <c r="G125" s="74"/>
      <c r="H125" s="74"/>
      <c r="I125" s="74"/>
      <c r="J125" s="74"/>
      <c r="K125" s="74"/>
      <c r="L125" s="74"/>
    </row>
    <row r="126" spans="1:15" hidden="1" x14ac:dyDescent="0.2">
      <c r="A126" s="74"/>
      <c r="B126" s="74"/>
      <c r="C126" s="74"/>
      <c r="D126" s="74"/>
      <c r="E126" s="74"/>
      <c r="F126" s="74"/>
      <c r="G126" s="74"/>
      <c r="H126" s="74"/>
      <c r="I126" s="74"/>
      <c r="J126" s="74"/>
      <c r="K126" s="74"/>
      <c r="L126" s="74"/>
    </row>
    <row r="127" spans="1:15" hidden="1" x14ac:dyDescent="0.2">
      <c r="A127" s="74"/>
      <c r="B127" s="74"/>
      <c r="C127" s="74"/>
      <c r="D127" s="74"/>
      <c r="E127" s="74"/>
      <c r="F127" s="74"/>
      <c r="G127" s="74"/>
      <c r="H127" s="74"/>
      <c r="I127" s="74"/>
      <c r="J127" s="74"/>
      <c r="K127" s="74"/>
      <c r="L127" s="74"/>
    </row>
    <row r="128" spans="1:15" hidden="1" x14ac:dyDescent="0.2">
      <c r="A128" s="74"/>
      <c r="B128" s="74"/>
      <c r="C128" s="74"/>
      <c r="D128" s="74"/>
      <c r="E128" s="74"/>
      <c r="F128" s="74"/>
      <c r="G128" s="74"/>
      <c r="H128" s="74"/>
      <c r="I128" s="74"/>
      <c r="J128" s="74"/>
      <c r="K128" s="74"/>
      <c r="L128" s="74"/>
    </row>
    <row r="129" spans="1:12" hidden="1" x14ac:dyDescent="0.2">
      <c r="A129" s="74"/>
      <c r="B129" s="74"/>
      <c r="C129" s="74"/>
      <c r="D129" s="74"/>
      <c r="E129" s="74"/>
      <c r="F129" s="74"/>
      <c r="G129" s="74"/>
      <c r="H129" s="74"/>
      <c r="I129" s="74"/>
      <c r="J129" s="74"/>
      <c r="K129" s="74"/>
      <c r="L129" s="74"/>
    </row>
    <row r="130" spans="1:12" hidden="1" x14ac:dyDescent="0.2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  <c r="L130" s="74"/>
    </row>
    <row r="131" spans="1:12" hidden="1" x14ac:dyDescent="0.2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  <c r="L131" s="74"/>
    </row>
    <row r="132" spans="1:12" hidden="1" x14ac:dyDescent="0.2">
      <c r="A132" s="74"/>
      <c r="B132" s="74"/>
      <c r="C132" s="74"/>
      <c r="D132" s="74"/>
      <c r="E132" s="74"/>
      <c r="F132" s="74"/>
      <c r="G132" s="74"/>
      <c r="H132" s="74"/>
      <c r="I132" s="74"/>
      <c r="J132" s="74"/>
      <c r="K132" s="74"/>
      <c r="L132" s="74"/>
    </row>
    <row r="133" spans="1:12" hidden="1" x14ac:dyDescent="0.2">
      <c r="A133" s="74"/>
      <c r="B133" s="74"/>
      <c r="C133" s="74"/>
      <c r="D133" s="74"/>
      <c r="E133" s="74"/>
      <c r="F133" s="74"/>
      <c r="G133" s="74"/>
      <c r="H133" s="74"/>
      <c r="I133" s="74"/>
      <c r="J133" s="74"/>
      <c r="K133" s="74"/>
      <c r="L133" s="74"/>
    </row>
    <row r="134" spans="1:12" hidden="1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  <c r="K134" s="74"/>
      <c r="L134" s="74"/>
    </row>
    <row r="135" spans="1:12" hidden="1" x14ac:dyDescent="0.2"/>
    <row r="136" spans="1:12" hidden="1" x14ac:dyDescent="0.2"/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R299" s="17" t="s">
        <v>64</v>
      </c>
      <c r="S299" s="57">
        <v>5.9999999999999995E-4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Uudo Blaasen (Valga)</v>
      </c>
      <c r="C300" s="67">
        <f>IFERROR(INDEX(Maak.!F:F,MATCH(B:B,Maak.!B:B,0)),"")</f>
        <v>1936</v>
      </c>
      <c r="D300" s="67">
        <v>10</v>
      </c>
      <c r="R300" s="156" t="str">
        <f t="shared" ref="R300:R302" si="2">IFERROR(MID(B300,FIND("(",B300)+1,FIND(")",B300)-FIND("(",B300)-1),"")</f>
        <v>Valga</v>
      </c>
      <c r="S300" s="157">
        <f t="shared" ref="S300:S302" si="3">D300+S$299</f>
        <v>10.0006</v>
      </c>
      <c r="T300" s="157" t="str">
        <f t="shared" ref="T300:AH302" si="4">IF($R300=T$299,$S300,"")</f>
        <v/>
      </c>
      <c r="U300" s="157" t="str">
        <f t="shared" si="4"/>
        <v/>
      </c>
      <c r="V300" s="157" t="str">
        <f>IF($R300=V$299,$S300,"")</f>
        <v/>
      </c>
      <c r="W300" s="157" t="str">
        <f t="shared" ref="W300:AH302" si="5">IF($R300=W$299,$S300,"")</f>
        <v/>
      </c>
      <c r="X300" s="157" t="str">
        <f t="shared" si="5"/>
        <v/>
      </c>
      <c r="Y300" s="157" t="str">
        <f t="shared" ref="Y300:Y302" si="6">IF($R300=Y$299,$S300,"")</f>
        <v/>
      </c>
      <c r="Z300" s="157" t="str">
        <f t="shared" si="5"/>
        <v/>
      </c>
      <c r="AA300" s="157" t="str">
        <f t="shared" si="5"/>
        <v/>
      </c>
      <c r="AB300" s="157" t="str">
        <f t="shared" si="5"/>
        <v/>
      </c>
      <c r="AC300" s="157" t="str">
        <f t="shared" si="5"/>
        <v/>
      </c>
      <c r="AD300" s="157" t="str">
        <f t="shared" si="5"/>
        <v/>
      </c>
      <c r="AE300" s="157" t="str">
        <f t="shared" si="5"/>
        <v/>
      </c>
      <c r="AF300" s="157">
        <f t="shared" si="5"/>
        <v>10.0006</v>
      </c>
      <c r="AG300" s="157" t="str">
        <f t="shared" si="5"/>
        <v/>
      </c>
      <c r="AH300" s="157" t="str">
        <f t="shared" si="5"/>
        <v/>
      </c>
    </row>
    <row r="301" spans="1:34" x14ac:dyDescent="0.2">
      <c r="A301" s="3">
        <v>2</v>
      </c>
      <c r="B301" s="43" t="str">
        <f t="shared" ref="B301:B302" si="7">IFERROR(INDEX(H$100:H$300,MATCH(A301&amp;". koht",H$101:H$301,0)),"")</f>
        <v>Lemmit Toomra (I-Viru)</v>
      </c>
      <c r="C301" s="67">
        <f>IFERROR(INDEX(Maak.!F:F,MATCH(B:B,Maak.!B:B,0)),"")</f>
        <v>1935</v>
      </c>
      <c r="D301" s="67">
        <v>9</v>
      </c>
      <c r="R301" s="156" t="str">
        <f t="shared" si="2"/>
        <v>I-Viru</v>
      </c>
      <c r="S301" s="157">
        <f t="shared" si="3"/>
        <v>9.0006000000000004</v>
      </c>
      <c r="T301" s="157" t="str">
        <f t="shared" si="4"/>
        <v/>
      </c>
      <c r="U301" s="157" t="str">
        <f t="shared" si="4"/>
        <v/>
      </c>
      <c r="V301" s="157">
        <f t="shared" si="4"/>
        <v>9.0006000000000004</v>
      </c>
      <c r="W301" s="157" t="str">
        <f t="shared" si="4"/>
        <v/>
      </c>
      <c r="X301" s="157" t="str">
        <f t="shared" si="4"/>
        <v/>
      </c>
      <c r="Y301" s="157" t="str">
        <f t="shared" si="6"/>
        <v/>
      </c>
      <c r="Z301" s="157" t="str">
        <f t="shared" si="4"/>
        <v/>
      </c>
      <c r="AA301" s="157" t="str">
        <f t="shared" si="4"/>
        <v/>
      </c>
      <c r="AB301" s="157" t="str">
        <f t="shared" si="4"/>
        <v/>
      </c>
      <c r="AC301" s="157" t="str">
        <f t="shared" si="4"/>
        <v/>
      </c>
      <c r="AD301" s="157" t="str">
        <f t="shared" si="4"/>
        <v/>
      </c>
      <c r="AE301" s="157" t="str">
        <f t="shared" si="4"/>
        <v/>
      </c>
      <c r="AF301" s="157" t="str">
        <f t="shared" si="4"/>
        <v/>
      </c>
      <c r="AG301" s="157" t="str">
        <f t="shared" si="4"/>
        <v/>
      </c>
      <c r="AH301" s="157" t="str">
        <f t="shared" si="4"/>
        <v/>
      </c>
    </row>
    <row r="302" spans="1:34" x14ac:dyDescent="0.2">
      <c r="A302" s="3">
        <v>3</v>
      </c>
      <c r="B302" s="44" t="str">
        <f t="shared" si="7"/>
        <v>Aadu Haljak (I-Viru)</v>
      </c>
      <c r="C302" s="67">
        <f>IFERROR(INDEX(Maak.!F:F,MATCH(B:B,Maak.!B:B,0)),"")</f>
        <v>1938</v>
      </c>
      <c r="D302" s="67">
        <v>8</v>
      </c>
      <c r="R302" s="156" t="str">
        <f t="shared" si="2"/>
        <v>I-Viru</v>
      </c>
      <c r="S302" s="157">
        <f t="shared" si="3"/>
        <v>8.0006000000000004</v>
      </c>
      <c r="T302" s="157" t="str">
        <f t="shared" si="4"/>
        <v/>
      </c>
      <c r="U302" s="157" t="str">
        <f t="shared" si="4"/>
        <v/>
      </c>
      <c r="V302" s="157">
        <f t="shared" si="4"/>
        <v>8.0006000000000004</v>
      </c>
      <c r="W302" s="157" t="str">
        <f t="shared" si="5"/>
        <v/>
      </c>
      <c r="X302" s="157" t="str">
        <f t="shared" si="5"/>
        <v/>
      </c>
      <c r="Y302" s="157" t="str">
        <f t="shared" si="6"/>
        <v/>
      </c>
      <c r="Z302" s="157" t="str">
        <f t="shared" si="5"/>
        <v/>
      </c>
      <c r="AA302" s="157" t="str">
        <f t="shared" si="5"/>
        <v/>
      </c>
      <c r="AB302" s="157" t="str">
        <f t="shared" si="5"/>
        <v/>
      </c>
      <c r="AC302" s="157" t="str">
        <f t="shared" si="5"/>
        <v/>
      </c>
      <c r="AD302" s="157" t="str">
        <f t="shared" si="5"/>
        <v/>
      </c>
      <c r="AE302" s="157" t="str">
        <f t="shared" si="5"/>
        <v/>
      </c>
      <c r="AF302" s="157" t="str">
        <f t="shared" si="5"/>
        <v/>
      </c>
      <c r="AG302" s="157" t="str">
        <f t="shared" si="5"/>
        <v/>
      </c>
      <c r="AH302" s="157" t="str">
        <f t="shared" si="5"/>
        <v/>
      </c>
    </row>
  </sheetData>
  <sortState ref="O6:O8">
    <sortCondition ref="O7"/>
  </sortState>
  <conditionalFormatting sqref="D8 C9">
    <cfRule type="aboveAverage" dxfId="741" priority="228"/>
  </conditionalFormatting>
  <conditionalFormatting sqref="E8 C10">
    <cfRule type="aboveAverage" dxfId="740" priority="227"/>
  </conditionalFormatting>
  <conditionalFormatting sqref="F8 C11">
    <cfRule type="aboveAverage" dxfId="739" priority="226"/>
  </conditionalFormatting>
  <conditionalFormatting sqref="E9 D10">
    <cfRule type="aboveAverage" dxfId="738" priority="225"/>
  </conditionalFormatting>
  <conditionalFormatting sqref="G8 C12">
    <cfRule type="aboveAverage" dxfId="737" priority="224"/>
  </conditionalFormatting>
  <conditionalFormatting sqref="F9 D11">
    <cfRule type="aboveAverage" dxfId="736" priority="223"/>
  </conditionalFormatting>
  <conditionalFormatting sqref="G9 D12">
    <cfRule type="aboveAverage" dxfId="735" priority="222"/>
  </conditionalFormatting>
  <conditionalFormatting sqref="F10 E11">
    <cfRule type="aboveAverage" dxfId="734" priority="221"/>
  </conditionalFormatting>
  <conditionalFormatting sqref="G10 E12">
    <cfRule type="aboveAverage" dxfId="733" priority="220"/>
  </conditionalFormatting>
  <conditionalFormatting sqref="F12 G11">
    <cfRule type="aboveAverage" dxfId="732" priority="219"/>
  </conditionalFormatting>
  <conditionalFormatting sqref="K15:K19">
    <cfRule type="expression" dxfId="731" priority="209">
      <formula>AND(J15=3,IF(COUNTIF(J$14:J$18,"=3")&gt;=2,TRUE))</formula>
    </cfRule>
    <cfRule type="expression" dxfId="730" priority="215">
      <formula>AND(J15=1,IF(COUNTIF(J$14:J$18,"=1")&gt;=2,TRUE))</formula>
    </cfRule>
    <cfRule type="expression" dxfId="729" priority="216">
      <formula>AND(J15=2,IF(COUNTIF(J$14:J$18,"=2")&gt;=2,TRUE))</formula>
    </cfRule>
  </conditionalFormatting>
  <conditionalFormatting sqref="K22:K26">
    <cfRule type="expression" dxfId="728" priority="208">
      <formula>AND(J22=3,IF(COUNTIF(J$21:J$25,"=3")&gt;=2,TRUE))</formula>
    </cfRule>
    <cfRule type="expression" dxfId="727" priority="213">
      <formula>AND(J22=1,IF(COUNTIF(J$21:J$25,"=1")&gt;=2,TRUE))</formula>
    </cfRule>
    <cfRule type="expression" dxfId="726" priority="214">
      <formula>AND(J22=2,IF(COUNTIF(J$21:J$25,"=2")&gt;=2,TRUE))</formula>
    </cfRule>
  </conditionalFormatting>
  <conditionalFormatting sqref="K8:K12">
    <cfRule type="expression" dxfId="725" priority="210">
      <formula>AND(J8=3,IF(COUNTIF(J$7:J$11,"=3")&gt;=2,TRUE))</formula>
    </cfRule>
    <cfRule type="expression" dxfId="724" priority="211">
      <formula>AND(J8=1,IF(COUNTIF(J$7:J$11,"=1")&gt;=2,TRUE))</formula>
    </cfRule>
    <cfRule type="expression" dxfId="723" priority="212">
      <formula>AND(J8=2,IF(COUNTIF(J$7:J$11,"=2")&gt;=2,TRUE))</formula>
    </cfRule>
  </conditionalFormatting>
  <conditionalFormatting sqref="H8:H12">
    <cfRule type="expression" dxfId="722" priority="190">
      <formula>AND(J8=1,IF(COUNTIF(J$7:J$11,"=1")&gt;=2,TRUE))</formula>
    </cfRule>
    <cfRule type="expression" dxfId="721" priority="197">
      <formula>AND(J8=3,IF(COUNTIF(J$7:J$11,"=3")&gt;=2,TRUE))</formula>
    </cfRule>
    <cfRule type="expression" dxfId="720" priority="198">
      <formula>AND(J8=2,IF(COUNTIF(J$7:J$11,"=2")&gt;=2,TRUE))</formula>
    </cfRule>
  </conditionalFormatting>
  <conditionalFormatting sqref="H15:H19">
    <cfRule type="expression" dxfId="719" priority="191">
      <formula>AND(J15=1,IF(COUNTIF(J$14:J$18,"=1")&gt;=2,TRUE))</formula>
    </cfRule>
    <cfRule type="expression" dxfId="718" priority="195">
      <formula>AND(J15=3,IF(COUNTIF(J$14:J$18,"=3")&gt;=2,TRUE))</formula>
    </cfRule>
    <cfRule type="expression" dxfId="717" priority="196">
      <formula>AND(J15=2,IF(COUNTIF(J$14:J$18,"=2")&gt;=2,TRUE))</formula>
    </cfRule>
  </conditionalFormatting>
  <conditionalFormatting sqref="H22:H26">
    <cfRule type="expression" dxfId="716" priority="192">
      <formula>AND(J22=1,IF(COUNTIF(J$21:J$25,"=1")&gt;=2,TRUE))</formula>
    </cfRule>
    <cfRule type="expression" dxfId="715" priority="193">
      <formula>AND(J22=3,IF(COUNTIF(J$21:J$25,"=3")&gt;=2,TRUE))</formula>
    </cfRule>
    <cfRule type="expression" dxfId="714" priority="194">
      <formula>AND(J22=2,IF(COUNTIF(J$21:J$25,"=2")&gt;=2,TRUE))</formula>
    </cfRule>
  </conditionalFormatting>
  <conditionalFormatting sqref="K29:K33">
    <cfRule type="expression" dxfId="713" priority="183">
      <formula>AND(J29=3,IF(COUNTIF(J$28:J$32,"=3")&gt;=2,TRUE))</formula>
    </cfRule>
    <cfRule type="expression" dxfId="712" priority="184">
      <formula>AND(J29=1,IF(COUNTIF(J$28:J$32,"=1")&gt;=2,TRUE))</formula>
    </cfRule>
    <cfRule type="expression" dxfId="711" priority="185">
      <formula>AND(J29=2,IF(COUNTIF(J$28:J$32,"=2")&gt;=2,TRUE))</formula>
    </cfRule>
  </conditionalFormatting>
  <conditionalFormatting sqref="H29:H33">
    <cfRule type="expression" dxfId="710" priority="177">
      <formula>AND(J29=1,IF(COUNTIF(J$28:J$32,"=1")&gt;=2,TRUE))</formula>
    </cfRule>
    <cfRule type="expression" dxfId="709" priority="178">
      <formula>AND(J29=3,IF(COUNTIF(J$28:J$32,"=3")&gt;=2,TRUE))</formula>
    </cfRule>
    <cfRule type="expression" dxfId="708" priority="179">
      <formula>AND(J29=2,IF(COUNTIF(J$28:J$32,"=2")&gt;=2,TRUE))</formula>
    </cfRule>
  </conditionalFormatting>
  <conditionalFormatting sqref="D15">
    <cfRule type="aboveAverage" dxfId="707" priority="175"/>
  </conditionalFormatting>
  <conditionalFormatting sqref="E15 C17">
    <cfRule type="aboveAverage" dxfId="706" priority="174"/>
  </conditionalFormatting>
  <conditionalFormatting sqref="F15 C18">
    <cfRule type="aboveAverage" dxfId="705" priority="173"/>
  </conditionalFormatting>
  <conditionalFormatting sqref="E16 D17">
    <cfRule type="aboveAverage" dxfId="704" priority="172"/>
  </conditionalFormatting>
  <conditionalFormatting sqref="G15 C19">
    <cfRule type="aboveAverage" dxfId="703" priority="171"/>
  </conditionalFormatting>
  <conditionalFormatting sqref="F16 D18">
    <cfRule type="aboveAverage" dxfId="702" priority="170"/>
  </conditionalFormatting>
  <conditionalFormatting sqref="G16 D19">
    <cfRule type="aboveAverage" dxfId="701" priority="169"/>
  </conditionalFormatting>
  <conditionalFormatting sqref="F17 E18">
    <cfRule type="aboveAverage" dxfId="700" priority="168"/>
  </conditionalFormatting>
  <conditionalFormatting sqref="G17 E19">
    <cfRule type="aboveAverage" dxfId="699" priority="167"/>
  </conditionalFormatting>
  <conditionalFormatting sqref="F19 G18">
    <cfRule type="aboveAverage" dxfId="698" priority="166"/>
  </conditionalFormatting>
  <conditionalFormatting sqref="D22 C23">
    <cfRule type="aboveAverage" dxfId="697" priority="164"/>
  </conditionalFormatting>
  <conditionalFormatting sqref="E22 C24">
    <cfRule type="aboveAverage" dxfId="696" priority="163"/>
  </conditionalFormatting>
  <conditionalFormatting sqref="F22 C25">
    <cfRule type="aboveAverage" dxfId="695" priority="162"/>
  </conditionalFormatting>
  <conditionalFormatting sqref="E23 D24">
    <cfRule type="aboveAverage" dxfId="694" priority="161"/>
  </conditionalFormatting>
  <conditionalFormatting sqref="G22 C26">
    <cfRule type="aboveAverage" dxfId="693" priority="160"/>
  </conditionalFormatting>
  <conditionalFormatting sqref="F23 D25">
    <cfRule type="aboveAverage" dxfId="692" priority="159"/>
  </conditionalFormatting>
  <conditionalFormatting sqref="G23 D26">
    <cfRule type="aboveAverage" dxfId="691" priority="158"/>
  </conditionalFormatting>
  <conditionalFormatting sqref="F24 E25">
    <cfRule type="aboveAverage" dxfId="690" priority="157"/>
  </conditionalFormatting>
  <conditionalFormatting sqref="G24 E26">
    <cfRule type="aboveAverage" dxfId="689" priority="156"/>
  </conditionalFormatting>
  <conditionalFormatting sqref="F26 G25">
    <cfRule type="aboveAverage" dxfId="688" priority="155"/>
  </conditionalFormatting>
  <conditionalFormatting sqref="D29 C30">
    <cfRule type="aboveAverage" dxfId="687" priority="153"/>
  </conditionalFormatting>
  <conditionalFormatting sqref="E29 C31">
    <cfRule type="aboveAverage" dxfId="686" priority="152"/>
  </conditionalFormatting>
  <conditionalFormatting sqref="F29 C32">
    <cfRule type="aboveAverage" dxfId="685" priority="151"/>
  </conditionalFormatting>
  <conditionalFormatting sqref="E30 D31">
    <cfRule type="aboveAverage" dxfId="684" priority="150"/>
  </conditionalFormatting>
  <conditionalFormatting sqref="G29 C33">
    <cfRule type="aboveAverage" dxfId="683" priority="149"/>
  </conditionalFormatting>
  <conditionalFormatting sqref="F30 D32">
    <cfRule type="aboveAverage" dxfId="682" priority="148"/>
  </conditionalFormatting>
  <conditionalFormatting sqref="G30 D33">
    <cfRule type="aboveAverage" dxfId="681" priority="147"/>
  </conditionalFormatting>
  <conditionalFormatting sqref="F31 E32">
    <cfRule type="aboveAverage" dxfId="680" priority="146"/>
  </conditionalFormatting>
  <conditionalFormatting sqref="G31 E33">
    <cfRule type="aboveAverage" dxfId="679" priority="145"/>
  </conditionalFormatting>
  <conditionalFormatting sqref="F33 G32">
    <cfRule type="aboveAverage" dxfId="678" priority="144"/>
  </conditionalFormatting>
  <conditionalFormatting sqref="D36 C37">
    <cfRule type="aboveAverage" dxfId="677" priority="136"/>
  </conditionalFormatting>
  <conditionalFormatting sqref="E36 C38">
    <cfRule type="aboveAverage" dxfId="676" priority="135"/>
  </conditionalFormatting>
  <conditionalFormatting sqref="F36 C39">
    <cfRule type="aboveAverage" dxfId="675" priority="134"/>
  </conditionalFormatting>
  <conditionalFormatting sqref="E37 D38">
    <cfRule type="aboveAverage" dxfId="674" priority="133"/>
  </conditionalFormatting>
  <conditionalFormatting sqref="G36 C40">
    <cfRule type="aboveAverage" dxfId="673" priority="132"/>
  </conditionalFormatting>
  <conditionalFormatting sqref="F37 D39">
    <cfRule type="aboveAverage" dxfId="672" priority="131"/>
  </conditionalFormatting>
  <conditionalFormatting sqref="G37 D40">
    <cfRule type="aboveAverage" dxfId="671" priority="130"/>
  </conditionalFormatting>
  <conditionalFormatting sqref="F38 E39">
    <cfRule type="aboveAverage" dxfId="670" priority="129"/>
  </conditionalFormatting>
  <conditionalFormatting sqref="G38 E40">
    <cfRule type="aboveAverage" dxfId="669" priority="128"/>
  </conditionalFormatting>
  <conditionalFormatting sqref="F40 G39">
    <cfRule type="aboveAverage" dxfId="668" priority="127"/>
  </conditionalFormatting>
  <conditionalFormatting sqref="K43:K47">
    <cfRule type="expression" dxfId="667" priority="117">
      <formula>AND(J43=3,IF(COUNTIF(J$14:J$18,"=3")&gt;=2,TRUE))</formula>
    </cfRule>
    <cfRule type="expression" dxfId="666" priority="123">
      <formula>AND(J43=1,IF(COUNTIF(J$14:J$18,"=1")&gt;=2,TRUE))</formula>
    </cfRule>
    <cfRule type="expression" dxfId="665" priority="124">
      <formula>AND(J43=2,IF(COUNTIF(J$14:J$18,"=2")&gt;=2,TRUE))</formula>
    </cfRule>
  </conditionalFormatting>
  <conditionalFormatting sqref="K50:K54">
    <cfRule type="expression" dxfId="664" priority="116">
      <formula>AND(J50=3,IF(COUNTIF(J$21:J$25,"=3")&gt;=2,TRUE))</formula>
    </cfRule>
    <cfRule type="expression" dxfId="663" priority="121">
      <formula>AND(J50=1,IF(COUNTIF(J$21:J$25,"=1")&gt;=2,TRUE))</formula>
    </cfRule>
    <cfRule type="expression" dxfId="662" priority="122">
      <formula>AND(J50=2,IF(COUNTIF(J$21:J$25,"=2")&gt;=2,TRUE))</formula>
    </cfRule>
  </conditionalFormatting>
  <conditionalFormatting sqref="K36:K40">
    <cfRule type="expression" dxfId="661" priority="118">
      <formula>AND(J36=3,IF(COUNTIF(J$7:J$11,"=3")&gt;=2,TRUE))</formula>
    </cfRule>
    <cfRule type="expression" dxfId="660" priority="119">
      <formula>AND(J36=1,IF(COUNTIF(J$7:J$11,"=1")&gt;=2,TRUE))</formula>
    </cfRule>
    <cfRule type="expression" dxfId="659" priority="120">
      <formula>AND(J36=2,IF(COUNTIF(J$7:J$11,"=2")&gt;=2,TRUE))</formula>
    </cfRule>
  </conditionalFormatting>
  <conditionalFormatting sqref="H36:H40">
    <cfRule type="expression" dxfId="658" priority="98">
      <formula>AND(J36=1,IF(COUNTIF(J$7:J$11,"=1")&gt;=2,TRUE))</formula>
    </cfRule>
    <cfRule type="expression" dxfId="657" priority="105">
      <formula>AND(J36=3,IF(COUNTIF(J$7:J$11,"=3")&gt;=2,TRUE))</formula>
    </cfRule>
    <cfRule type="expression" dxfId="656" priority="106">
      <formula>AND(J36=2,IF(COUNTIF(J$7:J$11,"=2")&gt;=2,TRUE))</formula>
    </cfRule>
  </conditionalFormatting>
  <conditionalFormatting sqref="H43:H47">
    <cfRule type="expression" dxfId="655" priority="99">
      <formula>AND(J43=1,IF(COUNTIF(J$14:J$18,"=1")&gt;=2,TRUE))</formula>
    </cfRule>
    <cfRule type="expression" dxfId="654" priority="103">
      <formula>AND(J43=3,IF(COUNTIF(J$14:J$18,"=3")&gt;=2,TRUE))</formula>
    </cfRule>
    <cfRule type="expression" dxfId="653" priority="104">
      <formula>AND(J43=2,IF(COUNTIF(J$14:J$18,"=2")&gt;=2,TRUE))</formula>
    </cfRule>
  </conditionalFormatting>
  <conditionalFormatting sqref="H50:H54">
    <cfRule type="expression" dxfId="652" priority="100">
      <formula>AND(J50=1,IF(COUNTIF(J$21:J$25,"=1")&gt;=2,TRUE))</formula>
    </cfRule>
    <cfRule type="expression" dxfId="651" priority="101">
      <formula>AND(J50=3,IF(COUNTIF(J$21:J$25,"=3")&gt;=2,TRUE))</formula>
    </cfRule>
    <cfRule type="expression" dxfId="650" priority="102">
      <formula>AND(J50=2,IF(COUNTIF(J$21:J$25,"=2")&gt;=2,TRUE))</formula>
    </cfRule>
  </conditionalFormatting>
  <conditionalFormatting sqref="K57:K61">
    <cfRule type="expression" dxfId="649" priority="93">
      <formula>AND(J57=3,IF(COUNTIF(J$28:J$32,"=3")&gt;=2,TRUE))</formula>
    </cfRule>
    <cfRule type="expression" dxfId="648" priority="94">
      <formula>AND(J57=1,IF(COUNTIF(J$28:J$32,"=1")&gt;=2,TRUE))</formula>
    </cfRule>
    <cfRule type="expression" dxfId="647" priority="95">
      <formula>AND(J57=2,IF(COUNTIF(J$28:J$32,"=2")&gt;=2,TRUE))</formula>
    </cfRule>
  </conditionalFormatting>
  <conditionalFormatting sqref="H57:H61">
    <cfRule type="expression" dxfId="646" priority="87">
      <formula>AND(J57=1,IF(COUNTIF(J$28:J$32,"=1")&gt;=2,TRUE))</formula>
    </cfRule>
    <cfRule type="expression" dxfId="645" priority="88">
      <formula>AND(J57=3,IF(COUNTIF(J$28:J$32,"=3")&gt;=2,TRUE))</formula>
    </cfRule>
    <cfRule type="expression" dxfId="644" priority="89">
      <formula>AND(J57=2,IF(COUNTIF(J$28:J$32,"=2")&gt;=2,TRUE))</formula>
    </cfRule>
  </conditionalFormatting>
  <conditionalFormatting sqref="D43 C44">
    <cfRule type="aboveAverage" dxfId="643" priority="85"/>
  </conditionalFormatting>
  <conditionalFormatting sqref="E43 C45">
    <cfRule type="aboveAverage" dxfId="642" priority="84"/>
  </conditionalFormatting>
  <conditionalFormatting sqref="F43 C46">
    <cfRule type="aboveAverage" dxfId="641" priority="83"/>
  </conditionalFormatting>
  <conditionalFormatting sqref="E44 D45">
    <cfRule type="aboveAverage" dxfId="640" priority="82"/>
  </conditionalFormatting>
  <conditionalFormatting sqref="G43 C47">
    <cfRule type="aboveAverage" dxfId="639" priority="81"/>
  </conditionalFormatting>
  <conditionalFormatting sqref="F44 D46">
    <cfRule type="aboveAverage" dxfId="638" priority="80"/>
  </conditionalFormatting>
  <conditionalFormatting sqref="G44 D47">
    <cfRule type="aboveAverage" dxfId="637" priority="79"/>
  </conditionalFormatting>
  <conditionalFormatting sqref="F45 E46">
    <cfRule type="aboveAverage" dxfId="636" priority="78"/>
  </conditionalFormatting>
  <conditionalFormatting sqref="G45 E47">
    <cfRule type="aboveAverage" dxfId="635" priority="77"/>
  </conditionalFormatting>
  <conditionalFormatting sqref="F47 G46">
    <cfRule type="aboveAverage" dxfId="634" priority="76"/>
  </conditionalFormatting>
  <conditionalFormatting sqref="D50 C51">
    <cfRule type="aboveAverage" dxfId="633" priority="74"/>
  </conditionalFormatting>
  <conditionalFormatting sqref="E50 C52">
    <cfRule type="aboveAverage" dxfId="632" priority="73"/>
  </conditionalFormatting>
  <conditionalFormatting sqref="F50 C53">
    <cfRule type="aboveAverage" dxfId="631" priority="72"/>
  </conditionalFormatting>
  <conditionalFormatting sqref="E51 D52">
    <cfRule type="aboveAverage" dxfId="630" priority="71"/>
  </conditionalFormatting>
  <conditionalFormatting sqref="G50 C54">
    <cfRule type="aboveAverage" dxfId="629" priority="70"/>
  </conditionalFormatting>
  <conditionalFormatting sqref="F51 D53">
    <cfRule type="aboveAverage" dxfId="628" priority="69"/>
  </conditionalFormatting>
  <conditionalFormatting sqref="G51 D54">
    <cfRule type="aboveAverage" dxfId="627" priority="68"/>
  </conditionalFormatting>
  <conditionalFormatting sqref="F52 E53">
    <cfRule type="aboveAverage" dxfId="626" priority="67"/>
  </conditionalFormatting>
  <conditionalFormatting sqref="G52 E54">
    <cfRule type="aboveAverage" dxfId="625" priority="66"/>
  </conditionalFormatting>
  <conditionalFormatting sqref="F54 G53">
    <cfRule type="aboveAverage" dxfId="624" priority="65"/>
  </conditionalFormatting>
  <conditionalFormatting sqref="D57 C58">
    <cfRule type="aboveAverage" dxfId="623" priority="63"/>
  </conditionalFormatting>
  <conditionalFormatting sqref="E57 C59">
    <cfRule type="aboveAverage" dxfId="622" priority="62"/>
  </conditionalFormatting>
  <conditionalFormatting sqref="F57 C60">
    <cfRule type="aboveAverage" dxfId="621" priority="61"/>
  </conditionalFormatting>
  <conditionalFormatting sqref="E58 D59">
    <cfRule type="aboveAverage" dxfId="620" priority="60"/>
  </conditionalFormatting>
  <conditionalFormatting sqref="G57 C61">
    <cfRule type="aboveAverage" dxfId="619" priority="59"/>
  </conditionalFormatting>
  <conditionalFormatting sqref="F58 D60">
    <cfRule type="aboveAverage" dxfId="618" priority="58"/>
  </conditionalFormatting>
  <conditionalFormatting sqref="G58 D61">
    <cfRule type="aboveAverage" dxfId="617" priority="57"/>
  </conditionalFormatting>
  <conditionalFormatting sqref="F59 E60">
    <cfRule type="aboveAverage" dxfId="616" priority="56"/>
  </conditionalFormatting>
  <conditionalFormatting sqref="G59 E61">
    <cfRule type="aboveAverage" dxfId="615" priority="55"/>
  </conditionalFormatting>
  <conditionalFormatting sqref="F61 G60">
    <cfRule type="aboveAverage" dxfId="614" priority="54"/>
  </conditionalFormatting>
  <conditionalFormatting sqref="B76:H1048576 F67:H75 B66:H66 D63:H65 B1:H62">
    <cfRule type="containsText" dxfId="613" priority="51" operator="containsText" text="I-Viru">
      <formula>NOT(ISERROR(SEARCH("I-Viru",B1)))</formula>
    </cfRule>
  </conditionalFormatting>
  <conditionalFormatting sqref="I11:I12">
    <cfRule type="expression" dxfId="612" priority="49">
      <formula>FIND(2,I11,1)</formula>
    </cfRule>
    <cfRule type="expression" dxfId="611" priority="50">
      <formula>FIND(1,I11,1)</formula>
    </cfRule>
  </conditionalFormatting>
  <conditionalFormatting sqref="I8:I10">
    <cfRule type="expression" dxfId="610" priority="47">
      <formula>FIND(2,I8,1)</formula>
    </cfRule>
    <cfRule type="expression" dxfId="609" priority="48">
      <formula>FIND(1,I8,1)</formula>
    </cfRule>
  </conditionalFormatting>
  <conditionalFormatting sqref="I15:I19">
    <cfRule type="expression" dxfId="608" priority="45">
      <formula>FIND(2,I15,1)</formula>
    </cfRule>
    <cfRule type="expression" dxfId="607" priority="46">
      <formula>FIND(1,I15,1)</formula>
    </cfRule>
  </conditionalFormatting>
  <conditionalFormatting sqref="I22:I26">
    <cfRule type="expression" dxfId="606" priority="43">
      <formula>FIND(2,I22,1)</formula>
    </cfRule>
    <cfRule type="expression" dxfId="605" priority="44">
      <formula>FIND(1,I22,1)</formula>
    </cfRule>
  </conditionalFormatting>
  <conditionalFormatting sqref="I29:I33">
    <cfRule type="expression" dxfId="604" priority="41">
      <formula>FIND(2,I29,1)</formula>
    </cfRule>
    <cfRule type="expression" dxfId="603" priority="42">
      <formula>FIND(1,I29,1)</formula>
    </cfRule>
  </conditionalFormatting>
  <conditionalFormatting sqref="I39:I40">
    <cfRule type="expression" dxfId="602" priority="39">
      <formula>FIND(2,I39,1)</formula>
    </cfRule>
    <cfRule type="expression" dxfId="601" priority="40">
      <formula>FIND(1,I39,1)</formula>
    </cfRule>
  </conditionalFormatting>
  <conditionalFormatting sqref="I36:I38">
    <cfRule type="expression" dxfId="600" priority="37">
      <formula>FIND(2,I36,1)</formula>
    </cfRule>
    <cfRule type="expression" dxfId="599" priority="38">
      <formula>FIND(1,I36,1)</formula>
    </cfRule>
  </conditionalFormatting>
  <conditionalFormatting sqref="I43:I47">
    <cfRule type="expression" dxfId="598" priority="35">
      <formula>FIND(2,I43,1)</formula>
    </cfRule>
    <cfRule type="expression" dxfId="597" priority="36">
      <formula>FIND(1,I43,1)</formula>
    </cfRule>
  </conditionalFormatting>
  <conditionalFormatting sqref="I50:I54">
    <cfRule type="expression" dxfId="596" priority="33">
      <formula>FIND(2,I50,1)</formula>
    </cfRule>
    <cfRule type="expression" dxfId="595" priority="34">
      <formula>FIND(1,I50,1)</formula>
    </cfRule>
  </conditionalFormatting>
  <conditionalFormatting sqref="I57:I61">
    <cfRule type="expression" dxfId="594" priority="31">
      <formula>FIND(2,I57,1)</formula>
    </cfRule>
    <cfRule type="expression" dxfId="593" priority="32">
      <formula>FIND(1,I57,1)</formula>
    </cfRule>
  </conditionalFormatting>
  <conditionalFormatting sqref="L16:L19">
    <cfRule type="expression" dxfId="592" priority="25">
      <formula>OR(J16=0,J16=4)</formula>
    </cfRule>
    <cfRule type="expression" dxfId="591" priority="29">
      <formula>AND(J16=1,IF(COUNTIF(J$14:J$18,"=1")=1,TRUE))</formula>
    </cfRule>
    <cfRule type="expression" dxfId="590" priority="30">
      <formula>AND(J16=3,IF(COUNTIF(J$14:J$18,"=3")=1,TRUE))</formula>
    </cfRule>
  </conditionalFormatting>
  <conditionalFormatting sqref="L22:L26">
    <cfRule type="expression" dxfId="589" priority="26">
      <formula>OR(J22=0,J22=4)</formula>
    </cfRule>
    <cfRule type="expression" dxfId="588" priority="27">
      <formula>AND(J22=1,IF(COUNTIF(J$21:J$25,"=1")=1,TRUE))</formula>
    </cfRule>
    <cfRule type="expression" dxfId="587" priority="28">
      <formula>AND(J22=3,IF(COUNTIF(J$21:J$25,"=3")=1,TRUE))</formula>
    </cfRule>
  </conditionalFormatting>
  <conditionalFormatting sqref="L8:L12">
    <cfRule type="expression" dxfId="586" priority="22">
      <formula>OR(J8=0,J8=4)</formula>
    </cfRule>
    <cfRule type="expression" dxfId="585" priority="23">
      <formula>AND(J8=1,IF(COUNTIF(J$7:J$11,"=1")=1,TRUE))</formula>
    </cfRule>
    <cfRule type="expression" dxfId="584" priority="24">
      <formula>AND(J8=3,IF(COUNTIF(J$7:J$11,"=3")=1,TRUE))</formula>
    </cfRule>
  </conditionalFormatting>
  <conditionalFormatting sqref="L29:L33">
    <cfRule type="expression" dxfId="583" priority="19">
      <formula>OR(J29=0,J29=4)</formula>
    </cfRule>
    <cfRule type="expression" dxfId="582" priority="20">
      <formula>AND(J29=1,IF(COUNTIF(J$28:J$32,"=1")=1,TRUE))</formula>
    </cfRule>
    <cfRule type="expression" dxfId="581" priority="21">
      <formula>AND(J29=3,IF(COUNTIF(J$28:J$32,"=3")=1,TRUE))</formula>
    </cfRule>
  </conditionalFormatting>
  <conditionalFormatting sqref="L44:L47">
    <cfRule type="expression" dxfId="580" priority="13">
      <formula>OR(J44=0,J44=4)</formula>
    </cfRule>
    <cfRule type="expression" dxfId="579" priority="17">
      <formula>AND(J44=1,IF(COUNTIF(J$14:J$18,"=1")=1,TRUE))</formula>
    </cfRule>
    <cfRule type="expression" dxfId="578" priority="18">
      <formula>AND(J44=3,IF(COUNTIF(J$14:J$18,"=3")=1,TRUE))</formula>
    </cfRule>
  </conditionalFormatting>
  <conditionalFormatting sqref="L50:L54">
    <cfRule type="expression" dxfId="577" priority="14">
      <formula>OR(J50=0,J50=4)</formula>
    </cfRule>
    <cfRule type="expression" dxfId="576" priority="15">
      <formula>AND(J50=1,IF(COUNTIF(J$21:J$25,"=1")=1,TRUE))</formula>
    </cfRule>
    <cfRule type="expression" dxfId="575" priority="16">
      <formula>AND(J50=3,IF(COUNTIF(J$21:J$25,"=3")=1,TRUE))</formula>
    </cfRule>
  </conditionalFormatting>
  <conditionalFormatting sqref="L36:L40">
    <cfRule type="expression" dxfId="574" priority="10">
      <formula>OR(J36=0,J36=4)</formula>
    </cfRule>
    <cfRule type="expression" dxfId="573" priority="11">
      <formula>AND(J36=1,IF(COUNTIF(J$7:J$11,"=1")=1,TRUE))</formula>
    </cfRule>
    <cfRule type="expression" dxfId="572" priority="12">
      <formula>AND(J36=3,IF(COUNTIF(J$7:J$11,"=3")=1,TRUE))</formula>
    </cfRule>
  </conditionalFormatting>
  <conditionalFormatting sqref="L57:L61">
    <cfRule type="expression" dxfId="571" priority="7">
      <formula>OR(J57=0,J57=4)</formula>
    </cfRule>
    <cfRule type="expression" dxfId="570" priority="8">
      <formula>AND(J57=1,IF(COUNTIF(J$28:J$32,"=1")=1,TRUE))</formula>
    </cfRule>
    <cfRule type="expression" dxfId="569" priority="9">
      <formula>AND(J57=3,IF(COUNTIF(J$28:J$32,"=3")=1,TRUE))</formula>
    </cfRule>
  </conditionalFormatting>
  <conditionalFormatting sqref="L15">
    <cfRule type="expression" dxfId="568" priority="4">
      <formula>OR(J15=0,J15=4)</formula>
    </cfRule>
    <cfRule type="expression" dxfId="567" priority="5">
      <formula>AND(J15=1,IF(COUNTIF(J$7:J$11,"=1")=1,TRUE))</formula>
    </cfRule>
    <cfRule type="expression" dxfId="566" priority="6">
      <formula>AND(J15=3,IF(COUNTIF(J$7:J$11,"=3")=1,TRUE))</formula>
    </cfRule>
  </conditionalFormatting>
  <conditionalFormatting sqref="L43">
    <cfRule type="expression" dxfId="565" priority="1">
      <formula>OR(J43=0,J43=4)</formula>
    </cfRule>
    <cfRule type="expression" dxfId="564" priority="2">
      <formula>AND(J43=1,IF(COUNTIF(J$7:J$11,"=1")=1,TRUE))</formula>
    </cfRule>
    <cfRule type="expression" dxfId="563" priority="3">
      <formula>AND(J43=3,IF(COUNTIF(J$7:J$11,"=3")=1,TRUE))</formula>
    </cfRule>
  </conditionalFormatting>
  <pageMargins left="0.78740157480314965" right="0.39370078740157483" top="0.59055118110236227" bottom="0.39370078740157483" header="0.39370078740157483" footer="0"/>
  <pageSetup paperSize="9" fitToHeight="0" orientation="portrait" r:id="rId1"/>
  <headerFooter>
    <oddHeader>&amp;RPage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7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1" customWidth="1"/>
    <col min="2" max="2" width="27.28515625" style="11" customWidth="1"/>
    <col min="3" max="9" width="6.28515625" style="11" customWidth="1"/>
    <col min="10" max="10" width="6" style="11" hidden="1" customWidth="1"/>
    <col min="11" max="12" width="4.7109375" style="11" customWidth="1"/>
    <col min="13" max="13" width="6" style="11" hidden="1" customWidth="1"/>
    <col min="14" max="14" width="9.140625" style="11"/>
    <col min="15" max="15" width="9.140625" style="11" customWidth="1"/>
    <col min="16" max="17" width="9.140625" style="11"/>
    <col min="18" max="34" width="9.7109375" style="11" hidden="1" customWidth="1"/>
    <col min="35" max="16384" width="9.140625" style="11"/>
  </cols>
  <sheetData>
    <row r="1" spans="1:35" x14ac:dyDescent="0.2">
      <c r="A1" s="18" t="str">
        <f>Võistkondlik!B1</f>
        <v>ESL INDIVIDUAAL-VÕISTKONDLIKUD MEISTRIVÕISTLUSED PETANGIS 2018</v>
      </c>
      <c r="B1" s="19"/>
      <c r="C1" s="19"/>
      <c r="E1" s="15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5" x14ac:dyDescent="0.2">
      <c r="A2" s="15" t="str">
        <f>Võistkondlik!B2</f>
        <v>Toimumisaeg: L, 02.06.2018 kell 11:00</v>
      </c>
      <c r="B2" s="19"/>
      <c r="C2" s="19"/>
      <c r="E2" s="15"/>
    </row>
    <row r="3" spans="1:35" x14ac:dyDescent="0.2">
      <c r="A3" s="15" t="str">
        <f>Võistkondlik!B3</f>
        <v>Toimumiskoht: Ida-Virumaa, Voka, Metsa tn 2</v>
      </c>
      <c r="B3" s="19"/>
      <c r="C3" s="19"/>
      <c r="E3" s="15"/>
    </row>
    <row r="4" spans="1:35" x14ac:dyDescent="0.2">
      <c r="A4" s="15"/>
      <c r="B4" s="19"/>
      <c r="C4" s="19"/>
      <c r="E4" s="15"/>
      <c r="I4" s="214" t="s">
        <v>269</v>
      </c>
    </row>
    <row r="5" spans="1:35" x14ac:dyDescent="0.2">
      <c r="A5" s="20" t="s">
        <v>120</v>
      </c>
      <c r="B5" s="19"/>
    </row>
    <row r="6" spans="1:35" x14ac:dyDescent="0.2">
      <c r="A6" s="7"/>
      <c r="B6" s="14"/>
      <c r="C6" s="13"/>
      <c r="D6" s="13"/>
      <c r="E6" s="13"/>
      <c r="F6" s="13"/>
      <c r="G6" s="8"/>
      <c r="H6" s="13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</row>
    <row r="7" spans="1:35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>
        <v>4</v>
      </c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</row>
    <row r="8" spans="1:35" x14ac:dyDescent="0.2">
      <c r="A8" s="96">
        <v>1</v>
      </c>
      <c r="B8" s="100" t="s">
        <v>177</v>
      </c>
      <c r="C8" s="97"/>
      <c r="D8" s="80">
        <v>7</v>
      </c>
      <c r="E8" s="80">
        <v>11</v>
      </c>
      <c r="F8" s="80">
        <v>4</v>
      </c>
      <c r="G8" s="80"/>
      <c r="H8" s="172" t="str">
        <f>(IF(D8-C9&gt;0,1)+IF(E8-C10&gt;0,1)+IF(F8-C11&gt;0,1)+IF(G8-C12&gt;0,1))&amp;"-"&amp;(IF(D8-C9&lt;0,1)+IF(E8-C10&lt;0,1)+IF(F8-C11&lt;0,1)+IF(G8-C12&lt;0,1))</f>
        <v>0-3</v>
      </c>
      <c r="I8" s="80" t="str">
        <f>IF(AND(B8&lt;&gt;"",M$7=TRUE),A$7&amp;RANK(M8,M$8:M$12,0),"")</f>
        <v>A4</v>
      </c>
      <c r="J8" s="173">
        <f>VALUE(LEFT(H8,1))</f>
        <v>0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175">
        <f>10000*J8+K8*100+L8</f>
        <v>0</v>
      </c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</row>
    <row r="9" spans="1:35" x14ac:dyDescent="0.2">
      <c r="A9" s="96">
        <v>2</v>
      </c>
      <c r="B9" s="163" t="s">
        <v>188</v>
      </c>
      <c r="C9" s="80">
        <v>13</v>
      </c>
      <c r="D9" s="97"/>
      <c r="E9" s="80">
        <v>13</v>
      </c>
      <c r="F9" s="80">
        <v>2</v>
      </c>
      <c r="G9" s="80"/>
      <c r="H9" s="172" t="str">
        <f>(IF(C9-D8&gt;0,1)+IF(E9-D10&gt;0,1)+IF(F9-D11&gt;0,1)+IF(G9-D12&gt;0,1))&amp;"-"&amp;(IF(C9-D8&lt;0,1)+IF(E9-D10&lt;0,1)+IF(F9-D11&lt;0,1)+IF(G9-D12&lt;0,1))</f>
        <v>2-1</v>
      </c>
      <c r="I9" s="80" t="str">
        <f>IF(AND(B9&lt;&gt;"",M$7=TRUE),A$7&amp;RANK(M9,M$8:M$12,0),"")</f>
        <v>A2</v>
      </c>
      <c r="J9" s="173">
        <f t="shared" ref="J9:J12" si="0">VALUE(LEFT(H9,1))</f>
        <v>2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175">
        <f t="shared" ref="M9:M12" si="1">10000*J9+K9*100+L9</f>
        <v>20000</v>
      </c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</row>
    <row r="10" spans="1:35" x14ac:dyDescent="0.2">
      <c r="A10" s="96">
        <v>3</v>
      </c>
      <c r="B10" s="163" t="s">
        <v>206</v>
      </c>
      <c r="C10" s="80">
        <v>13</v>
      </c>
      <c r="D10" s="177">
        <v>9</v>
      </c>
      <c r="E10" s="97"/>
      <c r="F10" s="80">
        <v>2</v>
      </c>
      <c r="G10" s="80"/>
      <c r="H10" s="172" t="str">
        <f>(IF(C10-E8&gt;0,1)+IF(D10-E9&gt;0,1)+IF(F10-E11&gt;0,1)+IF(G10-E12&gt;0,1))&amp;"-"&amp;(IF(C10-E8&lt;0,1)+IF(D10-E9&lt;0,1)+IF(F10-E11&lt;0,1)+IF(G10-E12&lt;0,1))</f>
        <v>1-2</v>
      </c>
      <c r="I10" s="80" t="str">
        <f>IF(AND(B10&lt;&gt;"",M$7=TRUE),A$7&amp;RANK(M10,M$8:M$12,0),"")</f>
        <v>A3</v>
      </c>
      <c r="J10" s="173">
        <f t="shared" si="0"/>
        <v>1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0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0</v>
      </c>
      <c r="M10" s="175">
        <f t="shared" si="1"/>
        <v>10000</v>
      </c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</row>
    <row r="11" spans="1:35" x14ac:dyDescent="0.2">
      <c r="A11" s="96">
        <v>4</v>
      </c>
      <c r="B11" s="164" t="s">
        <v>208</v>
      </c>
      <c r="C11" s="80">
        <v>13</v>
      </c>
      <c r="D11" s="177">
        <v>13</v>
      </c>
      <c r="E11" s="80">
        <v>13</v>
      </c>
      <c r="F11" s="97"/>
      <c r="G11" s="98"/>
      <c r="H11" s="172" t="str">
        <f>(IF(C11-F8&gt;0,1)+IF(D11-F9&gt;0,1)+IF(E11-F10&gt;0,1)+IF(G11-F12&gt;0,1))&amp;"-"&amp;(IF(C11-F8&lt;0,1)+IF(D11-F9&lt;0,1)+IF(E11-F10&lt;0,1)+IF(G11-F12&lt;0,1))</f>
        <v>3-0</v>
      </c>
      <c r="I11" s="80" t="str">
        <f>IF(AND(B11&lt;&gt;"",M$7=TRUE),A$7&amp;RANK(M11,M$8:M$12,0),"")</f>
        <v>A1</v>
      </c>
      <c r="J11" s="173">
        <f t="shared" si="0"/>
        <v>3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30000</v>
      </c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2"/>
      <c r="AF11" s="142"/>
      <c r="AG11" s="142"/>
      <c r="AH11" s="142"/>
      <c r="AI11" s="142"/>
    </row>
    <row r="12" spans="1:35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 t="shared" si="0"/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 t="shared" si="1"/>
        <v>0</v>
      </c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</row>
    <row r="13" spans="1:35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2"/>
      <c r="AH13" s="142"/>
      <c r="AI13" s="142"/>
    </row>
    <row r="14" spans="1:35" x14ac:dyDescent="0.2">
      <c r="A14" s="96" t="s">
        <v>19</v>
      </c>
      <c r="B14" s="119"/>
      <c r="C14" s="78">
        <v>1</v>
      </c>
      <c r="D14" s="78">
        <v>2</v>
      </c>
      <c r="E14" s="78">
        <v>3</v>
      </c>
      <c r="F14" s="78">
        <v>4</v>
      </c>
      <c r="G14" s="78"/>
      <c r="H14" s="119" t="s">
        <v>1</v>
      </c>
      <c r="I14" s="119" t="s">
        <v>52</v>
      </c>
      <c r="J14" s="184" t="s">
        <v>212</v>
      </c>
      <c r="K14" s="170" t="s">
        <v>212</v>
      </c>
      <c r="L14" s="185" t="s">
        <v>213</v>
      </c>
      <c r="M14" s="186" t="b">
        <f>OR(AND(COUNTA(B15:B19)=3,COUNTA(C15:G19)=6),AND(COUNTA(B15:B19)=4,COUNTA(C15:G19)=12),AND(COUNTA(B15:B19)=5,COUNTA(C15:G19)=20))</f>
        <v>1</v>
      </c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</row>
    <row r="15" spans="1:35" x14ac:dyDescent="0.2">
      <c r="A15" s="96">
        <v>1</v>
      </c>
      <c r="B15" s="100" t="s">
        <v>178</v>
      </c>
      <c r="C15" s="97"/>
      <c r="D15" s="249">
        <v>13</v>
      </c>
      <c r="E15" s="249">
        <v>7</v>
      </c>
      <c r="F15" s="80">
        <v>13</v>
      </c>
      <c r="G15" s="80"/>
      <c r="H15" s="172" t="str">
        <f>(IF(D15-C16&gt;0,1)+IF(E15-C17&gt;0,1)+IF(F15-C18&gt;0,1)+IF(G15-C19&gt;0,1))&amp;"-"&amp;(IF(D15-C16&lt;0,1)+IF(E15-C17&lt;0,1)+IF(F15-C18&lt;0,1)+IF(G15-C19&lt;0,1))</f>
        <v>2-1</v>
      </c>
      <c r="I15" s="255" t="s">
        <v>26</v>
      </c>
      <c r="J15" s="173">
        <f>VALUE(LEFT(H15,1))</f>
        <v>2</v>
      </c>
      <c r="K15" s="174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1</v>
      </c>
      <c r="L15" s="123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0</v>
      </c>
      <c r="M15" s="175">
        <f>10000*J15+K15*100+L15</f>
        <v>20100</v>
      </c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42"/>
      <c r="AG15" s="142"/>
      <c r="AH15" s="142"/>
      <c r="AI15" s="142"/>
    </row>
    <row r="16" spans="1:35" x14ac:dyDescent="0.2">
      <c r="A16" s="96">
        <v>2</v>
      </c>
      <c r="B16" s="163" t="s">
        <v>159</v>
      </c>
      <c r="C16" s="249">
        <v>7</v>
      </c>
      <c r="D16" s="97"/>
      <c r="E16" s="249">
        <v>13</v>
      </c>
      <c r="F16" s="80">
        <v>13</v>
      </c>
      <c r="G16" s="80"/>
      <c r="H16" s="172" t="str">
        <f>(IF(C16-D15&gt;0,1)+IF(E16-D17&gt;0,1)+IF(F16-D18&gt;0,1)+IF(G16-D19&gt;0,1))&amp;"-"&amp;(IF(C16-D15&lt;0,1)+IF(E16-D17&lt;0,1)+IF(F16-D18&lt;0,1)+IF(G16-D19&lt;0,1))</f>
        <v>2-1</v>
      </c>
      <c r="I16" s="255" t="s">
        <v>21</v>
      </c>
      <c r="J16" s="173">
        <f t="shared" ref="J16:J19" si="2">VALUE(LEFT(H16,1))</f>
        <v>2</v>
      </c>
      <c r="K16" s="176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1</v>
      </c>
      <c r="L16" s="123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-3</v>
      </c>
      <c r="M16" s="175">
        <f t="shared" ref="M16:M19" si="3">10000*J16+K16*100+L16</f>
        <v>20097</v>
      </c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2"/>
      <c r="AA16" s="142"/>
      <c r="AB16" s="142"/>
      <c r="AC16" s="142"/>
      <c r="AD16" s="142"/>
      <c r="AE16" s="142"/>
      <c r="AF16" s="142"/>
      <c r="AG16" s="142"/>
      <c r="AH16" s="142"/>
      <c r="AI16" s="142"/>
    </row>
    <row r="17" spans="1:35" x14ac:dyDescent="0.2">
      <c r="A17" s="96">
        <v>3</v>
      </c>
      <c r="B17" s="163" t="s">
        <v>171</v>
      </c>
      <c r="C17" s="249">
        <v>13</v>
      </c>
      <c r="D17" s="253">
        <v>10</v>
      </c>
      <c r="E17" s="97"/>
      <c r="F17" s="80">
        <v>13</v>
      </c>
      <c r="G17" s="80"/>
      <c r="H17" s="172" t="str">
        <f>(IF(C17-E15&gt;0,1)+IF(D17-E16&gt;0,1)+IF(F17-E18&gt;0,1)+IF(G17-E19&gt;0,1))&amp;"-"&amp;(IF(C17-E15&lt;0,1)+IF(D17-E16&lt;0,1)+IF(F17-E18&lt;0,1)+IF(G17-E19&lt;0,1))</f>
        <v>2-1</v>
      </c>
      <c r="I17" s="80" t="str">
        <f>IF(AND(B17&lt;&gt;"",M$14=TRUE),A$14&amp;RANK(M17,M$15:M$19,0),"")</f>
        <v>B1</v>
      </c>
      <c r="J17" s="173">
        <f t="shared" si="2"/>
        <v>2</v>
      </c>
      <c r="K17" s="176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1</v>
      </c>
      <c r="L17" s="123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3</v>
      </c>
      <c r="M17" s="175">
        <f t="shared" si="3"/>
        <v>20103</v>
      </c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  <c r="AD17" s="142"/>
      <c r="AE17" s="142"/>
      <c r="AF17" s="142"/>
      <c r="AG17" s="142"/>
      <c r="AH17" s="142"/>
      <c r="AI17" s="142"/>
    </row>
    <row r="18" spans="1:35" x14ac:dyDescent="0.2">
      <c r="A18" s="96">
        <v>4</v>
      </c>
      <c r="B18" s="164" t="s">
        <v>207</v>
      </c>
      <c r="C18" s="80">
        <v>7</v>
      </c>
      <c r="D18" s="177">
        <v>4</v>
      </c>
      <c r="E18" s="80">
        <v>8</v>
      </c>
      <c r="F18" s="97"/>
      <c r="G18" s="98"/>
      <c r="H18" s="172" t="str">
        <f>(IF(C18-F15&gt;0,1)+IF(D18-F16&gt;0,1)+IF(E18-F17&gt;0,1)+IF(G18-F19&gt;0,1))&amp;"-"&amp;(IF(C18-F15&lt;0,1)+IF(D18-F16&lt;0,1)+IF(E18-F17&lt;0,1)+IF(G18-F19&lt;0,1))</f>
        <v>0-3</v>
      </c>
      <c r="I18" s="80" t="str">
        <f>IF(AND(B18&lt;&gt;"",M$14=TRUE),A$14&amp;RANK(M18,M$15:M$19,0),"")</f>
        <v>B4</v>
      </c>
      <c r="J18" s="173">
        <f t="shared" si="2"/>
        <v>0</v>
      </c>
      <c r="K18" s="176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0</v>
      </c>
      <c r="L18" s="123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0</v>
      </c>
      <c r="M18" s="175">
        <f t="shared" si="3"/>
        <v>0</v>
      </c>
    </row>
    <row r="19" spans="1:35" hidden="1" x14ac:dyDescent="0.2">
      <c r="A19" s="96">
        <v>5</v>
      </c>
      <c r="B19" s="164"/>
      <c r="C19" s="80"/>
      <c r="D19" s="80"/>
      <c r="E19" s="80"/>
      <c r="F19" s="80"/>
      <c r="G19" s="97"/>
      <c r="H19" s="172" t="str">
        <f>(IF(C19-G15&gt;0,1)+IF(D19-G16&gt;0,1)+IF(E19-G17&gt;0,1)+IF(F19-G18&gt;0,1))&amp;"-"&amp;(IF(C19-G15&lt;0,1)+IF(D19-G16&lt;0,1)+IF(E19-G17&lt;0,1)+IF(F19-G18&lt;0,1))</f>
        <v>0-0</v>
      </c>
      <c r="I19" s="80" t="str">
        <f>IF(AND(B19&lt;&gt;"",M$14=TRUE),A$14&amp;RANK(M19,M$15:M$19,0),"")</f>
        <v/>
      </c>
      <c r="J19" s="173">
        <f t="shared" si="2"/>
        <v>0</v>
      </c>
      <c r="K19" s="176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23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175">
        <f t="shared" si="3"/>
        <v>0</v>
      </c>
    </row>
    <row r="20" spans="1:35" x14ac:dyDescent="0.2">
      <c r="A20" s="95"/>
      <c r="B20" s="178"/>
      <c r="C20" s="82"/>
      <c r="D20" s="179"/>
      <c r="E20" s="82"/>
      <c r="F20" s="83"/>
      <c r="G20" s="79"/>
      <c r="H20" s="112"/>
      <c r="I20" s="180"/>
      <c r="J20" s="181"/>
      <c r="K20" s="187"/>
      <c r="L20" s="183"/>
      <c r="M20" s="181"/>
    </row>
    <row r="21" spans="1:35" x14ac:dyDescent="0.2">
      <c r="A21" s="134"/>
      <c r="B21" s="102" t="s">
        <v>2</v>
      </c>
      <c r="C21" s="84" t="s">
        <v>16</v>
      </c>
      <c r="D21" s="84" t="s">
        <v>15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35" x14ac:dyDescent="0.2">
      <c r="A22" s="134"/>
      <c r="B22" s="102" t="s">
        <v>5</v>
      </c>
      <c r="C22" s="84" t="s">
        <v>6</v>
      </c>
      <c r="D22" s="84" t="s">
        <v>4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</row>
    <row r="23" spans="1:35" x14ac:dyDescent="0.2">
      <c r="A23" s="134"/>
      <c r="B23" s="102" t="s">
        <v>8</v>
      </c>
      <c r="C23" s="84" t="s">
        <v>18</v>
      </c>
      <c r="D23" s="84" t="s">
        <v>10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</row>
    <row r="24" spans="1:35" hidden="1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</row>
    <row r="25" spans="1:35" hidden="1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</row>
    <row r="26" spans="1:35" hidden="1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</row>
    <row r="27" spans="1:35" hidden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</row>
    <row r="28" spans="1:35" hidden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</row>
    <row r="29" spans="1:35" hidden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</row>
    <row r="30" spans="1:35" hidden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</row>
    <row r="31" spans="1:35" hidden="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</row>
    <row r="32" spans="1:35" hidden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</row>
    <row r="33" spans="1:35" hidden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spans="1:35" hidden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</row>
    <row r="35" spans="1:35" hidden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spans="1:35" hidden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1:35" hidden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spans="1:35" hidden="1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hidden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1:35" hidden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spans="1:35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spans="1:35" hidden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1:35" hidden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1:35" hidden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  <row r="45" spans="1:35" hidden="1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6" spans="1:35" hidden="1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</row>
    <row r="47" spans="1:35" hidden="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5" hidden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1:35" hidden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</row>
    <row r="50" spans="1:35" hidden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</row>
    <row r="51" spans="1:35" hidden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</row>
    <row r="52" spans="1:35" hidden="1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</row>
    <row r="53" spans="1:35" hidden="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</row>
    <row r="54" spans="1:35" hidden="1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1:35" hidden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1:35" hidden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hidden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</row>
    <row r="58" spans="1:35" hidden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</row>
    <row r="59" spans="1:35" hidden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1:35" hidden="1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1:35" hidden="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</row>
    <row r="62" spans="1:35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35" hidden="1" x14ac:dyDescent="0.2">
      <c r="A63" s="77"/>
      <c r="B63" s="134"/>
      <c r="C63" s="134"/>
      <c r="D63" s="134"/>
      <c r="E63" s="77"/>
      <c r="F63" s="77"/>
      <c r="G63" s="77"/>
      <c r="H63" s="77"/>
      <c r="I63" s="77"/>
      <c r="J63" s="77"/>
      <c r="K63" s="77"/>
      <c r="L63" s="77"/>
      <c r="M63" s="77"/>
    </row>
    <row r="64" spans="1:35" hidden="1" x14ac:dyDescent="0.2">
      <c r="A64" s="77"/>
      <c r="B64" s="134"/>
      <c r="C64" s="134"/>
      <c r="D64" s="134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B65" s="134"/>
      <c r="C65" s="134"/>
      <c r="D65" s="134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B66" s="79"/>
      <c r="C66" s="79"/>
      <c r="D66" s="79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3" hidden="1" x14ac:dyDescent="0.2">
      <c r="A69" s="77"/>
      <c r="E69" s="77"/>
      <c r="F69" s="77"/>
      <c r="G69" s="77"/>
      <c r="H69" s="77"/>
      <c r="I69" s="77"/>
      <c r="J69" s="77"/>
      <c r="K69" s="77"/>
      <c r="L69" s="77"/>
      <c r="M69" s="77"/>
    </row>
    <row r="70" spans="1:13" hidden="1" x14ac:dyDescent="0.2">
      <c r="A70" s="77"/>
      <c r="B70" s="105"/>
      <c r="C70" s="83"/>
      <c r="D70" s="83"/>
      <c r="E70" s="77"/>
      <c r="F70" s="77"/>
      <c r="G70" s="77"/>
      <c r="H70" s="77"/>
      <c r="I70" s="77"/>
      <c r="J70" s="77"/>
      <c r="K70" s="77"/>
      <c r="L70" s="77"/>
      <c r="M70" s="77"/>
    </row>
    <row r="71" spans="1:13" hidden="1" x14ac:dyDescent="0.2">
      <c r="A71" s="77"/>
      <c r="B71" s="134"/>
      <c r="C71" s="134"/>
      <c r="D71" s="134"/>
      <c r="E71" s="134"/>
      <c r="F71" s="77"/>
      <c r="G71" s="77"/>
      <c r="H71" s="77"/>
      <c r="I71" s="77"/>
      <c r="J71" s="77"/>
      <c r="K71" s="77"/>
      <c r="L71" s="77"/>
      <c r="M71" s="77"/>
    </row>
    <row r="72" spans="1:13" hidden="1" x14ac:dyDescent="0.2">
      <c r="A72" s="77"/>
      <c r="B72" s="134"/>
      <c r="C72" s="134"/>
      <c r="D72" s="134"/>
      <c r="E72" s="134"/>
      <c r="F72" s="77"/>
      <c r="G72" s="77"/>
      <c r="H72" s="77"/>
      <c r="I72" s="77"/>
      <c r="J72" s="77"/>
      <c r="K72" s="77"/>
      <c r="L72" s="77"/>
      <c r="M72" s="77"/>
    </row>
    <row r="73" spans="1:13" hidden="1" x14ac:dyDescent="0.2">
      <c r="A73" s="77"/>
      <c r="B73" s="134"/>
      <c r="C73" s="134"/>
      <c r="D73" s="134"/>
      <c r="E73" s="134"/>
      <c r="F73" s="77"/>
      <c r="G73" s="77"/>
      <c r="H73" s="77"/>
      <c r="I73" s="77"/>
      <c r="J73" s="77"/>
      <c r="K73" s="77"/>
      <c r="L73" s="77"/>
      <c r="M73" s="77"/>
    </row>
    <row r="74" spans="1:13" hidden="1" x14ac:dyDescent="0.2">
      <c r="A74" s="77"/>
      <c r="B74" s="134"/>
      <c r="C74" s="134"/>
      <c r="D74" s="134"/>
      <c r="E74" s="134"/>
      <c r="F74" s="77"/>
      <c r="G74" s="77"/>
      <c r="H74" s="77"/>
      <c r="I74" s="77"/>
      <c r="J74" s="77"/>
      <c r="K74" s="77"/>
      <c r="L74" s="77"/>
      <c r="M74" s="77"/>
    </row>
    <row r="75" spans="1:13" hidden="1" x14ac:dyDescent="0.2">
      <c r="A75" s="77"/>
      <c r="B75" s="134"/>
      <c r="C75" s="134"/>
      <c r="D75" s="134"/>
      <c r="E75" s="134"/>
      <c r="F75" s="77"/>
      <c r="G75" s="77"/>
      <c r="H75" s="77"/>
      <c r="I75" s="77"/>
      <c r="J75" s="77"/>
      <c r="K75" s="77"/>
      <c r="L75" s="77"/>
      <c r="M75" s="77"/>
    </row>
    <row r="76" spans="1:13" hidden="1" x14ac:dyDescent="0.2">
      <c r="B76" s="134"/>
      <c r="C76" s="134"/>
      <c r="D76" s="134"/>
      <c r="E76" s="134"/>
      <c r="I76" s="136"/>
    </row>
    <row r="77" spans="1:13" hidden="1" x14ac:dyDescent="0.2">
      <c r="I77" s="136"/>
    </row>
    <row r="78" spans="1:13" hidden="1" x14ac:dyDescent="0.2">
      <c r="I78" s="136"/>
    </row>
    <row r="79" spans="1:13" hidden="1" x14ac:dyDescent="0.2">
      <c r="I79" s="136"/>
    </row>
    <row r="80" spans="1:13" hidden="1" x14ac:dyDescent="0.2">
      <c r="I80" s="136"/>
    </row>
    <row r="81" spans="9:9" hidden="1" x14ac:dyDescent="0.2">
      <c r="I81" s="136"/>
    </row>
    <row r="82" spans="9:9" hidden="1" x14ac:dyDescent="0.2">
      <c r="I82" s="136"/>
    </row>
    <row r="83" spans="9:9" hidden="1" x14ac:dyDescent="0.2">
      <c r="I83" s="136"/>
    </row>
    <row r="84" spans="9:9" hidden="1" x14ac:dyDescent="0.2">
      <c r="I84" s="136"/>
    </row>
    <row r="85" spans="9:9" hidden="1" x14ac:dyDescent="0.2">
      <c r="I85" s="136"/>
    </row>
    <row r="86" spans="9:9" hidden="1" x14ac:dyDescent="0.2">
      <c r="I86" s="136"/>
    </row>
    <row r="87" spans="9:9" hidden="1" x14ac:dyDescent="0.2">
      <c r="I87" s="136"/>
    </row>
    <row r="88" spans="9:9" hidden="1" x14ac:dyDescent="0.2">
      <c r="I88" s="136"/>
    </row>
    <row r="89" spans="9:9" hidden="1" x14ac:dyDescent="0.2">
      <c r="I89" s="136"/>
    </row>
    <row r="90" spans="9:9" hidden="1" x14ac:dyDescent="0.2">
      <c r="I90" s="136"/>
    </row>
    <row r="91" spans="9:9" hidden="1" x14ac:dyDescent="0.2">
      <c r="I91" s="136"/>
    </row>
    <row r="92" spans="9:9" hidden="1" x14ac:dyDescent="0.2">
      <c r="I92" s="136"/>
    </row>
    <row r="93" spans="9:9" hidden="1" x14ac:dyDescent="0.2">
      <c r="I93" s="136"/>
    </row>
    <row r="94" spans="9:9" hidden="1" x14ac:dyDescent="0.2">
      <c r="I94" s="136"/>
    </row>
    <row r="95" spans="9:9" hidden="1" x14ac:dyDescent="0.2">
      <c r="I95" s="136"/>
    </row>
    <row r="96" spans="9:9" hidden="1" x14ac:dyDescent="0.2">
      <c r="I96" s="136"/>
    </row>
    <row r="97" spans="1:9" hidden="1" x14ac:dyDescent="0.2">
      <c r="I97" s="136"/>
    </row>
    <row r="98" spans="1:9" hidden="1" x14ac:dyDescent="0.2">
      <c r="I98" s="136"/>
    </row>
    <row r="99" spans="1:9" x14ac:dyDescent="0.2">
      <c r="I99" s="136"/>
    </row>
    <row r="100" spans="1:9" x14ac:dyDescent="0.2">
      <c r="A100" s="103" t="s">
        <v>247</v>
      </c>
      <c r="B100" s="85"/>
      <c r="C100" s="82"/>
      <c r="D100" s="82"/>
      <c r="E100" s="82"/>
      <c r="F100" s="83"/>
      <c r="G100" s="84"/>
      <c r="H100" s="77"/>
      <c r="I100" s="136"/>
    </row>
    <row r="101" spans="1:9" x14ac:dyDescent="0.2">
      <c r="A101" s="77"/>
      <c r="B101" s="77"/>
      <c r="C101" s="77"/>
      <c r="D101" s="77"/>
      <c r="E101" s="77"/>
      <c r="F101" s="77"/>
      <c r="G101" s="77"/>
      <c r="H101" s="77"/>
      <c r="I101" s="136"/>
    </row>
    <row r="102" spans="1:9" x14ac:dyDescent="0.2">
      <c r="A102" s="87" t="s">
        <v>20</v>
      </c>
      <c r="B102" s="113" t="str">
        <f>IFERROR(INDEX(B$1:B$100,MATCH(A102,I$1:I$100,0)),"")</f>
        <v>Svetlana Veski (I-Viru)</v>
      </c>
      <c r="C102" s="77"/>
      <c r="D102" s="94">
        <v>13</v>
      </c>
      <c r="E102" s="136"/>
      <c r="F102" s="94"/>
      <c r="G102" s="94"/>
      <c r="H102" s="77"/>
      <c r="I102" s="77"/>
    </row>
    <row r="103" spans="1:9" x14ac:dyDescent="0.2">
      <c r="A103" s="87"/>
      <c r="B103" s="200"/>
      <c r="C103" s="106"/>
      <c r="D103" s="201" t="str">
        <f>IF(COUNT(D102,D104)=2,IF(D102&gt;D104,B102,B104),"")</f>
        <v>Svetlana Veski (I-Viru)</v>
      </c>
      <c r="E103" s="136"/>
      <c r="F103" s="77"/>
      <c r="G103" s="94">
        <v>13</v>
      </c>
      <c r="H103" s="77"/>
      <c r="I103" s="77"/>
    </row>
    <row r="104" spans="1:9" x14ac:dyDescent="0.2">
      <c r="A104" s="87" t="s">
        <v>21</v>
      </c>
      <c r="B104" s="120" t="str">
        <f>IFERROR(INDEX(B$1:B$100,MATCH(A104,I$1:I$100,0)),"")</f>
        <v>Ljudmilla Lüitsepp (Võru)</v>
      </c>
      <c r="C104" s="117"/>
      <c r="D104" s="202">
        <v>7</v>
      </c>
      <c r="E104" s="203"/>
      <c r="F104" s="106"/>
      <c r="G104" s="94"/>
      <c r="H104" s="77"/>
      <c r="I104" s="77"/>
    </row>
    <row r="105" spans="1:9" ht="13.5" thickBot="1" x14ac:dyDescent="0.25">
      <c r="A105" s="87"/>
      <c r="B105" s="94"/>
      <c r="C105" s="94"/>
      <c r="D105" s="85"/>
      <c r="E105" s="4"/>
      <c r="F105" s="107"/>
      <c r="G105" s="94"/>
      <c r="H105" s="101" t="str">
        <f>IF(COUNT(G103,G107)=2,IF(G103&gt;G107,D103,D107),"")</f>
        <v>Svetlana Veski (I-Viru)</v>
      </c>
      <c r="I105" s="77"/>
    </row>
    <row r="106" spans="1:9" x14ac:dyDescent="0.2">
      <c r="A106" s="87" t="s">
        <v>22</v>
      </c>
      <c r="B106" s="113" t="str">
        <f>IFERROR(INDEX(B$1:B$100,MATCH(A106,I$1:I$100,0)),"")</f>
        <v>Kertu Palm (Tartu)</v>
      </c>
      <c r="C106" s="94"/>
      <c r="D106" s="91">
        <v>13</v>
      </c>
      <c r="E106" s="4"/>
      <c r="F106" s="107"/>
      <c r="G106" s="121"/>
      <c r="H106" s="109" t="s">
        <v>105</v>
      </c>
      <c r="I106" s="108"/>
    </row>
    <row r="107" spans="1:9" x14ac:dyDescent="0.2">
      <c r="A107" s="87"/>
      <c r="B107" s="200"/>
      <c r="C107" s="106"/>
      <c r="D107" s="111" t="str">
        <f>IF(COUNT(D106,D108)=2,IF(D106&gt;D108,B106,B108),"")</f>
        <v>Kertu Palm (Tartu)</v>
      </c>
      <c r="E107" s="204"/>
      <c r="F107" s="92"/>
      <c r="G107" s="88">
        <v>4</v>
      </c>
      <c r="H107" s="77"/>
      <c r="I107" s="77"/>
    </row>
    <row r="108" spans="1:9" ht="13.5" thickBot="1" x14ac:dyDescent="0.25">
      <c r="A108" s="87" t="s">
        <v>23</v>
      </c>
      <c r="B108" s="120" t="str">
        <f>IFERROR(INDEX(B$1:B$100,MATCH(A108,I$1:I$100,0)),"")</f>
        <v>Anneli Kattai (Valga)</v>
      </c>
      <c r="C108" s="117"/>
      <c r="D108" s="88">
        <v>8</v>
      </c>
      <c r="E108" s="136"/>
      <c r="F108" s="94"/>
      <c r="G108" s="91"/>
      <c r="H108" s="101" t="str">
        <f>IF(COUNT(G103,G107)=2,IF(G103&lt;G107,D103,D107),"")</f>
        <v>Kertu Palm (Tartu)</v>
      </c>
      <c r="I108" s="93"/>
    </row>
    <row r="109" spans="1:9" x14ac:dyDescent="0.2">
      <c r="A109" s="77"/>
      <c r="B109" s="94"/>
      <c r="C109" s="94"/>
      <c r="D109" s="94"/>
      <c r="E109" s="136"/>
      <c r="F109" s="94"/>
      <c r="G109" s="91"/>
      <c r="H109" s="109" t="s">
        <v>106</v>
      </c>
      <c r="I109" s="85"/>
    </row>
    <row r="110" spans="1:9" x14ac:dyDescent="0.2">
      <c r="A110" s="77"/>
      <c r="B110" s="94"/>
      <c r="C110" s="91"/>
      <c r="D110" s="105" t="str">
        <f>IF(COUNT(D102,D104)=2,IF(D102&lt;D104,B102,B104),"")</f>
        <v>Ljudmilla Lüitsepp (Võru)</v>
      </c>
      <c r="E110" s="136"/>
      <c r="F110" s="77"/>
      <c r="G110" s="94">
        <v>13</v>
      </c>
      <c r="H110" s="85"/>
      <c r="I110" s="85"/>
    </row>
    <row r="111" spans="1:9" ht="13.5" thickBot="1" x14ac:dyDescent="0.25">
      <c r="A111" s="77"/>
      <c r="B111" s="94"/>
      <c r="C111" s="91"/>
      <c r="D111" s="199"/>
      <c r="E111" s="203"/>
      <c r="F111" s="89"/>
      <c r="G111" s="93"/>
      <c r="H111" s="101" t="str">
        <f>IF(COUNT(G110,G112)=2,IF(G110&gt;G112,D110,D112),"")</f>
        <v>Ljudmilla Lüitsepp (Võru)</v>
      </c>
      <c r="I111" s="93"/>
    </row>
    <row r="112" spans="1:9" x14ac:dyDescent="0.2">
      <c r="A112" s="77"/>
      <c r="B112" s="94"/>
      <c r="C112" s="91"/>
      <c r="D112" s="110" t="str">
        <f>IF(COUNT(D106,D108)=2,IF(D106&lt;D108,B106,B108),"")</f>
        <v>Anneli Kattai (Valga)</v>
      </c>
      <c r="E112" s="204"/>
      <c r="F112" s="92"/>
      <c r="G112" s="88">
        <v>7</v>
      </c>
      <c r="H112" s="95" t="s">
        <v>107</v>
      </c>
      <c r="I112" s="85"/>
    </row>
    <row r="113" spans="1:9" x14ac:dyDescent="0.2">
      <c r="A113" s="77"/>
      <c r="B113" s="77"/>
      <c r="C113" s="85"/>
      <c r="D113" s="77"/>
      <c r="E113" s="136"/>
      <c r="F113" s="77"/>
      <c r="G113" s="77"/>
      <c r="H113" s="85"/>
      <c r="I113" s="85"/>
    </row>
    <row r="114" spans="1:9" ht="13.5" thickBot="1" x14ac:dyDescent="0.25">
      <c r="A114" s="77"/>
      <c r="B114" s="77"/>
      <c r="C114" s="77"/>
      <c r="D114" s="77"/>
      <c r="E114" s="85"/>
      <c r="F114" s="85"/>
      <c r="G114" s="77"/>
      <c r="H114" s="93" t="str">
        <f>IF(COUNT(G110,G112)=2,IF(G110&lt;G112,D110,D112),"")</f>
        <v>Anneli Kattai (Valga)</v>
      </c>
      <c r="I114" s="93"/>
    </row>
    <row r="115" spans="1:9" x14ac:dyDescent="0.2">
      <c r="A115" s="81"/>
      <c r="B115" s="118"/>
      <c r="C115" s="83"/>
      <c r="D115" s="83"/>
      <c r="E115" s="83"/>
      <c r="F115" s="83"/>
      <c r="G115" s="112"/>
      <c r="H115" s="109" t="s">
        <v>24</v>
      </c>
      <c r="I115" s="79"/>
    </row>
    <row r="116" spans="1:9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</row>
    <row r="117" spans="1:9" x14ac:dyDescent="0.2">
      <c r="A117" s="103" t="s">
        <v>243</v>
      </c>
      <c r="B117" s="85"/>
      <c r="C117" s="82"/>
      <c r="D117" s="82"/>
      <c r="E117" s="82"/>
      <c r="F117" s="83"/>
      <c r="G117" s="84"/>
      <c r="H117" s="77"/>
      <c r="I117" s="136"/>
    </row>
    <row r="118" spans="1:9" x14ac:dyDescent="0.2">
      <c r="A118" s="77"/>
      <c r="B118" s="77"/>
      <c r="C118" s="77"/>
      <c r="D118" s="77"/>
      <c r="E118" s="77"/>
      <c r="F118" s="77"/>
      <c r="G118" s="77"/>
      <c r="H118" s="77"/>
      <c r="I118" s="136"/>
    </row>
    <row r="119" spans="1:9" x14ac:dyDescent="0.2">
      <c r="A119" s="87" t="s">
        <v>25</v>
      </c>
      <c r="B119" s="113" t="str">
        <f>IFERROR(INDEX(B$1:B$100,MATCH(A119,I$1:I$100,0)),"")</f>
        <v>Melika Lehtla (I-Viru)</v>
      </c>
      <c r="C119" s="77"/>
      <c r="D119" s="94">
        <v>3</v>
      </c>
      <c r="E119" s="136"/>
      <c r="F119" s="94"/>
      <c r="G119" s="94"/>
      <c r="H119" s="77"/>
      <c r="I119" s="77"/>
    </row>
    <row r="120" spans="1:9" x14ac:dyDescent="0.2">
      <c r="A120" s="87"/>
      <c r="B120" s="200"/>
      <c r="C120" s="106"/>
      <c r="D120" s="201" t="str">
        <f>IF(COUNT(D119,D121)=2,IF(D119&gt;D121,B119,B121),"")</f>
        <v>Eve Müüdla (I-Viru)</v>
      </c>
      <c r="E120" s="136"/>
      <c r="F120" s="77"/>
      <c r="G120" s="94">
        <v>7</v>
      </c>
      <c r="H120" s="77"/>
      <c r="I120" s="77"/>
    </row>
    <row r="121" spans="1:9" x14ac:dyDescent="0.2">
      <c r="A121" s="87" t="s">
        <v>30</v>
      </c>
      <c r="B121" s="120" t="str">
        <f>IFERROR(INDEX(B$1:B$100,MATCH(A121,I$1:I$100,0)),"")</f>
        <v>Eve Müüdla (I-Viru)</v>
      </c>
      <c r="C121" s="117"/>
      <c r="D121" s="202">
        <v>13</v>
      </c>
      <c r="E121" s="203"/>
      <c r="F121" s="106"/>
      <c r="G121" s="94"/>
      <c r="H121" s="77"/>
      <c r="I121" s="77"/>
    </row>
    <row r="122" spans="1:9" ht="13.5" thickBot="1" x14ac:dyDescent="0.25">
      <c r="A122" s="87"/>
      <c r="B122" s="94"/>
      <c r="C122" s="94"/>
      <c r="D122" s="85"/>
      <c r="E122" s="4"/>
      <c r="F122" s="107"/>
      <c r="G122" s="94"/>
      <c r="H122" s="101" t="str">
        <f>IF(COUNT(G120,G124)=2,IF(G120&gt;G124,D120,D124),"")</f>
        <v>Marge Mägi (Lääne)</v>
      </c>
      <c r="I122" s="77"/>
    </row>
    <row r="123" spans="1:9" x14ac:dyDescent="0.2">
      <c r="A123" s="87" t="s">
        <v>26</v>
      </c>
      <c r="B123" s="113" t="str">
        <f>IFERROR(INDEX(B$1:B$100,MATCH(A123,I$1:I$100,0)),"")</f>
        <v>Marge Mägi (Lääne)</v>
      </c>
      <c r="C123" s="94"/>
      <c r="D123" s="91">
        <v>13</v>
      </c>
      <c r="E123" s="4"/>
      <c r="F123" s="107"/>
      <c r="G123" s="121"/>
      <c r="H123" s="109" t="s">
        <v>27</v>
      </c>
      <c r="I123" s="108"/>
    </row>
    <row r="124" spans="1:9" x14ac:dyDescent="0.2">
      <c r="A124" s="87"/>
      <c r="B124" s="200"/>
      <c r="C124" s="106"/>
      <c r="D124" s="111" t="str">
        <f>IF(COUNT(D123,D125)=2,IF(D123&gt;D125,B123,B125),"")</f>
        <v>Marge Mägi (Lääne)</v>
      </c>
      <c r="E124" s="204"/>
      <c r="F124" s="92"/>
      <c r="G124" s="88">
        <v>13</v>
      </c>
      <c r="H124" s="77"/>
      <c r="I124" s="77"/>
    </row>
    <row r="125" spans="1:9" ht="13.5" thickBot="1" x14ac:dyDescent="0.25">
      <c r="A125" s="87" t="s">
        <v>29</v>
      </c>
      <c r="B125" s="120" t="str">
        <f>IFERROR(INDEX(B$1:B$100,MATCH(A125,I$1:I$100,0)),"")</f>
        <v>Irene Võrklaev (Lääne)</v>
      </c>
      <c r="C125" s="117"/>
      <c r="D125" s="88">
        <v>7</v>
      </c>
      <c r="E125" s="136"/>
      <c r="F125" s="94"/>
      <c r="G125" s="91"/>
      <c r="H125" s="101" t="str">
        <f>IF(COUNT(G120,G124)=2,IF(G120&lt;G124,D120,D124),"")</f>
        <v>Eve Müüdla (I-Viru)</v>
      </c>
      <c r="I125" s="93"/>
    </row>
    <row r="126" spans="1:9" x14ac:dyDescent="0.2">
      <c r="A126" s="77"/>
      <c r="B126" s="94"/>
      <c r="C126" s="94"/>
      <c r="D126" s="94"/>
      <c r="E126" s="136"/>
      <c r="F126" s="94"/>
      <c r="G126" s="91"/>
      <c r="H126" s="109" t="s">
        <v>28</v>
      </c>
      <c r="I126" s="85"/>
    </row>
    <row r="127" spans="1:9" x14ac:dyDescent="0.2">
      <c r="A127" s="77"/>
      <c r="B127" s="94"/>
      <c r="C127" s="91"/>
      <c r="D127" s="105" t="str">
        <f>IF(COUNT(D119,D121)=2,IF(D119&lt;D121,B119,B121),"")</f>
        <v>Melika Lehtla (I-Viru)</v>
      </c>
      <c r="E127" s="136"/>
      <c r="F127" s="77"/>
      <c r="G127" s="94">
        <v>9</v>
      </c>
      <c r="H127" s="85"/>
      <c r="I127" s="85"/>
    </row>
    <row r="128" spans="1:9" ht="13.5" thickBot="1" x14ac:dyDescent="0.25">
      <c r="A128" s="77"/>
      <c r="B128" s="94"/>
      <c r="C128" s="91"/>
      <c r="D128" s="199"/>
      <c r="E128" s="203"/>
      <c r="F128" s="89"/>
      <c r="G128" s="93"/>
      <c r="H128" s="101" t="str">
        <f>IF(COUNT(G127,G129)=2,IF(G127&gt;G129,D127,D129),"")</f>
        <v>Irene Võrklaev (Lääne)</v>
      </c>
      <c r="I128" s="93"/>
    </row>
    <row r="129" spans="1:9" x14ac:dyDescent="0.2">
      <c r="A129" s="77"/>
      <c r="B129" s="94"/>
      <c r="C129" s="91"/>
      <c r="D129" s="110" t="str">
        <f>IF(COUNT(D123,D125)=2,IF(D123&lt;D125,B123,B125),"")</f>
        <v>Irene Võrklaev (Lääne)</v>
      </c>
      <c r="E129" s="204"/>
      <c r="F129" s="92"/>
      <c r="G129" s="88">
        <v>13</v>
      </c>
      <c r="H129" s="95" t="s">
        <v>31</v>
      </c>
      <c r="I129" s="85"/>
    </row>
    <row r="130" spans="1:9" x14ac:dyDescent="0.2">
      <c r="A130" s="77"/>
      <c r="B130" s="77"/>
      <c r="C130" s="85"/>
      <c r="D130" s="77"/>
      <c r="E130" s="136"/>
      <c r="F130" s="77"/>
      <c r="G130" s="77"/>
      <c r="H130" s="85"/>
      <c r="I130" s="85"/>
    </row>
    <row r="131" spans="1:9" ht="13.5" thickBot="1" x14ac:dyDescent="0.25">
      <c r="A131" s="77"/>
      <c r="B131" s="77"/>
      <c r="C131" s="77"/>
      <c r="D131" s="77"/>
      <c r="E131" s="85"/>
      <c r="F131" s="85"/>
      <c r="G131" s="77"/>
      <c r="H131" s="93" t="str">
        <f>IF(COUNT(G127,G129)=2,IF(G127&lt;G129,D127,D129),"")</f>
        <v>Melika Lehtla (I-Viru)</v>
      </c>
      <c r="I131" s="93"/>
    </row>
    <row r="132" spans="1:9" x14ac:dyDescent="0.2">
      <c r="A132" s="81"/>
      <c r="B132" s="118"/>
      <c r="C132" s="83"/>
      <c r="D132" s="83"/>
      <c r="E132" s="83"/>
      <c r="F132" s="83"/>
      <c r="G132" s="112"/>
      <c r="H132" s="109" t="s">
        <v>32</v>
      </c>
      <c r="I132" s="79"/>
    </row>
    <row r="133" spans="1:9" hidden="1" x14ac:dyDescent="0.2"/>
    <row r="134" spans="1:9" hidden="1" x14ac:dyDescent="0.2"/>
    <row r="135" spans="1:9" hidden="1" x14ac:dyDescent="0.2"/>
    <row r="136" spans="1:9" hidden="1" x14ac:dyDescent="0.2"/>
    <row r="137" spans="1:9" hidden="1" x14ac:dyDescent="0.2"/>
    <row r="138" spans="1:9" hidden="1" x14ac:dyDescent="0.2"/>
    <row r="139" spans="1:9" hidden="1" x14ac:dyDescent="0.2"/>
    <row r="140" spans="1:9" hidden="1" x14ac:dyDescent="0.2"/>
    <row r="141" spans="1:9" hidden="1" x14ac:dyDescent="0.2"/>
    <row r="142" spans="1:9" hidden="1" x14ac:dyDescent="0.2"/>
    <row r="143" spans="1:9" hidden="1" x14ac:dyDescent="0.2"/>
    <row r="144" spans="1:9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F299" s="25"/>
      <c r="G299" s="25"/>
      <c r="H299" s="25"/>
      <c r="I299" s="25"/>
      <c r="R299" s="17" t="s">
        <v>64</v>
      </c>
      <c r="S299" s="57">
        <v>5.0000000000000002E-5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Svetlana Veski (I-Viru)</v>
      </c>
      <c r="C300" s="67">
        <f>IFERROR(INDEX(Maak.!F:F,MATCH(B:B,Maak.!B:B,0)),"")</f>
        <v>1976</v>
      </c>
      <c r="D300" s="67">
        <v>10</v>
      </c>
      <c r="F300" s="25"/>
      <c r="G300" s="25"/>
      <c r="H300" s="25"/>
      <c r="I300" s="25"/>
      <c r="R300" s="156" t="str">
        <f t="shared" ref="R300:R307" si="4">IFERROR(MID(B300,FIND("(",B300)+1,FIND(")",B300)-FIND("(",B300)-1),"")</f>
        <v>I-Viru</v>
      </c>
      <c r="S300" s="157">
        <f t="shared" ref="S300:S307" si="5">D300+S$299</f>
        <v>10.00005</v>
      </c>
      <c r="T300" s="157" t="str">
        <f t="shared" ref="T300:AH307" si="6">IF($R300=T$299,$S300,"")</f>
        <v/>
      </c>
      <c r="U300" s="157" t="str">
        <f t="shared" si="6"/>
        <v/>
      </c>
      <c r="V300" s="157">
        <f>IF($R300=V$299,$S300,"")</f>
        <v>10.00005</v>
      </c>
      <c r="W300" s="157" t="str">
        <f t="shared" ref="W300:AH307" si="7">IF($R300=W$299,$S300,"")</f>
        <v/>
      </c>
      <c r="X300" s="157" t="str">
        <f t="shared" si="7"/>
        <v/>
      </c>
      <c r="Y300" s="157" t="str">
        <f t="shared" ref="Y300:Y307" si="8">IF($R300=Y$299,$S300,"")</f>
        <v/>
      </c>
      <c r="Z300" s="157" t="str">
        <f t="shared" si="7"/>
        <v/>
      </c>
      <c r="AA300" s="157" t="str">
        <f t="shared" si="7"/>
        <v/>
      </c>
      <c r="AB300" s="157" t="str">
        <f t="shared" si="7"/>
        <v/>
      </c>
      <c r="AC300" s="157" t="str">
        <f t="shared" si="7"/>
        <v/>
      </c>
      <c r="AD300" s="157" t="str">
        <f t="shared" si="7"/>
        <v/>
      </c>
      <c r="AE300" s="157" t="str">
        <f t="shared" si="7"/>
        <v/>
      </c>
      <c r="AF300" s="157" t="str">
        <f t="shared" si="7"/>
        <v/>
      </c>
      <c r="AG300" s="157" t="str">
        <f t="shared" si="7"/>
        <v/>
      </c>
      <c r="AH300" s="157" t="str">
        <f t="shared" si="7"/>
        <v/>
      </c>
    </row>
    <row r="301" spans="1:34" x14ac:dyDescent="0.2">
      <c r="A301" s="3">
        <v>2</v>
      </c>
      <c r="B301" s="43" t="str">
        <f t="shared" ref="B301:B307" si="9">IFERROR(INDEX(H$100:H$300,MATCH(A301&amp;". koht",H$101:H$301,0)),"")</f>
        <v>Kertu Palm (Tartu)</v>
      </c>
      <c r="C301" s="67">
        <f>IFERROR(INDEX(Maak.!F:F,MATCH(B:B,Maak.!B:B,0)),"")</f>
        <v>1973</v>
      </c>
      <c r="D301" s="67">
        <v>9</v>
      </c>
      <c r="F301" s="25"/>
      <c r="G301" s="25"/>
      <c r="H301" s="25"/>
      <c r="I301" s="25"/>
      <c r="R301" s="156" t="str">
        <f t="shared" si="4"/>
        <v>Tartu</v>
      </c>
      <c r="S301" s="157">
        <f t="shared" si="5"/>
        <v>9.0000499999999999</v>
      </c>
      <c r="T301" s="157" t="str">
        <f t="shared" si="6"/>
        <v/>
      </c>
      <c r="U301" s="157" t="str">
        <f t="shared" si="6"/>
        <v/>
      </c>
      <c r="V301" s="157" t="str">
        <f t="shared" si="6"/>
        <v/>
      </c>
      <c r="W301" s="157" t="str">
        <f t="shared" si="6"/>
        <v/>
      </c>
      <c r="X301" s="157" t="str">
        <f t="shared" si="6"/>
        <v/>
      </c>
      <c r="Y301" s="157" t="str">
        <f t="shared" si="8"/>
        <v/>
      </c>
      <c r="Z301" s="157" t="str">
        <f t="shared" si="6"/>
        <v/>
      </c>
      <c r="AA301" s="157" t="str">
        <f t="shared" si="6"/>
        <v/>
      </c>
      <c r="AB301" s="157" t="str">
        <f t="shared" si="6"/>
        <v/>
      </c>
      <c r="AC301" s="157" t="str">
        <f t="shared" si="6"/>
        <v/>
      </c>
      <c r="AD301" s="157" t="str">
        <f t="shared" si="6"/>
        <v/>
      </c>
      <c r="AE301" s="157">
        <f t="shared" si="6"/>
        <v>9.0000499999999999</v>
      </c>
      <c r="AF301" s="157" t="str">
        <f t="shared" si="6"/>
        <v/>
      </c>
      <c r="AG301" s="157" t="str">
        <f t="shared" si="6"/>
        <v/>
      </c>
      <c r="AH301" s="157" t="str">
        <f t="shared" si="6"/>
        <v/>
      </c>
    </row>
    <row r="302" spans="1:34" x14ac:dyDescent="0.2">
      <c r="A302" s="3">
        <v>3</v>
      </c>
      <c r="B302" s="44" t="str">
        <f t="shared" si="9"/>
        <v>Ljudmilla Lüitsepp (Võru)</v>
      </c>
      <c r="C302" s="67">
        <f>IFERROR(INDEX(Maak.!F:F,MATCH(B:B,Maak.!B:B,0)),"")</f>
        <v>1970</v>
      </c>
      <c r="D302" s="67">
        <v>8</v>
      </c>
      <c r="F302" s="25"/>
      <c r="G302" s="25"/>
      <c r="H302" s="25"/>
      <c r="I302" s="25"/>
      <c r="R302" s="156" t="str">
        <f t="shared" si="4"/>
        <v>Võru</v>
      </c>
      <c r="S302" s="157">
        <f t="shared" si="5"/>
        <v>8.0000499999999999</v>
      </c>
      <c r="T302" s="157" t="str">
        <f t="shared" si="6"/>
        <v/>
      </c>
      <c r="U302" s="157" t="str">
        <f t="shared" si="6"/>
        <v/>
      </c>
      <c r="V302" s="157" t="str">
        <f t="shared" si="6"/>
        <v/>
      </c>
      <c r="W302" s="157" t="str">
        <f t="shared" si="7"/>
        <v/>
      </c>
      <c r="X302" s="157" t="str">
        <f t="shared" si="7"/>
        <v/>
      </c>
      <c r="Y302" s="157" t="str">
        <f t="shared" si="8"/>
        <v/>
      </c>
      <c r="Z302" s="157" t="str">
        <f t="shared" si="7"/>
        <v/>
      </c>
      <c r="AA302" s="157" t="str">
        <f t="shared" si="7"/>
        <v/>
      </c>
      <c r="AB302" s="157" t="str">
        <f t="shared" si="7"/>
        <v/>
      </c>
      <c r="AC302" s="157" t="str">
        <f t="shared" si="7"/>
        <v/>
      </c>
      <c r="AD302" s="157" t="str">
        <f t="shared" si="7"/>
        <v/>
      </c>
      <c r="AE302" s="157" t="str">
        <f t="shared" si="7"/>
        <v/>
      </c>
      <c r="AF302" s="157" t="str">
        <f t="shared" si="7"/>
        <v/>
      </c>
      <c r="AG302" s="157" t="str">
        <f t="shared" si="7"/>
        <v/>
      </c>
      <c r="AH302" s="157">
        <f t="shared" si="7"/>
        <v>8.0000499999999999</v>
      </c>
    </row>
    <row r="303" spans="1:34" x14ac:dyDescent="0.2">
      <c r="A303" s="3">
        <v>4</v>
      </c>
      <c r="B303" s="45" t="str">
        <f t="shared" si="9"/>
        <v>Anneli Kattai (Valga)</v>
      </c>
      <c r="C303" s="67">
        <f>IFERROR(INDEX(Maak.!F:F,MATCH(B:B,Maak.!B:B,0)),"")</f>
        <v>1972</v>
      </c>
      <c r="D303" s="67">
        <v>7</v>
      </c>
      <c r="F303" s="25"/>
      <c r="G303" s="25"/>
      <c r="H303" s="25"/>
      <c r="I303" s="25"/>
      <c r="R303" s="156" t="str">
        <f t="shared" si="4"/>
        <v>Valga</v>
      </c>
      <c r="S303" s="157">
        <f t="shared" si="5"/>
        <v>7.0000499999999999</v>
      </c>
      <c r="T303" s="157" t="str">
        <f t="shared" si="6"/>
        <v/>
      </c>
      <c r="U303" s="157" t="str">
        <f t="shared" si="6"/>
        <v/>
      </c>
      <c r="V303" s="157" t="str">
        <f t="shared" si="6"/>
        <v/>
      </c>
      <c r="W303" s="157" t="str">
        <f t="shared" si="7"/>
        <v/>
      </c>
      <c r="X303" s="157" t="str">
        <f t="shared" si="7"/>
        <v/>
      </c>
      <c r="Y303" s="157" t="str">
        <f t="shared" si="8"/>
        <v/>
      </c>
      <c r="Z303" s="157" t="str">
        <f t="shared" si="7"/>
        <v/>
      </c>
      <c r="AA303" s="157" t="str">
        <f t="shared" si="7"/>
        <v/>
      </c>
      <c r="AB303" s="157" t="str">
        <f t="shared" si="7"/>
        <v/>
      </c>
      <c r="AC303" s="157" t="str">
        <f t="shared" si="7"/>
        <v/>
      </c>
      <c r="AD303" s="157" t="str">
        <f t="shared" si="7"/>
        <v/>
      </c>
      <c r="AE303" s="157" t="str">
        <f t="shared" si="7"/>
        <v/>
      </c>
      <c r="AF303" s="157">
        <f t="shared" si="7"/>
        <v>7.0000499999999999</v>
      </c>
      <c r="AG303" s="157" t="str">
        <f t="shared" si="7"/>
        <v/>
      </c>
      <c r="AH303" s="157" t="str">
        <f t="shared" si="7"/>
        <v/>
      </c>
    </row>
    <row r="304" spans="1:34" x14ac:dyDescent="0.2">
      <c r="A304" s="3">
        <v>5</v>
      </c>
      <c r="B304" s="45" t="str">
        <f t="shared" si="9"/>
        <v>Marge Mägi (Lääne)</v>
      </c>
      <c r="C304" s="67">
        <f>IFERROR(INDEX(Maak.!F:F,MATCH(B:B,Maak.!B:B,0)),"")</f>
        <v>1972</v>
      </c>
      <c r="D304" s="67">
        <v>6</v>
      </c>
      <c r="F304" s="25"/>
      <c r="G304" s="25"/>
      <c r="H304" s="25"/>
      <c r="I304" s="25"/>
      <c r="R304" s="156" t="str">
        <f t="shared" si="4"/>
        <v>Lääne</v>
      </c>
      <c r="S304" s="157">
        <f t="shared" si="5"/>
        <v>6.0000499999999999</v>
      </c>
      <c r="T304" s="157" t="str">
        <f t="shared" si="6"/>
        <v/>
      </c>
      <c r="U304" s="157" t="str">
        <f t="shared" si="6"/>
        <v/>
      </c>
      <c r="V304" s="157" t="str">
        <f t="shared" si="6"/>
        <v/>
      </c>
      <c r="W304" s="157" t="str">
        <f t="shared" si="7"/>
        <v/>
      </c>
      <c r="X304" s="157" t="str">
        <f t="shared" si="7"/>
        <v/>
      </c>
      <c r="Y304" s="157" t="str">
        <f t="shared" si="8"/>
        <v/>
      </c>
      <c r="Z304" s="157">
        <f t="shared" si="7"/>
        <v>6.0000499999999999</v>
      </c>
      <c r="AA304" s="157" t="str">
        <f t="shared" si="7"/>
        <v/>
      </c>
      <c r="AB304" s="157" t="str">
        <f t="shared" si="7"/>
        <v/>
      </c>
      <c r="AC304" s="157" t="str">
        <f t="shared" si="7"/>
        <v/>
      </c>
      <c r="AD304" s="157" t="str">
        <f t="shared" si="7"/>
        <v/>
      </c>
      <c r="AE304" s="157" t="str">
        <f t="shared" si="7"/>
        <v/>
      </c>
      <c r="AF304" s="157" t="str">
        <f t="shared" si="7"/>
        <v/>
      </c>
      <c r="AG304" s="157" t="str">
        <f t="shared" si="7"/>
        <v/>
      </c>
      <c r="AH304" s="157" t="str">
        <f t="shared" si="7"/>
        <v/>
      </c>
    </row>
    <row r="305" spans="1:34" x14ac:dyDescent="0.2">
      <c r="A305" s="3">
        <v>6</v>
      </c>
      <c r="B305" s="45" t="str">
        <f t="shared" si="9"/>
        <v>Eve Müüdla (I-Viru)</v>
      </c>
      <c r="C305" s="67">
        <f>IFERROR(INDEX(Maak.!F:F,MATCH(B:B,Maak.!B:B,0)),"")</f>
        <v>1979</v>
      </c>
      <c r="D305" s="67">
        <v>5</v>
      </c>
      <c r="F305" s="25"/>
      <c r="G305" s="25"/>
      <c r="H305" s="25"/>
      <c r="I305" s="25"/>
      <c r="R305" s="156" t="str">
        <f t="shared" si="4"/>
        <v>I-Viru</v>
      </c>
      <c r="S305" s="157">
        <f t="shared" si="5"/>
        <v>5.0000499999999999</v>
      </c>
      <c r="T305" s="157" t="str">
        <f t="shared" si="6"/>
        <v/>
      </c>
      <c r="U305" s="157" t="str">
        <f t="shared" si="6"/>
        <v/>
      </c>
      <c r="V305" s="157">
        <f t="shared" si="6"/>
        <v>5.0000499999999999</v>
      </c>
      <c r="W305" s="157" t="str">
        <f t="shared" si="7"/>
        <v/>
      </c>
      <c r="X305" s="157" t="str">
        <f t="shared" si="7"/>
        <v/>
      </c>
      <c r="Y305" s="157" t="str">
        <f t="shared" si="8"/>
        <v/>
      </c>
      <c r="Z305" s="157" t="str">
        <f t="shared" si="7"/>
        <v/>
      </c>
      <c r="AA305" s="157" t="str">
        <f t="shared" si="7"/>
        <v/>
      </c>
      <c r="AB305" s="157" t="str">
        <f t="shared" si="7"/>
        <v/>
      </c>
      <c r="AC305" s="157" t="str">
        <f t="shared" si="7"/>
        <v/>
      </c>
      <c r="AD305" s="157" t="str">
        <f t="shared" si="7"/>
        <v/>
      </c>
      <c r="AE305" s="157" t="str">
        <f t="shared" si="7"/>
        <v/>
      </c>
      <c r="AF305" s="157" t="str">
        <f t="shared" si="7"/>
        <v/>
      </c>
      <c r="AG305" s="157" t="str">
        <f t="shared" si="7"/>
        <v/>
      </c>
      <c r="AH305" s="157" t="str">
        <f t="shared" si="7"/>
        <v/>
      </c>
    </row>
    <row r="306" spans="1:34" x14ac:dyDescent="0.2">
      <c r="A306" s="3">
        <v>7</v>
      </c>
      <c r="B306" s="45" t="str">
        <f t="shared" si="9"/>
        <v>Irene Võrklaev (Lääne)</v>
      </c>
      <c r="C306" s="67">
        <f>IFERROR(INDEX(Maak.!F:F,MATCH(B:B,Maak.!B:B,0)),"")</f>
        <v>1977</v>
      </c>
      <c r="D306" s="67">
        <v>4</v>
      </c>
      <c r="F306" s="25"/>
      <c r="G306" s="25"/>
      <c r="H306" s="25"/>
      <c r="I306" s="25"/>
      <c r="R306" s="156" t="str">
        <f t="shared" si="4"/>
        <v>Lääne</v>
      </c>
      <c r="S306" s="157">
        <f t="shared" si="5"/>
        <v>4.0000499999999999</v>
      </c>
      <c r="T306" s="157" t="str">
        <f t="shared" si="6"/>
        <v/>
      </c>
      <c r="U306" s="157" t="str">
        <f t="shared" si="6"/>
        <v/>
      </c>
      <c r="V306" s="157" t="str">
        <f t="shared" si="6"/>
        <v/>
      </c>
      <c r="W306" s="157" t="str">
        <f t="shared" si="7"/>
        <v/>
      </c>
      <c r="X306" s="157" t="str">
        <f t="shared" si="7"/>
        <v/>
      </c>
      <c r="Y306" s="157" t="str">
        <f t="shared" si="8"/>
        <v/>
      </c>
      <c r="Z306" s="157">
        <f t="shared" si="7"/>
        <v>4.0000499999999999</v>
      </c>
      <c r="AA306" s="157" t="str">
        <f t="shared" si="7"/>
        <v/>
      </c>
      <c r="AB306" s="157" t="str">
        <f t="shared" si="7"/>
        <v/>
      </c>
      <c r="AC306" s="157" t="str">
        <f t="shared" si="7"/>
        <v/>
      </c>
      <c r="AD306" s="157" t="str">
        <f t="shared" si="7"/>
        <v/>
      </c>
      <c r="AE306" s="157" t="str">
        <f t="shared" si="7"/>
        <v/>
      </c>
      <c r="AF306" s="157" t="str">
        <f t="shared" si="7"/>
        <v/>
      </c>
      <c r="AG306" s="157" t="str">
        <f t="shared" si="7"/>
        <v/>
      </c>
      <c r="AH306" s="157" t="str">
        <f t="shared" si="7"/>
        <v/>
      </c>
    </row>
    <row r="307" spans="1:34" x14ac:dyDescent="0.2">
      <c r="A307" s="3">
        <v>8</v>
      </c>
      <c r="B307" s="45" t="str">
        <f t="shared" si="9"/>
        <v>Melika Lehtla (I-Viru)</v>
      </c>
      <c r="C307" s="67">
        <f>IFERROR(INDEX(Maak.!F:F,MATCH(B:B,Maak.!B:B,0)),"")</f>
        <v>1975</v>
      </c>
      <c r="D307" s="67">
        <v>3</v>
      </c>
      <c r="F307" s="25"/>
      <c r="G307" s="25"/>
      <c r="H307" s="25"/>
      <c r="I307" s="25"/>
      <c r="R307" s="156" t="str">
        <f t="shared" si="4"/>
        <v>I-Viru</v>
      </c>
      <c r="S307" s="157">
        <f t="shared" si="5"/>
        <v>3.0000499999999999</v>
      </c>
      <c r="T307" s="157" t="str">
        <f t="shared" si="6"/>
        <v/>
      </c>
      <c r="U307" s="157" t="str">
        <f t="shared" si="6"/>
        <v/>
      </c>
      <c r="V307" s="157">
        <f t="shared" si="6"/>
        <v>3.0000499999999999</v>
      </c>
      <c r="W307" s="157" t="str">
        <f t="shared" si="7"/>
        <v/>
      </c>
      <c r="X307" s="157" t="str">
        <f t="shared" si="7"/>
        <v/>
      </c>
      <c r="Y307" s="157" t="str">
        <f t="shared" si="8"/>
        <v/>
      </c>
      <c r="Z307" s="157" t="str">
        <f t="shared" si="7"/>
        <v/>
      </c>
      <c r="AA307" s="157" t="str">
        <f t="shared" si="7"/>
        <v/>
      </c>
      <c r="AB307" s="157" t="str">
        <f t="shared" si="7"/>
        <v/>
      </c>
      <c r="AC307" s="157" t="str">
        <f t="shared" si="7"/>
        <v/>
      </c>
      <c r="AD307" s="157" t="str">
        <f t="shared" si="7"/>
        <v/>
      </c>
      <c r="AE307" s="157" t="str">
        <f t="shared" si="7"/>
        <v/>
      </c>
      <c r="AF307" s="157" t="str">
        <f t="shared" si="7"/>
        <v/>
      </c>
      <c r="AG307" s="157" t="str">
        <f t="shared" si="7"/>
        <v/>
      </c>
      <c r="AH307" s="157" t="str">
        <f t="shared" si="7"/>
        <v/>
      </c>
    </row>
  </sheetData>
  <sortState ref="O7:O14">
    <sortCondition ref="O7"/>
  </sortState>
  <conditionalFormatting sqref="C6:F6">
    <cfRule type="cellIs" dxfId="562" priority="287" stopIfTrue="1" operator="equal">
      <formula>13</formula>
    </cfRule>
  </conditionalFormatting>
  <conditionalFormatting sqref="D8 C9">
    <cfRule type="aboveAverage" dxfId="561" priority="247"/>
  </conditionalFormatting>
  <conditionalFormatting sqref="E8 C10">
    <cfRule type="aboveAverage" dxfId="560" priority="246"/>
  </conditionalFormatting>
  <conditionalFormatting sqref="F8 C11">
    <cfRule type="aboveAverage" dxfId="559" priority="245"/>
  </conditionalFormatting>
  <conditionalFormatting sqref="E9 D10">
    <cfRule type="aboveAverage" dxfId="558" priority="244"/>
  </conditionalFormatting>
  <conditionalFormatting sqref="G8 C12">
    <cfRule type="aboveAverage" dxfId="557" priority="243"/>
  </conditionalFormatting>
  <conditionalFormatting sqref="F9 D11">
    <cfRule type="aboveAverage" dxfId="556" priority="242"/>
  </conditionalFormatting>
  <conditionalFormatting sqref="G9 D12">
    <cfRule type="aboveAverage" dxfId="555" priority="241"/>
  </conditionalFormatting>
  <conditionalFormatting sqref="F10 E11">
    <cfRule type="aboveAverage" dxfId="554" priority="240"/>
  </conditionalFormatting>
  <conditionalFormatting sqref="G10 E12">
    <cfRule type="aboveAverage" dxfId="553" priority="239"/>
  </conditionalFormatting>
  <conditionalFormatting sqref="F12 G11">
    <cfRule type="aboveAverage" dxfId="552" priority="238"/>
  </conditionalFormatting>
  <conditionalFormatting sqref="K15:K19">
    <cfRule type="expression" dxfId="551" priority="228">
      <formula>AND(J15=3,IF(COUNTIF(J$14:J$18,"=3")&gt;=2,TRUE))</formula>
    </cfRule>
    <cfRule type="expression" dxfId="550" priority="234">
      <formula>AND(J15=1,IF(COUNTIF(J$14:J$18,"=1")&gt;=2,TRUE))</formula>
    </cfRule>
    <cfRule type="expression" dxfId="549" priority="235">
      <formula>AND(J15=2,IF(COUNTIF(J$14:J$18,"=2")&gt;=2,TRUE))</formula>
    </cfRule>
  </conditionalFormatting>
  <conditionalFormatting sqref="K8:K12">
    <cfRule type="expression" dxfId="548" priority="229">
      <formula>AND(J8=3,IF(COUNTIF(J$7:J$11,"=3")&gt;=2,TRUE))</formula>
    </cfRule>
    <cfRule type="expression" dxfId="547" priority="230">
      <formula>AND(J8=1,IF(COUNTIF(J$7:J$11,"=1")&gt;=2,TRUE))</formula>
    </cfRule>
    <cfRule type="expression" dxfId="546" priority="231">
      <formula>AND(J8=2,IF(COUNTIF(J$7:J$11,"=2")&gt;=2,TRUE))</formula>
    </cfRule>
  </conditionalFormatting>
  <conditionalFormatting sqref="H8:H12">
    <cfRule type="expression" dxfId="545" priority="209">
      <formula>AND(J8=1,IF(COUNTIF(J$7:J$11,"=1")&gt;=2,TRUE))</formula>
    </cfRule>
    <cfRule type="expression" dxfId="544" priority="216">
      <formula>AND(J8=3,IF(COUNTIF(J$7:J$11,"=3")&gt;=2,TRUE))</formula>
    </cfRule>
    <cfRule type="expression" dxfId="543" priority="217">
      <formula>AND(J8=2,IF(COUNTIF(J$7:J$11,"=2")&gt;=2,TRUE))</formula>
    </cfRule>
  </conditionalFormatting>
  <conditionalFormatting sqref="H15:H19">
    <cfRule type="expression" dxfId="542" priority="210">
      <formula>AND(J15=1,IF(COUNTIF(J$14:J$18,"=1")&gt;=2,TRUE))</formula>
    </cfRule>
    <cfRule type="expression" dxfId="541" priority="214">
      <formula>AND(J15=3,IF(COUNTIF(J$14:J$18,"=3")&gt;=2,TRUE))</formula>
    </cfRule>
    <cfRule type="expression" dxfId="540" priority="215">
      <formula>AND(J15=2,IF(COUNTIF(J$14:J$18,"=2")&gt;=2,TRUE))</formula>
    </cfRule>
  </conditionalFormatting>
  <conditionalFormatting sqref="C70">
    <cfRule type="aboveAverage" dxfId="539" priority="208"/>
  </conditionalFormatting>
  <conditionalFormatting sqref="D70">
    <cfRule type="aboveAverage" dxfId="538" priority="207"/>
  </conditionalFormatting>
  <conditionalFormatting sqref="D15 C16">
    <cfRule type="aboveAverage" dxfId="537" priority="194"/>
  </conditionalFormatting>
  <conditionalFormatting sqref="E15 C17">
    <cfRule type="aboveAverage" dxfId="536" priority="193"/>
  </conditionalFormatting>
  <conditionalFormatting sqref="F15 C18">
    <cfRule type="aboveAverage" dxfId="535" priority="192"/>
  </conditionalFormatting>
  <conditionalFormatting sqref="E16 D17">
    <cfRule type="aboveAverage" dxfId="534" priority="191"/>
  </conditionalFormatting>
  <conditionalFormatting sqref="G15 C19">
    <cfRule type="aboveAverage" dxfId="533" priority="190"/>
  </conditionalFormatting>
  <conditionalFormatting sqref="F16 D18">
    <cfRule type="aboveAverage" dxfId="532" priority="189"/>
  </conditionalFormatting>
  <conditionalFormatting sqref="G16 D19">
    <cfRule type="aboveAverage" dxfId="531" priority="188"/>
  </conditionalFormatting>
  <conditionalFormatting sqref="F17 E18">
    <cfRule type="aboveAverage" dxfId="530" priority="187"/>
  </conditionalFormatting>
  <conditionalFormatting sqref="G17 E19">
    <cfRule type="aboveAverage" dxfId="529" priority="186"/>
  </conditionalFormatting>
  <conditionalFormatting sqref="F19 G18">
    <cfRule type="aboveAverage" dxfId="528" priority="185"/>
  </conditionalFormatting>
  <conditionalFormatting sqref="G103 G107">
    <cfRule type="aboveAverage" dxfId="527" priority="70"/>
  </conditionalFormatting>
  <conditionalFormatting sqref="G110 G112">
    <cfRule type="aboveAverage" dxfId="526" priority="69"/>
  </conditionalFormatting>
  <conditionalFormatting sqref="G103 G107 G110 G112">
    <cfRule type="containsBlanks" dxfId="525" priority="68">
      <formula>LEN(TRIM(G103))=0</formula>
    </cfRule>
  </conditionalFormatting>
  <conditionalFormatting sqref="D102 D104">
    <cfRule type="aboveAverage" dxfId="524" priority="67"/>
  </conditionalFormatting>
  <conditionalFormatting sqref="D102 D104">
    <cfRule type="containsBlanks" dxfId="523" priority="66">
      <formula>LEN(TRIM(D102))=0</formula>
    </cfRule>
  </conditionalFormatting>
  <conditionalFormatting sqref="D106 D108">
    <cfRule type="aboveAverage" dxfId="522" priority="65"/>
  </conditionalFormatting>
  <conditionalFormatting sqref="D106 D108">
    <cfRule type="containsBlanks" dxfId="521" priority="64">
      <formula>LEN(TRIM(D106))=0</formula>
    </cfRule>
  </conditionalFormatting>
  <conditionalFormatting sqref="B1:H20 B62:H62 E63:H65 B77:H1048576 F71:H76 B66:H66 B70:H70 E67:H69 B21:D23">
    <cfRule type="containsText" dxfId="520" priority="71" operator="containsText" text="I-Viru">
      <formula>NOT(ISERROR(SEARCH("I-Viru",B1)))</formula>
    </cfRule>
  </conditionalFormatting>
  <conditionalFormatting sqref="G120 G124">
    <cfRule type="aboveAverage" dxfId="519" priority="63"/>
  </conditionalFormatting>
  <conditionalFormatting sqref="G127 G129">
    <cfRule type="aboveAverage" dxfId="518" priority="62"/>
  </conditionalFormatting>
  <conditionalFormatting sqref="G120 G124 G127 G129">
    <cfRule type="containsBlanks" dxfId="517" priority="61">
      <formula>LEN(TRIM(G120))=0</formula>
    </cfRule>
  </conditionalFormatting>
  <conditionalFormatting sqref="D119 D121">
    <cfRule type="aboveAverage" dxfId="516" priority="60"/>
  </conditionalFormatting>
  <conditionalFormatting sqref="D119 D121">
    <cfRule type="containsBlanks" dxfId="515" priority="59">
      <formula>LEN(TRIM(D119))=0</formula>
    </cfRule>
  </conditionalFormatting>
  <conditionalFormatting sqref="D123 D125">
    <cfRule type="aboveAverage" dxfId="514" priority="58"/>
  </conditionalFormatting>
  <conditionalFormatting sqref="D123 D125">
    <cfRule type="containsBlanks" dxfId="513" priority="57">
      <formula>LEN(TRIM(D123))=0</formula>
    </cfRule>
  </conditionalFormatting>
  <conditionalFormatting sqref="A102:A108">
    <cfRule type="cellIs" dxfId="512" priority="4" operator="equal">
      <formula>"-"</formula>
    </cfRule>
    <cfRule type="duplicateValues" dxfId="511" priority="56"/>
  </conditionalFormatting>
  <conditionalFormatting sqref="A119:A125">
    <cfRule type="cellIs" dxfId="510" priority="1" operator="equal">
      <formula>"-"</formula>
    </cfRule>
    <cfRule type="duplicateValues" dxfId="509" priority="2"/>
  </conditionalFormatting>
  <conditionalFormatting sqref="I11:I12">
    <cfRule type="expression" dxfId="508" priority="53">
      <formula>FIND(2,I11,1)</formula>
    </cfRule>
    <cfRule type="expression" dxfId="507" priority="54">
      <formula>FIND(1,I11,1)</formula>
    </cfRule>
  </conditionalFormatting>
  <conditionalFormatting sqref="I8:I10">
    <cfRule type="expression" dxfId="506" priority="51">
      <formula>FIND(2,I8,1)</formula>
    </cfRule>
    <cfRule type="expression" dxfId="505" priority="52">
      <formula>FIND(1,I8,1)</formula>
    </cfRule>
  </conditionalFormatting>
  <conditionalFormatting sqref="I15:I19">
    <cfRule type="expression" dxfId="504" priority="49">
      <formula>FIND(2,I15,1)</formula>
    </cfRule>
    <cfRule type="expression" dxfId="503" priority="50">
      <formula>FIND(1,I15,1)</formula>
    </cfRule>
  </conditionalFormatting>
  <conditionalFormatting sqref="L16:L19">
    <cfRule type="expression" dxfId="502" priority="29">
      <formula>OR(J16=0,J16=4)</formula>
    </cfRule>
    <cfRule type="expression" dxfId="501" priority="33">
      <formula>AND(J16=1,IF(COUNTIF(J$14:J$18,"=1")=1,TRUE))</formula>
    </cfRule>
    <cfRule type="expression" dxfId="500" priority="34">
      <formula>AND(J16=3,IF(COUNTIF(J$14:J$18,"=3")=1,TRUE))</formula>
    </cfRule>
  </conditionalFormatting>
  <conditionalFormatting sqref="L8:L12">
    <cfRule type="expression" dxfId="499" priority="26">
      <formula>OR(J8=0,J8=4)</formula>
    </cfRule>
    <cfRule type="expression" dxfId="498" priority="27">
      <formula>AND(J8=1,IF(COUNTIF(J$7:J$11,"=1")=1,TRUE))</formula>
    </cfRule>
    <cfRule type="expression" dxfId="497" priority="28">
      <formula>AND(J8=3,IF(COUNTIF(J$7:J$11,"=3")=1,TRUE))</formula>
    </cfRule>
  </conditionalFormatting>
  <conditionalFormatting sqref="L15">
    <cfRule type="expression" dxfId="496" priority="8">
      <formula>OR(J15=0,J15=4)</formula>
    </cfRule>
    <cfRule type="expression" dxfId="495" priority="9">
      <formula>AND(J15=1,IF(COUNTIF(J$7:J$11,"=1")=1,TRUE))</formula>
    </cfRule>
    <cfRule type="expression" dxfId="494" priority="10">
      <formula>AND(J15=3,IF(COUNTIF(J$7:J$11,"=3")=1,TRUE))</formula>
    </cfRule>
  </conditionalFormatting>
  <pageMargins left="0.78740157480314965" right="0.39370078740157483" top="0.59055118110236227" bottom="0.39370078740157483" header="0.39370078740157483" footer="0"/>
  <pageSetup paperSize="9" fitToHeight="0" orientation="portrait" r:id="rId1"/>
  <headerFooter>
    <oddHeader>&amp;RPage &amp;P of &amp;N</oddHeader>
  </headerFooter>
  <rowBreaks count="1" manualBreakCount="1">
    <brk id="69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6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1" customWidth="1"/>
    <col min="2" max="2" width="27.28515625" style="11" customWidth="1"/>
    <col min="3" max="9" width="6.28515625" style="11" customWidth="1"/>
    <col min="10" max="10" width="6" style="11" hidden="1" customWidth="1"/>
    <col min="11" max="12" width="4.7109375" style="11" customWidth="1"/>
    <col min="13" max="13" width="6" style="11" hidden="1" customWidth="1"/>
    <col min="14" max="17" width="9.140625" style="11"/>
    <col min="18" max="34" width="9.7109375" style="11" hidden="1" customWidth="1"/>
    <col min="35" max="16384" width="9.140625" style="11"/>
  </cols>
  <sheetData>
    <row r="1" spans="1:34" x14ac:dyDescent="0.2">
      <c r="A1" s="18" t="str">
        <f>Võistkondlik!B1</f>
        <v>ESL INDIVIDUAAL-VÕISTKONDLIKUD MEISTRIVÕISTLUSED PETANGIS 2018</v>
      </c>
      <c r="B1" s="19"/>
      <c r="C1" s="19"/>
      <c r="E1" s="15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4" x14ac:dyDescent="0.2">
      <c r="A2" s="15" t="str">
        <f>Võistkondlik!B2</f>
        <v>Toimumisaeg: L, 02.06.2018 kell 11:00</v>
      </c>
      <c r="B2" s="19"/>
      <c r="C2" s="19"/>
      <c r="E2" s="15"/>
    </row>
    <row r="3" spans="1:34" x14ac:dyDescent="0.2">
      <c r="A3" s="15" t="str">
        <f>Võistkondlik!B3</f>
        <v>Toimumiskoht: Ida-Virumaa, Voka, Metsa tn 2</v>
      </c>
      <c r="B3" s="19"/>
      <c r="C3" s="19"/>
      <c r="E3" s="15"/>
    </row>
    <row r="4" spans="1:34" x14ac:dyDescent="0.2">
      <c r="A4" s="15"/>
      <c r="B4" s="19"/>
      <c r="C4" s="19"/>
      <c r="E4" s="15"/>
      <c r="I4" s="214" t="s">
        <v>269</v>
      </c>
    </row>
    <row r="5" spans="1:34" x14ac:dyDescent="0.2">
      <c r="A5" s="20" t="s">
        <v>123</v>
      </c>
      <c r="B5" s="19"/>
    </row>
    <row r="7" spans="1:34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>
        <v>4</v>
      </c>
      <c r="G7" s="78"/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</row>
    <row r="8" spans="1:34" x14ac:dyDescent="0.2">
      <c r="A8" s="96">
        <v>1</v>
      </c>
      <c r="B8" s="100" t="s">
        <v>113</v>
      </c>
      <c r="C8" s="97"/>
      <c r="D8" s="80">
        <v>13</v>
      </c>
      <c r="E8" s="80">
        <v>13</v>
      </c>
      <c r="F8" s="80">
        <v>13</v>
      </c>
      <c r="G8" s="80"/>
      <c r="H8" s="172" t="str">
        <f>(IF(D8-C9&gt;0,1)+IF(E8-C10&gt;0,1)+IF(F8-C11&gt;0,1)+IF(G8-C12&gt;0,1))&amp;"-"&amp;(IF(D8-C9&lt;0,1)+IF(E8-C10&lt;0,1)+IF(F8-C11&lt;0,1)+IF(G8-C12&lt;0,1))</f>
        <v>3-0</v>
      </c>
      <c r="I8" s="80" t="str">
        <f>IF(AND(B8&lt;&gt;"",M$7=TRUE),A$7&amp;RANK(M8,M$8:M$12,0),"")</f>
        <v>A1</v>
      </c>
      <c r="J8" s="173">
        <f>VALUE(LEFT(H8,1))</f>
        <v>3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0</v>
      </c>
      <c r="L8" s="123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0</v>
      </c>
      <c r="M8" s="175">
        <f>10000*J8+K8*100+L8</f>
        <v>30000</v>
      </c>
    </row>
    <row r="9" spans="1:34" x14ac:dyDescent="0.2">
      <c r="A9" s="96">
        <v>2</v>
      </c>
      <c r="B9" s="163" t="s">
        <v>175</v>
      </c>
      <c r="C9" s="80">
        <v>8</v>
      </c>
      <c r="D9" s="97"/>
      <c r="E9" s="80">
        <v>13</v>
      </c>
      <c r="F9" s="80">
        <v>12</v>
      </c>
      <c r="G9" s="80"/>
      <c r="H9" s="172" t="str">
        <f>(IF(C9-D8&gt;0,1)+IF(E9-D10&gt;0,1)+IF(F9-D11&gt;0,1)+IF(G9-D12&gt;0,1))&amp;"-"&amp;(IF(C9-D8&lt;0,1)+IF(E9-D10&lt;0,1)+IF(F9-D11&lt;0,1)+IF(G9-D12&lt;0,1))</f>
        <v>1-2</v>
      </c>
      <c r="I9" s="80" t="str">
        <f>IF(AND(B9&lt;&gt;"",M$7=TRUE),A$7&amp;RANK(M9,M$8:M$12,0),"")</f>
        <v>A3</v>
      </c>
      <c r="J9" s="173">
        <f t="shared" ref="J9:J12" si="0">VALUE(LEFT(H9,1))</f>
        <v>1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123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0</v>
      </c>
      <c r="M9" s="175">
        <f t="shared" ref="M9:M12" si="1">10000*J9+K9*100+L9</f>
        <v>10000</v>
      </c>
    </row>
    <row r="10" spans="1:34" x14ac:dyDescent="0.2">
      <c r="A10" s="96">
        <v>3</v>
      </c>
      <c r="B10" s="163" t="s">
        <v>82</v>
      </c>
      <c r="C10" s="80">
        <v>4</v>
      </c>
      <c r="D10" s="177">
        <v>12</v>
      </c>
      <c r="E10" s="97"/>
      <c r="F10" s="80">
        <v>11</v>
      </c>
      <c r="G10" s="80"/>
      <c r="H10" s="172" t="str">
        <f>(IF(C10-E8&gt;0,1)+IF(D10-E9&gt;0,1)+IF(F10-E11&gt;0,1)+IF(G10-E12&gt;0,1))&amp;"-"&amp;(IF(C10-E8&lt;0,1)+IF(D10-E9&lt;0,1)+IF(F10-E11&lt;0,1)+IF(G10-E12&lt;0,1))</f>
        <v>0-3</v>
      </c>
      <c r="I10" s="80" t="str">
        <f>IF(AND(B10&lt;&gt;"",M$7=TRUE),A$7&amp;RANK(M10,M$8:M$12,0),"")</f>
        <v>A4</v>
      </c>
      <c r="J10" s="173">
        <f t="shared" si="0"/>
        <v>0</v>
      </c>
      <c r="K10" s="176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0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0</v>
      </c>
      <c r="M10" s="175">
        <f t="shared" si="1"/>
        <v>0</v>
      </c>
    </row>
    <row r="11" spans="1:34" x14ac:dyDescent="0.2">
      <c r="A11" s="96">
        <v>4</v>
      </c>
      <c r="B11" s="164" t="s">
        <v>189</v>
      </c>
      <c r="C11" s="80">
        <v>10</v>
      </c>
      <c r="D11" s="177">
        <v>13</v>
      </c>
      <c r="E11" s="80">
        <v>13</v>
      </c>
      <c r="F11" s="97"/>
      <c r="G11" s="98"/>
      <c r="H11" s="172" t="str">
        <f>(IF(C11-F8&gt;0,1)+IF(D11-F9&gt;0,1)+IF(E11-F10&gt;0,1)+IF(G11-F12&gt;0,1))&amp;"-"&amp;(IF(C11-F8&lt;0,1)+IF(D11-F9&lt;0,1)+IF(E11-F10&lt;0,1)+IF(G11-F12&lt;0,1))</f>
        <v>2-1</v>
      </c>
      <c r="I11" s="80" t="str">
        <f>IF(AND(B11&lt;&gt;"",M$7=TRUE),A$7&amp;RANK(M11,M$8:M$12,0),"")</f>
        <v>A2</v>
      </c>
      <c r="J11" s="173">
        <f t="shared" si="0"/>
        <v>2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20000</v>
      </c>
    </row>
    <row r="12" spans="1:34" hidden="1" x14ac:dyDescent="0.2">
      <c r="A12" s="96">
        <v>5</v>
      </c>
      <c r="B12" s="164"/>
      <c r="C12" s="80"/>
      <c r="D12" s="80"/>
      <c r="E12" s="80"/>
      <c r="F12" s="80"/>
      <c r="G12" s="97"/>
      <c r="H12" s="172" t="str">
        <f>(IF(C12-G8&gt;0,1)+IF(D12-G9&gt;0,1)+IF(E12-G10&gt;0,1)+IF(F12-G11&gt;0,1))&amp;"-"&amp;(IF(C12-G8&lt;0,1)+IF(D12-G9&lt;0,1)+IF(E12-G10&lt;0,1)+IF(F12-G11&lt;0,1))</f>
        <v>0-0</v>
      </c>
      <c r="I12" s="80" t="str">
        <f>IF(AND(B12&lt;&gt;"",M$7=TRUE),A$7&amp;RANK(M12,M$8:M$12,0),"")</f>
        <v/>
      </c>
      <c r="J12" s="173">
        <f t="shared" si="0"/>
        <v>0</v>
      </c>
      <c r="K12" s="176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0</v>
      </c>
      <c r="M12" s="175">
        <f t="shared" si="1"/>
        <v>0</v>
      </c>
    </row>
    <row r="13" spans="1:34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</row>
    <row r="14" spans="1:34" x14ac:dyDescent="0.2">
      <c r="A14" s="96" t="s">
        <v>19</v>
      </c>
      <c r="B14" s="119"/>
      <c r="C14" s="78">
        <v>1</v>
      </c>
      <c r="D14" s="78">
        <v>2</v>
      </c>
      <c r="E14" s="78">
        <v>3</v>
      </c>
      <c r="F14" s="78"/>
      <c r="G14" s="78"/>
      <c r="H14" s="119" t="s">
        <v>1</v>
      </c>
      <c r="I14" s="119" t="s">
        <v>52</v>
      </c>
      <c r="J14" s="184" t="s">
        <v>212</v>
      </c>
      <c r="K14" s="170" t="s">
        <v>212</v>
      </c>
      <c r="L14" s="185" t="s">
        <v>213</v>
      </c>
      <c r="M14" s="186" t="b">
        <f>OR(AND(COUNTA(B15:B19)=3,COUNTA(C15:G19)=6),AND(COUNTA(B15:B19)=4,COUNTA(C15:G19)=12),AND(COUNTA(B15:B19)=5,COUNTA(C15:G19)=20))</f>
        <v>1</v>
      </c>
    </row>
    <row r="15" spans="1:34" x14ac:dyDescent="0.2">
      <c r="A15" s="96">
        <v>1</v>
      </c>
      <c r="B15" s="100" t="s">
        <v>114</v>
      </c>
      <c r="C15" s="97"/>
      <c r="D15" s="80">
        <v>13</v>
      </c>
      <c r="E15" s="80">
        <v>6</v>
      </c>
      <c r="F15" s="80"/>
      <c r="G15" s="80"/>
      <c r="H15" s="172" t="str">
        <f>(IF(D15-C16&gt;0,1)+IF(E15-C17&gt;0,1)+IF(F15-C18&gt;0,1)+IF(G15-C19&gt;0,1))&amp;"-"&amp;(IF(D15-C16&lt;0,1)+IF(E15-C17&lt;0,1)+IF(F15-C18&lt;0,1)+IF(G15-C19&lt;0,1))</f>
        <v>1-1</v>
      </c>
      <c r="I15" s="80" t="str">
        <f>IF(AND(B15&lt;&gt;"",M$14=TRUE),A$14&amp;RANK(M15,M$15:M$19,0),"")</f>
        <v>B2</v>
      </c>
      <c r="J15" s="173">
        <f>VALUE(LEFT(H15,1))</f>
        <v>1</v>
      </c>
      <c r="K15" s="174">
        <f>IF(AND(J15=1,J16=1,D15&gt;C16),1)+IF(AND(J15=1,J17=1,E15&gt;C17),1)+IF(AND(J15=1,J18=1,F15&gt;C18),1)+IF(AND(J15=1,J19=1,G15&gt;C19),1)+IF(AND(J15=2,J16=2,D15&gt;C16),1)+IF(AND(J15=2,J17=2,E15&gt;C17),1)+IF(AND(J15=2,J18=2,F15&gt;C18),1)+IF(AND(J15=2,J19=2,G15&gt;C19),1)+IF(AND(J15=3,J16=3,D15&gt;C16),1)+IF(AND(J15=3,J17=3,E15&gt;C17),1)+IF(AND(J15=3,J18=3,F15&gt;C18),1)+IF(AND(J15=3,J19=3,G15&gt;C19),1)</f>
        <v>0</v>
      </c>
      <c r="L15" s="123">
        <f>IF(AND(J15=1,J16=1),D15-C16)+IF(AND(J15=1,J17=1),E15-C17)+IF(AND(J15=1,J18=1),F15-C18)+IF(AND(J15=1,J19=1),G15-C19)+IF(AND(J15=2,J16=2),D15-C16)+IF(AND(J15=2,J17=2),E15-C17)+IF(AND(J15=2,J18=2),F15-C18)+IF(AND(J15=2,J19=2),G15-C19)+IF(AND(J15=3,J16=3),D15-C16)+IF(AND(J15=3,J17=3),E15-C17)+IF(AND(J15=3,J18=3),F15-C18)+IF(AND(J15=3,J19=3),G15-C19)</f>
        <v>0</v>
      </c>
      <c r="M15" s="175">
        <f>10000*J15+K15*100+L15</f>
        <v>10000</v>
      </c>
    </row>
    <row r="16" spans="1:34" x14ac:dyDescent="0.2">
      <c r="A16" s="96">
        <v>2</v>
      </c>
      <c r="B16" s="163" t="s">
        <v>160</v>
      </c>
      <c r="C16" s="80">
        <v>3</v>
      </c>
      <c r="D16" s="97"/>
      <c r="E16" s="80">
        <v>11</v>
      </c>
      <c r="F16" s="80"/>
      <c r="G16" s="80"/>
      <c r="H16" s="172" t="str">
        <f>(IF(C16-D15&gt;0,1)+IF(E16-D17&gt;0,1)+IF(F16-D18&gt;0,1)+IF(G16-D19&gt;0,1))&amp;"-"&amp;(IF(C16-D15&lt;0,1)+IF(E16-D17&lt;0,1)+IF(F16-D18&lt;0,1)+IF(G16-D19&lt;0,1))</f>
        <v>0-2</v>
      </c>
      <c r="I16" s="80" t="str">
        <f>IF(AND(B16&lt;&gt;"",M$14=TRUE),A$14&amp;RANK(M16,M$15:M$19,0),"")</f>
        <v>B3</v>
      </c>
      <c r="J16" s="173">
        <f t="shared" ref="J16:J19" si="2">VALUE(LEFT(H16,1))</f>
        <v>0</v>
      </c>
      <c r="K16" s="176">
        <f>IF(AND(J16=1,J15=1,C16&gt;D15),1)+IF(AND(J16=1,J17=1,E16&gt;D17),1)+IF(AND(J16=1,J18=1,F16&gt;D18),1)+IF(AND(J16=1,J19=1,G16&gt;D19),1)+IF(AND(J16=2,J15=2,C16&gt;D15),1)+IF(AND(J16=2,J17=2,E16&gt;D17),1)+IF(AND(J16=2,J18=2,F16&gt;D18),1)+IF(AND(J16=2,J19=2,G16&gt;D19),1)+IF(AND(J16=3,J15=3,C16&gt;D15),1)+IF(AND(J16=3,J17=3,E16&gt;D17),1)+IF(AND(J16=3,J18=3,F16&gt;D18),1)+IF(AND(J16=3,J19=3,G16&gt;D19),1)</f>
        <v>0</v>
      </c>
      <c r="L16" s="123">
        <f>IF(AND(J16=1,J15=1),C16-D15)+IF(AND(J16=1,J17=1),E16-D17)+IF(AND(J16=1,J18=1),F16-D18)+IF(AND(J16=1,J19=1),G16-D19)+IF(AND(J16=2,J15=2),C16-D15)+IF(AND(J16=2,J17=2),E16-D17)+IF(AND(J16=2,J18=2),F16-D18)+IF(AND(J16=2,J19=2),G16-D19)+IF(AND(J16=3,J15=3),C16-D15)+IF(AND(J16=3,J17=3),E16-D17)+IF(AND(J16=3,J18=3),F16-D18)+IF(AND(J16=3,J19=3),G16-D19)</f>
        <v>0</v>
      </c>
      <c r="M16" s="175">
        <f t="shared" ref="M16:M19" si="3">10000*J16+K16*100+L16</f>
        <v>0</v>
      </c>
    </row>
    <row r="17" spans="1:35" x14ac:dyDescent="0.2">
      <c r="A17" s="96">
        <v>3</v>
      </c>
      <c r="B17" s="163" t="s">
        <v>209</v>
      </c>
      <c r="C17" s="80">
        <v>13</v>
      </c>
      <c r="D17" s="177">
        <v>13</v>
      </c>
      <c r="E17" s="97"/>
      <c r="F17" s="80"/>
      <c r="G17" s="80"/>
      <c r="H17" s="172" t="str">
        <f>(IF(C17-E15&gt;0,1)+IF(D17-E16&gt;0,1)+IF(F17-E18&gt;0,1)+IF(G17-E19&gt;0,1))&amp;"-"&amp;(IF(C17-E15&lt;0,1)+IF(D17-E16&lt;0,1)+IF(F17-E18&lt;0,1)+IF(G17-E19&lt;0,1))</f>
        <v>2-0</v>
      </c>
      <c r="I17" s="80" t="str">
        <f>IF(AND(B17&lt;&gt;"",M$14=TRUE),A$14&amp;RANK(M17,M$15:M$19,0),"")</f>
        <v>B1</v>
      </c>
      <c r="J17" s="173">
        <f t="shared" si="2"/>
        <v>2</v>
      </c>
      <c r="K17" s="176">
        <f>IF(AND(J17=1,J15=1,C17&gt;E15),1)+IF(AND(J17=1,J16=1,D17&gt;E16),1)+IF(AND(J17=1,J18=1,F17&gt;E18),1)+IF(AND(J17=1,J19=1,G17&gt;E19),1)+IF(AND(J17=2,J15=2,C17&gt;E15),1)+IF(AND(J17=2,J16=2,D17&gt;E16),1)+IF(AND(J17=2,J18=2,F17&gt;E18),1)+IF(AND(J17=2,J19=2,G17&gt;E19),1)+IF(AND(J17=3,J15=3,C17&gt;E15),1)+IF(AND(J17=3,J16=3,D17&gt;E16),1)+IF(AND(J17=3,J18=3,F17&gt;E18),1)+IF(AND(J17=3,J19=3,G17&gt;E19),1)</f>
        <v>0</v>
      </c>
      <c r="L17" s="123">
        <f>IF(AND(J17=1,J15=1),C17-E15)+IF(AND(J17=1,J16=1),D17-E16)+IF(AND(J17=1,J18=1),F17-E18)+IF(AND(J17=1,J19=1),G17-E19)+IF(AND(J17=2,J15=2),C17-E15)+IF(AND(J17=2,J16=2),D17-E16)+IF(AND(J17=2,J18=2),F17-E18)+IF(AND(J17=2,J19=2),G17-E19)+IF(AND(J17=3,J15=3),C17-E15)+IF(AND(J17=3,J16=3),D17-E16)+IF(AND(J17=3,J18=3),F17-E18)+IF(AND(J17=3,J19=3),G17-E19)</f>
        <v>0</v>
      </c>
      <c r="M17" s="175">
        <f t="shared" si="3"/>
        <v>20000</v>
      </c>
    </row>
    <row r="18" spans="1:35" hidden="1" x14ac:dyDescent="0.2">
      <c r="A18" s="96">
        <v>4</v>
      </c>
      <c r="B18" s="164"/>
      <c r="C18" s="80"/>
      <c r="D18" s="177"/>
      <c r="E18" s="80"/>
      <c r="F18" s="97"/>
      <c r="G18" s="98"/>
      <c r="H18" s="172" t="str">
        <f>(IF(C18-F15&gt;0,1)+IF(D18-F16&gt;0,1)+IF(E18-F17&gt;0,1)+IF(G18-F19&gt;0,1))&amp;"-"&amp;(IF(C18-F15&lt;0,1)+IF(D18-F16&lt;0,1)+IF(E18-F17&lt;0,1)+IF(G18-F19&lt;0,1))</f>
        <v>0-0</v>
      </c>
      <c r="I18" s="80" t="str">
        <f>IF(AND(B18&lt;&gt;"",M$14=TRUE),A$14&amp;RANK(M18,M$15:M$19,0),"")</f>
        <v/>
      </c>
      <c r="J18" s="173">
        <f t="shared" si="2"/>
        <v>0</v>
      </c>
      <c r="K18" s="176">
        <f>IF(AND(J18=1,J15=1,C18&gt;F15),1)+IF(AND(J18=1,J16=1,D18&gt;F16),1)+IF(AND(J18=1,J17=1,E18&gt;F17),1)+IF(AND(J18=1,J19=1,G18&gt;F19),1)+IF(AND(J18=2,J15=2,C18&gt;F15),1)+IF(AND(J18=2,J16=2,D18&gt;F16),1)+IF(AND(J18=2,J17=2,E18&gt;F17),1)+IF(AND(J18=2,J19=2,G18&gt;F19),1)+IF(AND(J18=3,J15=3,C18&gt;F15),1)+IF(AND(J18=3,J16=3,D18&gt;F16),1)+IF(AND(J18=3,J17=3,E18&gt;F17),1)+IF(AND(J18=3,J19=3,G18&gt;F19),1)</f>
        <v>0</v>
      </c>
      <c r="L18" s="123">
        <f>IF(AND(J18=1,J15=1),C18-F15)+IF(AND(J18=1,J16=1),D18-F16)+IF(AND(J18=1,J17=1),E18-F17)+IF(AND(J18=1,J19=1),G18-F19)+IF(AND(J18=2,J15=2),C18-F15)+IF(AND(J18=2,J16=2),D18-F16)+IF(AND(J18=2,J17=2),E18-F17)+IF(AND(J18=2,J19=2),G18-F19)+IF(AND(J18=3,J15=3),C18-F15)+IF(AND(J18=3,J16=3),D18-F16)+IF(AND(J18=3,J17=3),E18-F17)+IF(AND(J18=3,J19=3),G18-F19)</f>
        <v>0</v>
      </c>
      <c r="M18" s="175">
        <f t="shared" si="3"/>
        <v>0</v>
      </c>
    </row>
    <row r="19" spans="1:35" hidden="1" x14ac:dyDescent="0.2">
      <c r="A19" s="96">
        <v>5</v>
      </c>
      <c r="B19" s="164"/>
      <c r="C19" s="80"/>
      <c r="D19" s="80"/>
      <c r="E19" s="80"/>
      <c r="F19" s="80"/>
      <c r="G19" s="97"/>
      <c r="H19" s="172" t="str">
        <f>(IF(C19-G15&gt;0,1)+IF(D19-G16&gt;0,1)+IF(E19-G17&gt;0,1)+IF(F19-G18&gt;0,1))&amp;"-"&amp;(IF(C19-G15&lt;0,1)+IF(D19-G16&lt;0,1)+IF(E19-G17&lt;0,1)+IF(F19-G18&lt;0,1))</f>
        <v>0-0</v>
      </c>
      <c r="I19" s="80" t="str">
        <f>IF(AND(B19&lt;&gt;"",M$14=TRUE),A$14&amp;RANK(M19,M$15:M$19,0),"")</f>
        <v/>
      </c>
      <c r="J19" s="173">
        <f t="shared" si="2"/>
        <v>0</v>
      </c>
      <c r="K19" s="176">
        <f>IF(AND(J19=1,J15=1,C19&gt;G15),1)+IF(AND(J19=1,J16=1,D19&gt;G16),1)+IF(AND(J19=1,J17=1,E19&gt;G17),1)+IF(AND(J19=1,J18=1,F19&gt;G18),1)+IF(AND(J19=2,J15=2,C19&gt;G15),1)+IF(AND(J19=2,J16=2,D19&gt;G16),1)+IF(AND(J19=2,J17=2,E19&gt;G17),1)+IF(AND(J19=2,J18=2,F19&gt;G18),1)+IF(AND(J19=3,J15=3,C19&gt;G15),1)+IF(AND(J19=3,J16=3,D19&gt;G16),1)+IF(AND(J19=3,J17=3,E19&gt;G17),1)+IF(AND(J19=3,J18=3,F19&gt;G18),1)</f>
        <v>0</v>
      </c>
      <c r="L19" s="123">
        <f>IF(AND(J19=1,J15=1),C19-G15)+IF(AND(J19=1,J16=1),D19-G16)+IF(AND(J19=1,J17=1),E19-G17)+IF(AND(J19=1,J18=1),F19-G18)+IF(AND(J19=2,J15=2),C19-G15)+IF(AND(J19=2,J16=2),D19-G16)+IF(AND(J19=2,J17=2),E19-G17)+IF(AND(J19=2,J18=2),F19-G18)+IF(AND(J19=3,J15=3),C19-G15)+IF(AND(J19=3,J16=3),D19-G16)+IF(AND(J19=3,J17=3),E19-G17)+IF(AND(J19=3,J18=3),F19-G18)</f>
        <v>0</v>
      </c>
      <c r="M19" s="175">
        <f t="shared" si="3"/>
        <v>0</v>
      </c>
    </row>
    <row r="20" spans="1:35" x14ac:dyDescent="0.2">
      <c r="A20" s="95"/>
      <c r="B20" s="178"/>
      <c r="C20" s="82"/>
      <c r="D20" s="179"/>
      <c r="E20" s="82"/>
      <c r="F20" s="83"/>
      <c r="G20" s="79"/>
      <c r="H20" s="112"/>
      <c r="I20" s="180"/>
      <c r="J20" s="181"/>
      <c r="K20" s="187"/>
      <c r="L20" s="183"/>
      <c r="M20" s="181"/>
    </row>
    <row r="21" spans="1:35" x14ac:dyDescent="0.2">
      <c r="B21" s="102" t="s">
        <v>2</v>
      </c>
      <c r="C21" s="84" t="s">
        <v>16</v>
      </c>
      <c r="D21" s="84" t="s">
        <v>15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35" x14ac:dyDescent="0.2">
      <c r="B22" s="102" t="s">
        <v>5</v>
      </c>
      <c r="C22" s="84" t="s">
        <v>6</v>
      </c>
      <c r="D22" s="84" t="s">
        <v>4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</row>
    <row r="23" spans="1:35" x14ac:dyDescent="0.2">
      <c r="B23" s="102" t="s">
        <v>8</v>
      </c>
      <c r="C23" s="84" t="s">
        <v>18</v>
      </c>
      <c r="D23" s="84" t="s">
        <v>10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</row>
    <row r="24" spans="1:35" hidden="1" x14ac:dyDescent="0.2">
      <c r="B24" s="79"/>
      <c r="C24" s="79"/>
      <c r="D24" s="79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</row>
    <row r="25" spans="1:35" hidden="1" x14ac:dyDescent="0.2"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</row>
    <row r="26" spans="1:35" hidden="1" x14ac:dyDescent="0.2"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</row>
    <row r="27" spans="1:35" hidden="1" x14ac:dyDescent="0.2"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</row>
    <row r="28" spans="1:35" hidden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</row>
    <row r="29" spans="1:35" hidden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</row>
    <row r="30" spans="1:35" hidden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</row>
    <row r="31" spans="1:35" hidden="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</row>
    <row r="32" spans="1:35" hidden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</row>
    <row r="33" spans="1:35" hidden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spans="1:35" hidden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</row>
    <row r="35" spans="1:35" hidden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spans="1:35" hidden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1:35" hidden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spans="1:35" hidden="1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hidden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1:35" hidden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spans="1:35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spans="1:35" hidden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1:35" hidden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1:35" hidden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  <row r="45" spans="1:35" hidden="1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6" spans="1:35" hidden="1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</row>
    <row r="47" spans="1:35" hidden="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5" hidden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1:35" hidden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</row>
    <row r="50" spans="1:35" hidden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</row>
    <row r="51" spans="1:35" hidden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</row>
    <row r="52" spans="1:35" hidden="1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</row>
    <row r="53" spans="1:35" hidden="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</row>
    <row r="54" spans="1:35" hidden="1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1:35" hidden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1:35" hidden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hidden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</row>
    <row r="58" spans="1:35" hidden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</row>
    <row r="59" spans="1:35" hidden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1:35" hidden="1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1:35" hidden="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</row>
    <row r="62" spans="1:35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35" hidden="1" x14ac:dyDescent="0.2">
      <c r="A63" s="77"/>
      <c r="E63" s="77"/>
      <c r="F63" s="77"/>
      <c r="G63" s="77"/>
      <c r="H63" s="77"/>
      <c r="I63" s="77"/>
      <c r="J63" s="77"/>
      <c r="K63" s="77"/>
      <c r="L63" s="77"/>
      <c r="M63" s="77"/>
    </row>
    <row r="64" spans="1:35" hidden="1" x14ac:dyDescent="0.2">
      <c r="A64" s="77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E67" s="77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E68" s="77"/>
      <c r="F68" s="77"/>
      <c r="G68" s="77"/>
      <c r="H68" s="77"/>
      <c r="I68" s="77"/>
      <c r="J68" s="77"/>
      <c r="K68" s="77"/>
      <c r="L68" s="77"/>
      <c r="M68" s="77"/>
    </row>
    <row r="69" spans="1:13" hidden="1" x14ac:dyDescent="0.2">
      <c r="A69" s="77"/>
      <c r="E69" s="77"/>
      <c r="F69" s="77"/>
      <c r="G69" s="77"/>
      <c r="H69" s="77"/>
      <c r="I69" s="77"/>
      <c r="J69" s="77"/>
      <c r="K69" s="77"/>
      <c r="L69" s="77"/>
      <c r="M69" s="77"/>
    </row>
    <row r="70" spans="1:13" hidden="1" x14ac:dyDescent="0.2">
      <c r="A70" s="77"/>
      <c r="B70" s="105"/>
      <c r="C70" s="83"/>
      <c r="D70" s="83"/>
      <c r="E70" s="77"/>
      <c r="F70" s="77"/>
      <c r="G70" s="77"/>
      <c r="H70" s="77"/>
      <c r="I70" s="77"/>
      <c r="J70" s="77"/>
      <c r="K70" s="77"/>
      <c r="L70" s="77"/>
      <c r="M70" s="77"/>
    </row>
    <row r="71" spans="1:13" hidden="1" x14ac:dyDescent="0.2">
      <c r="A71" s="77"/>
      <c r="B71" s="134"/>
      <c r="C71" s="134"/>
      <c r="D71" s="134"/>
      <c r="E71" s="77"/>
      <c r="F71" s="77"/>
      <c r="G71" s="77"/>
      <c r="H71" s="77"/>
      <c r="I71" s="77"/>
      <c r="J71" s="77"/>
      <c r="K71" s="77"/>
      <c r="L71" s="77"/>
      <c r="M71" s="77"/>
    </row>
    <row r="72" spans="1:13" hidden="1" x14ac:dyDescent="0.2">
      <c r="A72" s="77"/>
      <c r="B72" s="134"/>
      <c r="C72" s="134"/>
      <c r="D72" s="134"/>
      <c r="E72" s="77"/>
      <c r="F72" s="77"/>
      <c r="G72" s="77"/>
      <c r="H72" s="77"/>
      <c r="I72" s="77"/>
      <c r="J72" s="77"/>
      <c r="K72" s="77"/>
      <c r="L72" s="77"/>
      <c r="M72" s="77"/>
    </row>
    <row r="73" spans="1:13" hidden="1" x14ac:dyDescent="0.2">
      <c r="A73" s="77"/>
      <c r="B73" s="134"/>
      <c r="C73" s="134"/>
      <c r="D73" s="134"/>
      <c r="E73" s="77"/>
      <c r="F73" s="77"/>
      <c r="G73" s="77"/>
      <c r="H73" s="77"/>
      <c r="I73" s="77"/>
      <c r="J73" s="77"/>
      <c r="K73" s="77"/>
      <c r="L73" s="77"/>
      <c r="M73" s="77"/>
    </row>
    <row r="74" spans="1:13" hidden="1" x14ac:dyDescent="0.2">
      <c r="A74" s="77"/>
      <c r="B74" s="134"/>
      <c r="C74" s="134"/>
      <c r="D74" s="134"/>
      <c r="E74" s="77"/>
      <c r="F74" s="77"/>
      <c r="G74" s="77"/>
      <c r="H74" s="77"/>
      <c r="I74" s="77"/>
      <c r="J74" s="77"/>
      <c r="K74" s="77"/>
      <c r="L74" s="77"/>
      <c r="M74" s="77"/>
    </row>
    <row r="75" spans="1:13" hidden="1" x14ac:dyDescent="0.2">
      <c r="A75" s="77"/>
      <c r="B75" s="134"/>
      <c r="C75" s="134"/>
      <c r="D75" s="134"/>
      <c r="E75" s="77"/>
      <c r="F75" s="77"/>
      <c r="G75" s="77"/>
      <c r="H75" s="77"/>
      <c r="I75" s="77"/>
      <c r="J75" s="77"/>
      <c r="K75" s="77"/>
      <c r="L75" s="77"/>
      <c r="M75" s="77"/>
    </row>
    <row r="76" spans="1:13" hidden="1" x14ac:dyDescent="0.2">
      <c r="I76" s="136"/>
    </row>
    <row r="77" spans="1:13" hidden="1" x14ac:dyDescent="0.2">
      <c r="I77" s="136"/>
    </row>
    <row r="78" spans="1:13" hidden="1" x14ac:dyDescent="0.2">
      <c r="I78" s="136"/>
    </row>
    <row r="79" spans="1:13" hidden="1" x14ac:dyDescent="0.2">
      <c r="I79" s="136"/>
    </row>
    <row r="80" spans="1:13" hidden="1" x14ac:dyDescent="0.2">
      <c r="I80" s="136"/>
    </row>
    <row r="81" spans="9:9" hidden="1" x14ac:dyDescent="0.2">
      <c r="I81" s="136"/>
    </row>
    <row r="82" spans="9:9" hidden="1" x14ac:dyDescent="0.2">
      <c r="I82" s="136"/>
    </row>
    <row r="83" spans="9:9" hidden="1" x14ac:dyDescent="0.2">
      <c r="I83" s="136"/>
    </row>
    <row r="84" spans="9:9" hidden="1" x14ac:dyDescent="0.2">
      <c r="I84" s="136"/>
    </row>
    <row r="85" spans="9:9" hidden="1" x14ac:dyDescent="0.2">
      <c r="I85" s="136"/>
    </row>
    <row r="86" spans="9:9" hidden="1" x14ac:dyDescent="0.2">
      <c r="I86" s="136"/>
    </row>
    <row r="87" spans="9:9" hidden="1" x14ac:dyDescent="0.2">
      <c r="I87" s="136"/>
    </row>
    <row r="88" spans="9:9" hidden="1" x14ac:dyDescent="0.2">
      <c r="I88" s="136"/>
    </row>
    <row r="89" spans="9:9" hidden="1" x14ac:dyDescent="0.2">
      <c r="I89" s="136"/>
    </row>
    <row r="90" spans="9:9" hidden="1" x14ac:dyDescent="0.2">
      <c r="I90" s="136"/>
    </row>
    <row r="91" spans="9:9" hidden="1" x14ac:dyDescent="0.2">
      <c r="I91" s="136"/>
    </row>
    <row r="92" spans="9:9" hidden="1" x14ac:dyDescent="0.2">
      <c r="I92" s="136"/>
    </row>
    <row r="93" spans="9:9" hidden="1" x14ac:dyDescent="0.2">
      <c r="I93" s="136"/>
    </row>
    <row r="94" spans="9:9" hidden="1" x14ac:dyDescent="0.2">
      <c r="I94" s="136"/>
    </row>
    <row r="95" spans="9:9" hidden="1" x14ac:dyDescent="0.2">
      <c r="I95" s="136"/>
    </row>
    <row r="96" spans="9:9" hidden="1" x14ac:dyDescent="0.2">
      <c r="I96" s="136"/>
    </row>
    <row r="97" spans="1:12" hidden="1" x14ac:dyDescent="0.2">
      <c r="I97" s="136"/>
    </row>
    <row r="98" spans="1:12" hidden="1" x14ac:dyDescent="0.2">
      <c r="I98" s="136"/>
    </row>
    <row r="99" spans="1:12" x14ac:dyDescent="0.2">
      <c r="I99" s="136"/>
    </row>
    <row r="100" spans="1:12" x14ac:dyDescent="0.2">
      <c r="A100" s="103" t="s">
        <v>247</v>
      </c>
      <c r="B100" s="85"/>
      <c r="C100" s="82"/>
      <c r="D100" s="82"/>
      <c r="E100" s="82"/>
      <c r="F100" s="83"/>
      <c r="G100" s="84"/>
      <c r="H100" s="77"/>
      <c r="I100" s="136"/>
    </row>
    <row r="101" spans="1:12" x14ac:dyDescent="0.2">
      <c r="A101" s="77"/>
      <c r="B101" s="77"/>
      <c r="C101" s="77"/>
      <c r="D101" s="77"/>
      <c r="E101" s="77"/>
      <c r="F101" s="77"/>
      <c r="G101" s="77"/>
      <c r="H101" s="77"/>
      <c r="I101" s="136"/>
    </row>
    <row r="102" spans="1:12" x14ac:dyDescent="0.2">
      <c r="A102" s="87" t="s">
        <v>20</v>
      </c>
      <c r="B102" s="113" t="str">
        <f>IFERROR(INDEX(B$1:B$100,MATCH(A102,I$1:I$100,0)),"")</f>
        <v>Mare Kingissepp (Lääne)</v>
      </c>
      <c r="C102" s="77"/>
      <c r="D102" s="94">
        <v>13</v>
      </c>
      <c r="E102" s="136"/>
      <c r="F102" s="94"/>
      <c r="G102" s="94"/>
      <c r="H102" s="77"/>
      <c r="I102" s="77"/>
      <c r="J102" s="134"/>
      <c r="K102" s="134"/>
      <c r="L102" s="134"/>
    </row>
    <row r="103" spans="1:12" x14ac:dyDescent="0.2">
      <c r="A103" s="87"/>
      <c r="B103" s="200"/>
      <c r="C103" s="106"/>
      <c r="D103" s="201" t="str">
        <f>IF(COUNT(D102,D104)=2,IF(D102&gt;D104,B102,B104),"")</f>
        <v>Mare Kingissepp (Lääne)</v>
      </c>
      <c r="E103" s="136"/>
      <c r="F103" s="77"/>
      <c r="G103" s="94">
        <v>13</v>
      </c>
      <c r="H103" s="77"/>
      <c r="I103" s="77"/>
      <c r="J103" s="134"/>
      <c r="K103" s="134"/>
      <c r="L103" s="134"/>
    </row>
    <row r="104" spans="1:12" x14ac:dyDescent="0.2">
      <c r="A104" s="87" t="s">
        <v>21</v>
      </c>
      <c r="B104" s="120" t="str">
        <f>IFERROR(INDEX(B$1:B$100,MATCH(A104,I$1:I$100,0)),"")</f>
        <v>Maive Sein (Lääne)</v>
      </c>
      <c r="C104" s="117"/>
      <c r="D104" s="202">
        <v>4</v>
      </c>
      <c r="E104" s="203"/>
      <c r="F104" s="106"/>
      <c r="G104" s="94"/>
      <c r="H104" s="77"/>
      <c r="I104" s="77"/>
      <c r="J104" s="134"/>
      <c r="K104" s="134"/>
      <c r="L104" s="134"/>
    </row>
    <row r="105" spans="1:12" ht="13.5" thickBot="1" x14ac:dyDescent="0.25">
      <c r="A105" s="87"/>
      <c r="B105" s="94"/>
      <c r="C105" s="94"/>
      <c r="D105" s="85"/>
      <c r="E105" s="4"/>
      <c r="F105" s="107"/>
      <c r="G105" s="94"/>
      <c r="H105" s="101" t="str">
        <f>IF(COUNT(G103,G107)=2,IF(G103&gt;G107,D103,D107),"")</f>
        <v>Mare Kingissepp (Lääne)</v>
      </c>
      <c r="I105" s="77"/>
      <c r="J105" s="134"/>
      <c r="K105" s="134"/>
      <c r="L105" s="134"/>
    </row>
    <row r="106" spans="1:12" x14ac:dyDescent="0.2">
      <c r="A106" s="87" t="s">
        <v>22</v>
      </c>
      <c r="B106" s="113" t="str">
        <f>IFERROR(INDEX(B$1:B$100,MATCH(A106,I$1:I$100,0)),"")</f>
        <v>Ljudmila Varendi (I-Viru)</v>
      </c>
      <c r="C106" s="94"/>
      <c r="D106" s="91">
        <v>13</v>
      </c>
      <c r="E106" s="4"/>
      <c r="F106" s="107"/>
      <c r="G106" s="121"/>
      <c r="H106" s="109" t="s">
        <v>105</v>
      </c>
      <c r="I106" s="108"/>
      <c r="J106" s="134"/>
      <c r="K106" s="134"/>
      <c r="L106" s="134"/>
    </row>
    <row r="107" spans="1:12" x14ac:dyDescent="0.2">
      <c r="A107" s="87"/>
      <c r="B107" s="200"/>
      <c r="C107" s="106"/>
      <c r="D107" s="111" t="str">
        <f>IF(COUNT(D106,D108)=2,IF(D106&gt;D108,B106,B108),"")</f>
        <v>Ljudmila Varendi (I-Viru)</v>
      </c>
      <c r="E107" s="204"/>
      <c r="F107" s="92"/>
      <c r="G107" s="88">
        <v>6</v>
      </c>
      <c r="H107" s="77"/>
      <c r="I107" s="77"/>
      <c r="J107" s="134"/>
      <c r="K107" s="134"/>
      <c r="L107" s="134"/>
    </row>
    <row r="108" spans="1:12" ht="13.5" thickBot="1" x14ac:dyDescent="0.25">
      <c r="A108" s="87" t="s">
        <v>23</v>
      </c>
      <c r="B108" s="120" t="str">
        <f>IFERROR(INDEX(B$1:B$100,MATCH(A108,I$1:I$100,0)),"")</f>
        <v>Siiri Baranova (Valga)</v>
      </c>
      <c r="C108" s="117"/>
      <c r="D108" s="88">
        <v>5</v>
      </c>
      <c r="E108" s="136"/>
      <c r="F108" s="94"/>
      <c r="G108" s="91"/>
      <c r="H108" s="101" t="str">
        <f>IF(COUNT(G103,G107)=2,IF(G103&lt;G107,D103,D107),"")</f>
        <v>Ljudmila Varendi (I-Viru)</v>
      </c>
      <c r="I108" s="93"/>
      <c r="J108" s="134"/>
      <c r="K108" s="134"/>
      <c r="L108" s="134"/>
    </row>
    <row r="109" spans="1:12" x14ac:dyDescent="0.2">
      <c r="A109" s="77"/>
      <c r="B109" s="94"/>
      <c r="C109" s="94"/>
      <c r="D109" s="94"/>
      <c r="E109" s="136"/>
      <c r="F109" s="94"/>
      <c r="G109" s="91"/>
      <c r="H109" s="109" t="s">
        <v>106</v>
      </c>
      <c r="I109" s="85"/>
      <c r="J109" s="134"/>
      <c r="K109" s="134"/>
      <c r="L109" s="134"/>
    </row>
    <row r="110" spans="1:12" x14ac:dyDescent="0.2">
      <c r="A110" s="77"/>
      <c r="B110" s="94"/>
      <c r="C110" s="91"/>
      <c r="D110" s="105" t="str">
        <f>IF(COUNT(D102,D104)=2,IF(D102&lt;D104,B102,B104),"")</f>
        <v>Maive Sein (Lääne)</v>
      </c>
      <c r="E110" s="136"/>
      <c r="F110" s="77"/>
      <c r="G110" s="94">
        <v>8</v>
      </c>
      <c r="H110" s="85"/>
      <c r="I110" s="85"/>
      <c r="J110" s="134"/>
      <c r="K110" s="134"/>
      <c r="L110" s="134"/>
    </row>
    <row r="111" spans="1:12" ht="13.5" thickBot="1" x14ac:dyDescent="0.25">
      <c r="A111" s="77"/>
      <c r="B111" s="94"/>
      <c r="C111" s="91"/>
      <c r="D111" s="199"/>
      <c r="E111" s="203"/>
      <c r="F111" s="89"/>
      <c r="G111" s="93"/>
      <c r="H111" s="101" t="str">
        <f>IF(COUNT(G110,G112)=2,IF(G110&gt;G112,D110,D112),"")</f>
        <v>Siiri Baranova (Valga)</v>
      </c>
      <c r="I111" s="93"/>
      <c r="J111" s="134"/>
      <c r="K111" s="134"/>
      <c r="L111" s="134"/>
    </row>
    <row r="112" spans="1:12" x14ac:dyDescent="0.2">
      <c r="A112" s="77"/>
      <c r="B112" s="94"/>
      <c r="C112" s="91"/>
      <c r="D112" s="110" t="str">
        <f>IF(COUNT(D106,D108)=2,IF(D106&lt;D108,B106,B108),"")</f>
        <v>Siiri Baranova (Valga)</v>
      </c>
      <c r="E112" s="204"/>
      <c r="F112" s="92"/>
      <c r="G112" s="88">
        <v>13</v>
      </c>
      <c r="H112" s="95" t="s">
        <v>107</v>
      </c>
      <c r="I112" s="85"/>
      <c r="J112" s="134"/>
      <c r="K112" s="134"/>
      <c r="L112" s="134"/>
    </row>
    <row r="113" spans="1:12" x14ac:dyDescent="0.2">
      <c r="A113" s="77"/>
      <c r="B113" s="77"/>
      <c r="C113" s="85"/>
      <c r="D113" s="77"/>
      <c r="E113" s="136"/>
      <c r="F113" s="77"/>
      <c r="G113" s="77"/>
      <c r="H113" s="85"/>
      <c r="I113" s="85"/>
      <c r="J113" s="134"/>
      <c r="K113" s="134"/>
      <c r="L113" s="134"/>
    </row>
    <row r="114" spans="1:12" ht="13.5" thickBot="1" x14ac:dyDescent="0.25">
      <c r="A114" s="77"/>
      <c r="B114" s="77"/>
      <c r="C114" s="77"/>
      <c r="D114" s="77"/>
      <c r="E114" s="85"/>
      <c r="F114" s="85"/>
      <c r="G114" s="77"/>
      <c r="H114" s="93" t="str">
        <f>IF(COUNT(G110,G112)=2,IF(G110&lt;G112,D110,D112),"")</f>
        <v>Maive Sein (Lääne)</v>
      </c>
      <c r="I114" s="93"/>
      <c r="J114" s="134"/>
      <c r="K114" s="134"/>
      <c r="L114" s="134"/>
    </row>
    <row r="115" spans="1:12" x14ac:dyDescent="0.2">
      <c r="A115" s="81"/>
      <c r="B115" s="118"/>
      <c r="C115" s="83"/>
      <c r="D115" s="83"/>
      <c r="E115" s="83"/>
      <c r="F115" s="83"/>
      <c r="G115" s="112"/>
      <c r="H115" s="109" t="s">
        <v>24</v>
      </c>
      <c r="I115" s="79"/>
      <c r="J115" s="134"/>
      <c r="K115" s="134"/>
      <c r="L115" s="134"/>
    </row>
    <row r="116" spans="1:12" x14ac:dyDescent="0.2">
      <c r="A116" s="136"/>
      <c r="B116" s="136"/>
      <c r="C116" s="136"/>
      <c r="D116" s="136"/>
      <c r="E116" s="136"/>
      <c r="F116" s="136"/>
      <c r="G116" s="136"/>
      <c r="H116" s="136"/>
      <c r="I116" s="136"/>
      <c r="J116" s="134"/>
      <c r="K116" s="134"/>
      <c r="L116" s="134"/>
    </row>
    <row r="117" spans="1:12" x14ac:dyDescent="0.2">
      <c r="A117" s="103" t="s">
        <v>244</v>
      </c>
      <c r="B117" s="85"/>
      <c r="C117" s="82"/>
      <c r="D117" s="82"/>
      <c r="E117" s="82"/>
      <c r="F117" s="83"/>
      <c r="G117" s="84"/>
      <c r="H117" s="77"/>
      <c r="I117" s="136"/>
      <c r="J117" s="134"/>
      <c r="K117" s="134"/>
      <c r="L117" s="134"/>
    </row>
    <row r="118" spans="1:12" x14ac:dyDescent="0.2">
      <c r="A118" s="77"/>
      <c r="B118" s="77"/>
      <c r="C118" s="77"/>
      <c r="D118" s="77"/>
      <c r="E118" s="77"/>
      <c r="F118" s="77"/>
      <c r="G118" s="77"/>
      <c r="H118" s="77"/>
      <c r="I118" s="136"/>
      <c r="J118" s="134"/>
      <c r="K118" s="134"/>
      <c r="L118" s="134"/>
    </row>
    <row r="119" spans="1:12" x14ac:dyDescent="0.2">
      <c r="A119" s="87" t="s">
        <v>25</v>
      </c>
      <c r="B119" s="113" t="str">
        <f>IFERROR(INDEX(B$1:B$100,MATCH(A119,I$1:I$100,0)),"")</f>
        <v>Jelena Tjurina (Tartu)</v>
      </c>
      <c r="C119" s="77"/>
      <c r="D119" s="94">
        <f>IF(B119="-",0,IF(B121="-",13,""))</f>
        <v>13</v>
      </c>
      <c r="E119" s="136"/>
      <c r="F119" s="94"/>
      <c r="G119" s="94"/>
      <c r="H119" s="77"/>
      <c r="I119" s="77"/>
      <c r="J119" s="134"/>
      <c r="K119" s="134"/>
      <c r="L119" s="134"/>
    </row>
    <row r="120" spans="1:12" x14ac:dyDescent="0.2">
      <c r="A120" s="87"/>
      <c r="B120" s="200"/>
      <c r="C120" s="106"/>
      <c r="D120" s="201" t="str">
        <f>IF(COUNT(D119,D121)=2,IF(D119&gt;D121,B119,B121),"")</f>
        <v>Jelena Tjurina (Tartu)</v>
      </c>
      <c r="E120" s="136"/>
      <c r="F120" s="77"/>
      <c r="G120" s="94">
        <v>13</v>
      </c>
      <c r="H120" s="77"/>
      <c r="I120" s="77"/>
      <c r="J120" s="134"/>
      <c r="K120" s="134"/>
      <c r="L120" s="134"/>
    </row>
    <row r="121" spans="1:12" x14ac:dyDescent="0.2">
      <c r="A121" s="87" t="s">
        <v>30</v>
      </c>
      <c r="B121" s="120" t="s">
        <v>253</v>
      </c>
      <c r="C121" s="117"/>
      <c r="D121" s="202">
        <f>IF(B121="-",0,IF(B119="-",13,""))</f>
        <v>0</v>
      </c>
      <c r="E121" s="203"/>
      <c r="F121" s="106"/>
      <c r="G121" s="94"/>
      <c r="H121" s="77"/>
      <c r="I121" s="77"/>
      <c r="J121" s="134"/>
      <c r="K121" s="134"/>
      <c r="L121" s="134"/>
    </row>
    <row r="122" spans="1:12" ht="13.5" thickBot="1" x14ac:dyDescent="0.25">
      <c r="A122" s="87"/>
      <c r="B122" s="94"/>
      <c r="C122" s="94"/>
      <c r="D122" s="85"/>
      <c r="E122" s="4"/>
      <c r="F122" s="107"/>
      <c r="G122" s="94"/>
      <c r="H122" s="101" t="str">
        <f>IF(COUNT(G120,G124)=2,IF(G120&gt;G124,D120,D124),"")</f>
        <v>Jelena Tjurina (Tartu)</v>
      </c>
      <c r="I122" s="77"/>
      <c r="J122" s="134"/>
      <c r="K122" s="134"/>
      <c r="L122" s="134"/>
    </row>
    <row r="123" spans="1:12" x14ac:dyDescent="0.2">
      <c r="A123" s="87" t="s">
        <v>26</v>
      </c>
      <c r="B123" s="113" t="str">
        <f>IFERROR(INDEX(B$1:B$100,MATCH(A123,I$1:I$100,0)),"")</f>
        <v>Ülle Rauk (Võru)</v>
      </c>
      <c r="C123" s="94"/>
      <c r="D123" s="91">
        <v>13</v>
      </c>
      <c r="E123" s="4"/>
      <c r="F123" s="107"/>
      <c r="G123" s="121"/>
      <c r="H123" s="109" t="s">
        <v>27</v>
      </c>
      <c r="I123" s="108"/>
      <c r="J123" s="134"/>
      <c r="K123" s="134"/>
      <c r="L123" s="134"/>
    </row>
    <row r="124" spans="1:12" x14ac:dyDescent="0.2">
      <c r="A124" s="87"/>
      <c r="B124" s="200"/>
      <c r="C124" s="106"/>
      <c r="D124" s="111" t="str">
        <f>IF(COUNT(D123,D125)=2,IF(D123&gt;D125,B123,B125),"")</f>
        <v>Ülle Rauk (Võru)</v>
      </c>
      <c r="E124" s="204"/>
      <c r="F124" s="92"/>
      <c r="G124" s="88">
        <v>5</v>
      </c>
      <c r="H124" s="77"/>
      <c r="I124" s="77"/>
      <c r="J124" s="134"/>
      <c r="K124" s="134"/>
      <c r="L124" s="134"/>
    </row>
    <row r="125" spans="1:12" ht="13.5" thickBot="1" x14ac:dyDescent="0.25">
      <c r="A125" s="87" t="s">
        <v>29</v>
      </c>
      <c r="B125" s="120" t="str">
        <f>IFERROR(INDEX(B$1:B$100,MATCH(A125,I$1:I$100,0)),"")</f>
        <v>Sirje Viljaste (I-Viru)</v>
      </c>
      <c r="C125" s="117"/>
      <c r="D125" s="88">
        <v>8</v>
      </c>
      <c r="E125" s="136"/>
      <c r="F125" s="94"/>
      <c r="G125" s="91"/>
      <c r="H125" s="101" t="str">
        <f>IF(COUNT(G120,G124)=2,IF(G120&lt;G124,D120,D124),"")</f>
        <v>Ülle Rauk (Võru)</v>
      </c>
      <c r="I125" s="93"/>
      <c r="J125" s="134"/>
      <c r="K125" s="134"/>
      <c r="L125" s="134"/>
    </row>
    <row r="126" spans="1:12" x14ac:dyDescent="0.2">
      <c r="A126" s="77"/>
      <c r="B126" s="94"/>
      <c r="C126" s="94"/>
      <c r="D126" s="94"/>
      <c r="E126" s="136"/>
      <c r="F126" s="94"/>
      <c r="G126" s="91"/>
      <c r="H126" s="109" t="s">
        <v>28</v>
      </c>
      <c r="I126" s="85"/>
      <c r="J126" s="134"/>
      <c r="K126" s="134"/>
      <c r="L126" s="134"/>
    </row>
    <row r="127" spans="1:12" x14ac:dyDescent="0.2">
      <c r="A127" s="77"/>
      <c r="B127" s="94"/>
      <c r="C127" s="91"/>
      <c r="D127" s="105" t="str">
        <f>IF(COUNT(D119,D121)=2,IF(D119&lt;D121,B119,B121),"")</f>
        <v>-</v>
      </c>
      <c r="E127" s="136"/>
      <c r="F127" s="77"/>
      <c r="G127" s="94">
        <f>IF(D127="-",0,IF(D129="-",13,""))</f>
        <v>0</v>
      </c>
      <c r="H127" s="85"/>
      <c r="I127" s="85"/>
      <c r="J127" s="134"/>
      <c r="K127" s="134"/>
      <c r="L127" s="134"/>
    </row>
    <row r="128" spans="1:12" ht="13.5" thickBot="1" x14ac:dyDescent="0.25">
      <c r="A128" s="77"/>
      <c r="B128" s="94"/>
      <c r="C128" s="91"/>
      <c r="D128" s="199"/>
      <c r="E128" s="203"/>
      <c r="F128" s="89"/>
      <c r="G128" s="93"/>
      <c r="H128" s="101" t="str">
        <f>IF(COUNT(G127,G129)=2,IF(G127&gt;G129,D127,D129),"")</f>
        <v>Sirje Viljaste (I-Viru)</v>
      </c>
      <c r="I128" s="93"/>
      <c r="J128" s="134"/>
      <c r="K128" s="134"/>
      <c r="L128" s="134"/>
    </row>
    <row r="129" spans="1:12" x14ac:dyDescent="0.2">
      <c r="A129" s="77"/>
      <c r="B129" s="94"/>
      <c r="C129" s="91"/>
      <c r="D129" s="110" t="str">
        <f>IF(COUNT(D123,D125)=2,IF(D123&lt;D125,B123,B125),"")</f>
        <v>Sirje Viljaste (I-Viru)</v>
      </c>
      <c r="E129" s="204"/>
      <c r="F129" s="92"/>
      <c r="G129" s="88">
        <f>IF(D129="-",0,IF(D127="-",13,""))</f>
        <v>13</v>
      </c>
      <c r="H129" s="95" t="s">
        <v>31</v>
      </c>
      <c r="I129" s="85"/>
      <c r="J129" s="134"/>
      <c r="K129" s="134"/>
      <c r="L129" s="134"/>
    </row>
    <row r="130" spans="1:12" x14ac:dyDescent="0.2">
      <c r="A130" s="77"/>
      <c r="B130" s="77"/>
      <c r="C130" s="85"/>
      <c r="D130" s="77"/>
      <c r="E130" s="136"/>
      <c r="F130" s="77"/>
      <c r="G130" s="77"/>
      <c r="H130" s="85"/>
      <c r="I130" s="85"/>
      <c r="J130" s="134"/>
      <c r="K130" s="134"/>
      <c r="L130" s="134"/>
    </row>
    <row r="131" spans="1:12" ht="13.5" thickBot="1" x14ac:dyDescent="0.25">
      <c r="A131" s="77"/>
      <c r="B131" s="77"/>
      <c r="C131" s="77"/>
      <c r="D131" s="77"/>
      <c r="E131" s="85"/>
      <c r="F131" s="85"/>
      <c r="G131" s="77"/>
      <c r="H131" s="93" t="str">
        <f>IF(COUNT(G127,G129)=2,IF(G127&lt;G129,D127,D129),"")</f>
        <v>-</v>
      </c>
      <c r="I131" s="93"/>
      <c r="J131" s="134"/>
      <c r="K131" s="134"/>
      <c r="L131" s="134"/>
    </row>
    <row r="132" spans="1:12" x14ac:dyDescent="0.2">
      <c r="A132" s="81"/>
      <c r="B132" s="118"/>
      <c r="C132" s="83"/>
      <c r="D132" s="83"/>
      <c r="E132" s="83"/>
      <c r="F132" s="83"/>
      <c r="G132" s="112"/>
      <c r="H132" s="109"/>
      <c r="I132" s="79"/>
      <c r="J132" s="134"/>
      <c r="K132" s="134"/>
      <c r="L132" s="134"/>
    </row>
    <row r="133" spans="1:12" hidden="1" x14ac:dyDescent="0.2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</row>
    <row r="134" spans="1:12" hidden="1" x14ac:dyDescent="0.2">
      <c r="A134" s="134"/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</row>
    <row r="135" spans="1:12" hidden="1" x14ac:dyDescent="0.2"/>
    <row r="136" spans="1:12" hidden="1" x14ac:dyDescent="0.2"/>
    <row r="137" spans="1:12" hidden="1" x14ac:dyDescent="0.2"/>
    <row r="138" spans="1:12" hidden="1" x14ac:dyDescent="0.2"/>
    <row r="139" spans="1:12" hidden="1" x14ac:dyDescent="0.2"/>
    <row r="140" spans="1:12" hidden="1" x14ac:dyDescent="0.2"/>
    <row r="141" spans="1:12" hidden="1" x14ac:dyDescent="0.2"/>
    <row r="142" spans="1:12" hidden="1" x14ac:dyDescent="0.2"/>
    <row r="143" spans="1:12" hidden="1" x14ac:dyDescent="0.2"/>
    <row r="144" spans="1:12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spans="1:34" hidden="1" x14ac:dyDescent="0.2"/>
    <row r="290" spans="1:34" hidden="1" x14ac:dyDescent="0.2"/>
    <row r="291" spans="1:34" hidden="1" x14ac:dyDescent="0.2"/>
    <row r="292" spans="1:34" hidden="1" x14ac:dyDescent="0.2"/>
    <row r="293" spans="1:34" hidden="1" x14ac:dyDescent="0.2"/>
    <row r="294" spans="1:34" hidden="1" x14ac:dyDescent="0.2"/>
    <row r="295" spans="1:34" hidden="1" x14ac:dyDescent="0.2"/>
    <row r="296" spans="1:34" hidden="1" x14ac:dyDescent="0.2"/>
    <row r="297" spans="1:34" hidden="1" x14ac:dyDescent="0.2"/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F299" s="25"/>
      <c r="G299" s="25"/>
      <c r="H299" s="25"/>
      <c r="I299" s="25"/>
      <c r="J299" s="25"/>
      <c r="K299" s="25"/>
      <c r="R299" s="17" t="s">
        <v>64</v>
      </c>
      <c r="S299" s="57">
        <v>4.0000000000000003E-5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>IFERROR(INDEX(H$100:H$300,MATCH(A300&amp;". koht",H$101:H$301,0)),"")</f>
        <v>Mare Kingissepp (Lääne)</v>
      </c>
      <c r="C300" s="67">
        <f>IFERROR(INDEX(Maak.!F:F,MATCH(B:B,Maak.!B:B,0)),"")</f>
        <v>1963</v>
      </c>
      <c r="D300" s="67">
        <v>10</v>
      </c>
      <c r="F300" s="25"/>
      <c r="G300" s="25"/>
      <c r="H300" s="25"/>
      <c r="I300" s="25"/>
      <c r="J300" s="25"/>
      <c r="K300" s="25"/>
      <c r="R300" s="156" t="str">
        <f t="shared" ref="R300:R305" si="4">IFERROR(MID(B300,FIND("(",B300)+1,FIND(")",B300)-FIND("(",B300)-1),"")</f>
        <v>Lääne</v>
      </c>
      <c r="S300" s="157">
        <f t="shared" ref="S300:S306" si="5">D300+S$299</f>
        <v>10.00004</v>
      </c>
      <c r="T300" s="157" t="str">
        <f t="shared" ref="T300:AH306" si="6">IF($R300=T$299,$S300,"")</f>
        <v/>
      </c>
      <c r="U300" s="157" t="str">
        <f t="shared" si="6"/>
        <v/>
      </c>
      <c r="V300" s="157" t="str">
        <f>IF($R300=V$299,$S300,"")</f>
        <v/>
      </c>
      <c r="W300" s="157" t="str">
        <f t="shared" ref="W300:AH306" si="7">IF($R300=W$299,$S300,"")</f>
        <v/>
      </c>
      <c r="X300" s="157" t="str">
        <f t="shared" si="7"/>
        <v/>
      </c>
      <c r="Y300" s="157" t="str">
        <f t="shared" ref="Y300:Y306" si="8">IF($R300=Y$299,$S300,"")</f>
        <v/>
      </c>
      <c r="Z300" s="157">
        <f t="shared" si="7"/>
        <v>10.00004</v>
      </c>
      <c r="AA300" s="157" t="str">
        <f t="shared" si="7"/>
        <v/>
      </c>
      <c r="AB300" s="157" t="str">
        <f t="shared" si="7"/>
        <v/>
      </c>
      <c r="AC300" s="157" t="str">
        <f t="shared" si="7"/>
        <v/>
      </c>
      <c r="AD300" s="157" t="str">
        <f t="shared" si="7"/>
        <v/>
      </c>
      <c r="AE300" s="157" t="str">
        <f t="shared" si="7"/>
        <v/>
      </c>
      <c r="AF300" s="157" t="str">
        <f t="shared" si="7"/>
        <v/>
      </c>
      <c r="AG300" s="157" t="str">
        <f t="shared" si="7"/>
        <v/>
      </c>
      <c r="AH300" s="157" t="str">
        <f t="shared" si="7"/>
        <v/>
      </c>
    </row>
    <row r="301" spans="1:34" x14ac:dyDescent="0.2">
      <c r="A301" s="3">
        <v>2</v>
      </c>
      <c r="B301" s="43" t="str">
        <f t="shared" ref="B301:B305" si="9">IFERROR(INDEX(H$100:H$300,MATCH(A301&amp;". koht",H$101:H$301,0)),"")</f>
        <v>Ljudmila Varendi (I-Viru)</v>
      </c>
      <c r="C301" s="67">
        <f>IFERROR(INDEX(Maak.!F:F,MATCH(B:B,Maak.!B:B,0)),"")</f>
        <v>1962</v>
      </c>
      <c r="D301" s="67">
        <v>9</v>
      </c>
      <c r="F301" s="25"/>
      <c r="G301" s="25"/>
      <c r="H301" s="25"/>
      <c r="I301" s="25"/>
      <c r="J301" s="25"/>
      <c r="K301" s="25"/>
      <c r="R301" s="156" t="str">
        <f t="shared" si="4"/>
        <v>I-Viru</v>
      </c>
      <c r="S301" s="157">
        <f t="shared" si="5"/>
        <v>9.0000400000000003</v>
      </c>
      <c r="T301" s="157" t="str">
        <f t="shared" si="6"/>
        <v/>
      </c>
      <c r="U301" s="157" t="str">
        <f t="shared" si="6"/>
        <v/>
      </c>
      <c r="V301" s="157">
        <f t="shared" si="6"/>
        <v>9.0000400000000003</v>
      </c>
      <c r="W301" s="157" t="str">
        <f t="shared" si="6"/>
        <v/>
      </c>
      <c r="X301" s="157" t="str">
        <f t="shared" si="6"/>
        <v/>
      </c>
      <c r="Y301" s="157" t="str">
        <f t="shared" si="8"/>
        <v/>
      </c>
      <c r="Z301" s="157" t="str">
        <f t="shared" si="6"/>
        <v/>
      </c>
      <c r="AA301" s="157" t="str">
        <f t="shared" si="6"/>
        <v/>
      </c>
      <c r="AB301" s="157" t="str">
        <f t="shared" si="6"/>
        <v/>
      </c>
      <c r="AC301" s="157" t="str">
        <f t="shared" si="6"/>
        <v/>
      </c>
      <c r="AD301" s="157" t="str">
        <f t="shared" si="6"/>
        <v/>
      </c>
      <c r="AE301" s="157" t="str">
        <f t="shared" si="6"/>
        <v/>
      </c>
      <c r="AF301" s="157" t="str">
        <f t="shared" si="6"/>
        <v/>
      </c>
      <c r="AG301" s="157" t="str">
        <f t="shared" si="6"/>
        <v/>
      </c>
      <c r="AH301" s="157" t="str">
        <f t="shared" si="6"/>
        <v/>
      </c>
    </row>
    <row r="302" spans="1:34" x14ac:dyDescent="0.2">
      <c r="A302" s="3">
        <v>3</v>
      </c>
      <c r="B302" s="44" t="str">
        <f t="shared" si="9"/>
        <v>Siiri Baranova (Valga)</v>
      </c>
      <c r="C302" s="67">
        <f>IFERROR(INDEX(Maak.!F:F,MATCH(B:B,Maak.!B:B,0)),"")</f>
        <v>1964</v>
      </c>
      <c r="D302" s="67">
        <v>8</v>
      </c>
      <c r="F302" s="25"/>
      <c r="G302" s="25"/>
      <c r="H302" s="25"/>
      <c r="I302" s="25"/>
      <c r="J302" s="25"/>
      <c r="K302" s="25"/>
      <c r="R302" s="156" t="str">
        <f t="shared" si="4"/>
        <v>Valga</v>
      </c>
      <c r="S302" s="157">
        <f t="shared" si="5"/>
        <v>8.0000400000000003</v>
      </c>
      <c r="T302" s="157" t="str">
        <f t="shared" si="6"/>
        <v/>
      </c>
      <c r="U302" s="157" t="str">
        <f t="shared" si="6"/>
        <v/>
      </c>
      <c r="V302" s="157" t="str">
        <f t="shared" si="6"/>
        <v/>
      </c>
      <c r="W302" s="157" t="str">
        <f t="shared" si="7"/>
        <v/>
      </c>
      <c r="X302" s="157" t="str">
        <f t="shared" si="7"/>
        <v/>
      </c>
      <c r="Y302" s="157" t="str">
        <f t="shared" si="8"/>
        <v/>
      </c>
      <c r="Z302" s="157" t="str">
        <f t="shared" si="7"/>
        <v/>
      </c>
      <c r="AA302" s="157" t="str">
        <f t="shared" si="7"/>
        <v/>
      </c>
      <c r="AB302" s="157" t="str">
        <f t="shared" si="7"/>
        <v/>
      </c>
      <c r="AC302" s="157" t="str">
        <f t="shared" si="7"/>
        <v/>
      </c>
      <c r="AD302" s="157" t="str">
        <f t="shared" si="7"/>
        <v/>
      </c>
      <c r="AE302" s="157" t="str">
        <f t="shared" si="7"/>
        <v/>
      </c>
      <c r="AF302" s="157">
        <f t="shared" si="7"/>
        <v>8.0000400000000003</v>
      </c>
      <c r="AG302" s="157" t="str">
        <f t="shared" si="7"/>
        <v/>
      </c>
      <c r="AH302" s="157" t="str">
        <f t="shared" si="7"/>
        <v/>
      </c>
    </row>
    <row r="303" spans="1:34" x14ac:dyDescent="0.2">
      <c r="A303" s="3">
        <v>4</v>
      </c>
      <c r="B303" s="45" t="str">
        <f t="shared" si="9"/>
        <v>Maive Sein (Lääne)</v>
      </c>
      <c r="C303" s="67">
        <f>IFERROR(INDEX(Maak.!F:F,MATCH(B:B,Maak.!B:B,0)),"")</f>
        <v>1965</v>
      </c>
      <c r="D303" s="67">
        <v>7</v>
      </c>
      <c r="F303" s="25"/>
      <c r="G303" s="25"/>
      <c r="H303" s="25"/>
      <c r="I303" s="25"/>
      <c r="J303" s="25"/>
      <c r="K303" s="25"/>
      <c r="R303" s="156" t="str">
        <f t="shared" si="4"/>
        <v>Lääne</v>
      </c>
      <c r="S303" s="157">
        <f t="shared" si="5"/>
        <v>7.0000400000000003</v>
      </c>
      <c r="T303" s="157" t="str">
        <f t="shared" si="6"/>
        <v/>
      </c>
      <c r="U303" s="157" t="str">
        <f t="shared" si="6"/>
        <v/>
      </c>
      <c r="V303" s="157" t="str">
        <f t="shared" si="6"/>
        <v/>
      </c>
      <c r="W303" s="157" t="str">
        <f t="shared" si="7"/>
        <v/>
      </c>
      <c r="X303" s="157" t="str">
        <f t="shared" si="7"/>
        <v/>
      </c>
      <c r="Y303" s="157" t="str">
        <f t="shared" si="8"/>
        <v/>
      </c>
      <c r="Z303" s="157">
        <f t="shared" si="7"/>
        <v>7.0000400000000003</v>
      </c>
      <c r="AA303" s="157" t="str">
        <f t="shared" si="7"/>
        <v/>
      </c>
      <c r="AB303" s="157" t="str">
        <f t="shared" si="7"/>
        <v/>
      </c>
      <c r="AC303" s="157" t="str">
        <f t="shared" si="7"/>
        <v/>
      </c>
      <c r="AD303" s="157" t="str">
        <f t="shared" si="7"/>
        <v/>
      </c>
      <c r="AE303" s="157" t="str">
        <f t="shared" si="7"/>
        <v/>
      </c>
      <c r="AF303" s="157" t="str">
        <f t="shared" si="7"/>
        <v/>
      </c>
      <c r="AG303" s="157" t="str">
        <f t="shared" si="7"/>
        <v/>
      </c>
      <c r="AH303" s="157" t="str">
        <f t="shared" si="7"/>
        <v/>
      </c>
    </row>
    <row r="304" spans="1:34" x14ac:dyDescent="0.2">
      <c r="A304" s="3">
        <v>5</v>
      </c>
      <c r="B304" s="45" t="str">
        <f t="shared" si="9"/>
        <v>Jelena Tjurina (Tartu)</v>
      </c>
      <c r="C304" s="67">
        <f>IFERROR(INDEX(Maak.!F:F,MATCH(B:B,Maak.!B:B,0)),"")</f>
        <v>1968</v>
      </c>
      <c r="D304" s="67">
        <v>6</v>
      </c>
      <c r="F304" s="25"/>
      <c r="G304" s="25"/>
      <c r="H304" s="25"/>
      <c r="I304" s="25"/>
      <c r="J304" s="25"/>
      <c r="K304" s="25"/>
      <c r="R304" s="156" t="str">
        <f t="shared" si="4"/>
        <v>Tartu</v>
      </c>
      <c r="S304" s="157">
        <f t="shared" si="5"/>
        <v>6.0000400000000003</v>
      </c>
      <c r="T304" s="157" t="str">
        <f t="shared" si="6"/>
        <v/>
      </c>
      <c r="U304" s="157" t="str">
        <f t="shared" si="6"/>
        <v/>
      </c>
      <c r="V304" s="157" t="str">
        <f t="shared" si="6"/>
        <v/>
      </c>
      <c r="W304" s="157" t="str">
        <f t="shared" si="7"/>
        <v/>
      </c>
      <c r="X304" s="157" t="str">
        <f t="shared" si="7"/>
        <v/>
      </c>
      <c r="Y304" s="157" t="str">
        <f t="shared" si="8"/>
        <v/>
      </c>
      <c r="Z304" s="157" t="str">
        <f t="shared" si="7"/>
        <v/>
      </c>
      <c r="AA304" s="157" t="str">
        <f t="shared" si="7"/>
        <v/>
      </c>
      <c r="AB304" s="157" t="str">
        <f t="shared" si="7"/>
        <v/>
      </c>
      <c r="AC304" s="157" t="str">
        <f t="shared" si="7"/>
        <v/>
      </c>
      <c r="AD304" s="157" t="str">
        <f t="shared" si="7"/>
        <v/>
      </c>
      <c r="AE304" s="157">
        <f t="shared" si="7"/>
        <v>6.0000400000000003</v>
      </c>
      <c r="AF304" s="157" t="str">
        <f t="shared" si="7"/>
        <v/>
      </c>
      <c r="AG304" s="157" t="str">
        <f t="shared" si="7"/>
        <v/>
      </c>
      <c r="AH304" s="157" t="str">
        <f t="shared" si="7"/>
        <v/>
      </c>
    </row>
    <row r="305" spans="1:34" x14ac:dyDescent="0.2">
      <c r="A305" s="3">
        <v>6</v>
      </c>
      <c r="B305" s="45" t="str">
        <f t="shared" si="9"/>
        <v>Ülle Rauk (Võru)</v>
      </c>
      <c r="C305" s="67">
        <f>IFERROR(INDEX(Maak.!F:F,MATCH(B:B,Maak.!B:B,0)),"")</f>
        <v>1960</v>
      </c>
      <c r="D305" s="67">
        <v>5</v>
      </c>
      <c r="F305" s="25"/>
      <c r="G305" s="25"/>
      <c r="H305" s="25"/>
      <c r="I305" s="25"/>
      <c r="J305" s="25"/>
      <c r="K305" s="25"/>
      <c r="R305" s="156" t="str">
        <f t="shared" si="4"/>
        <v>Võru</v>
      </c>
      <c r="S305" s="157">
        <f t="shared" si="5"/>
        <v>5.0000400000000003</v>
      </c>
      <c r="T305" s="157" t="str">
        <f t="shared" si="6"/>
        <v/>
      </c>
      <c r="U305" s="157" t="str">
        <f t="shared" si="6"/>
        <v/>
      </c>
      <c r="V305" s="157" t="str">
        <f t="shared" si="6"/>
        <v/>
      </c>
      <c r="W305" s="157" t="str">
        <f t="shared" si="7"/>
        <v/>
      </c>
      <c r="X305" s="157" t="str">
        <f t="shared" si="7"/>
        <v/>
      </c>
      <c r="Y305" s="157" t="str">
        <f t="shared" si="8"/>
        <v/>
      </c>
      <c r="Z305" s="157" t="str">
        <f t="shared" si="7"/>
        <v/>
      </c>
      <c r="AA305" s="157" t="str">
        <f t="shared" si="7"/>
        <v/>
      </c>
      <c r="AB305" s="157" t="str">
        <f t="shared" si="7"/>
        <v/>
      </c>
      <c r="AC305" s="157" t="str">
        <f t="shared" si="7"/>
        <v/>
      </c>
      <c r="AD305" s="157" t="str">
        <f t="shared" si="7"/>
        <v/>
      </c>
      <c r="AE305" s="157" t="str">
        <f t="shared" si="7"/>
        <v/>
      </c>
      <c r="AF305" s="157" t="str">
        <f t="shared" si="7"/>
        <v/>
      </c>
      <c r="AG305" s="157" t="str">
        <f t="shared" si="7"/>
        <v/>
      </c>
      <c r="AH305" s="157">
        <f t="shared" si="7"/>
        <v>5.0000400000000003</v>
      </c>
    </row>
    <row r="306" spans="1:34" x14ac:dyDescent="0.2">
      <c r="A306" s="3">
        <v>7</v>
      </c>
      <c r="B306" s="45" t="str">
        <f t="shared" ref="B306" si="10">IFERROR(INDEX(H$100:H$300,MATCH(A306&amp;". koht",H$101:H$301,0)),"")</f>
        <v>Sirje Viljaste (I-Viru)</v>
      </c>
      <c r="C306" s="67">
        <f>IFERROR(INDEX(Maak.!F:F,MATCH(B:B,Maak.!B:B,0)),"")</f>
        <v>1959</v>
      </c>
      <c r="D306" s="67">
        <v>4</v>
      </c>
      <c r="R306" s="156" t="str">
        <f t="shared" ref="R306" si="11">IFERROR(MID(B306,FIND("(",B306)+1,FIND(")",B306)-FIND("(",B306)-1),"")</f>
        <v>I-Viru</v>
      </c>
      <c r="S306" s="157">
        <f t="shared" si="5"/>
        <v>4.0000400000000003</v>
      </c>
      <c r="T306" s="157" t="str">
        <f t="shared" si="6"/>
        <v/>
      </c>
      <c r="U306" s="157" t="str">
        <f t="shared" si="6"/>
        <v/>
      </c>
      <c r="V306" s="157">
        <f t="shared" si="6"/>
        <v>4.0000400000000003</v>
      </c>
      <c r="W306" s="157" t="str">
        <f t="shared" si="7"/>
        <v/>
      </c>
      <c r="X306" s="157" t="str">
        <f t="shared" si="7"/>
        <v/>
      </c>
      <c r="Y306" s="157" t="str">
        <f t="shared" si="8"/>
        <v/>
      </c>
      <c r="Z306" s="157" t="str">
        <f t="shared" si="7"/>
        <v/>
      </c>
      <c r="AA306" s="157" t="str">
        <f t="shared" si="7"/>
        <v/>
      </c>
      <c r="AB306" s="157" t="str">
        <f t="shared" si="7"/>
        <v/>
      </c>
      <c r="AC306" s="157" t="str">
        <f t="shared" si="7"/>
        <v/>
      </c>
      <c r="AD306" s="157" t="str">
        <f t="shared" si="7"/>
        <v/>
      </c>
      <c r="AE306" s="157" t="str">
        <f t="shared" si="7"/>
        <v/>
      </c>
      <c r="AF306" s="157" t="str">
        <f t="shared" si="7"/>
        <v/>
      </c>
      <c r="AG306" s="157" t="str">
        <f t="shared" si="7"/>
        <v/>
      </c>
      <c r="AH306" s="157" t="str">
        <f t="shared" si="7"/>
        <v/>
      </c>
    </row>
  </sheetData>
  <sortState ref="O7:O13">
    <sortCondition ref="O7"/>
  </sortState>
  <conditionalFormatting sqref="D8 C9">
    <cfRule type="aboveAverage" dxfId="493" priority="247"/>
  </conditionalFormatting>
  <conditionalFormatting sqref="E8 C10">
    <cfRule type="aboveAverage" dxfId="492" priority="246"/>
  </conditionalFormatting>
  <conditionalFormatting sqref="F8 C11">
    <cfRule type="aboveAverage" dxfId="491" priority="245"/>
  </conditionalFormatting>
  <conditionalFormatting sqref="E9 D10">
    <cfRule type="aboveAverage" dxfId="490" priority="244"/>
  </conditionalFormatting>
  <conditionalFormatting sqref="G8 C12">
    <cfRule type="aboveAverage" dxfId="489" priority="243"/>
  </conditionalFormatting>
  <conditionalFormatting sqref="F9 D11">
    <cfRule type="aboveAverage" dxfId="488" priority="242"/>
  </conditionalFormatting>
  <conditionalFormatting sqref="G9 D12">
    <cfRule type="aboveAverage" dxfId="487" priority="241"/>
  </conditionalFormatting>
  <conditionalFormatting sqref="F10 E11">
    <cfRule type="aboveAverage" dxfId="486" priority="240"/>
  </conditionalFormatting>
  <conditionalFormatting sqref="G10 E12">
    <cfRule type="aboveAverage" dxfId="485" priority="239"/>
  </conditionalFormatting>
  <conditionalFormatting sqref="F12 G11">
    <cfRule type="aboveAverage" dxfId="484" priority="238"/>
  </conditionalFormatting>
  <conditionalFormatting sqref="K15:K19">
    <cfRule type="expression" dxfId="483" priority="228">
      <formula>AND(J15=3,IF(COUNTIF(J$14:J$18,"=3")&gt;=2,TRUE))</formula>
    </cfRule>
    <cfRule type="expression" dxfId="482" priority="234">
      <formula>AND(J15=1,IF(COUNTIF(J$14:J$18,"=1")&gt;=2,TRUE))</formula>
    </cfRule>
    <cfRule type="expression" dxfId="481" priority="235">
      <formula>AND(J15=2,IF(COUNTIF(J$14:J$18,"=2")&gt;=2,TRUE))</formula>
    </cfRule>
  </conditionalFormatting>
  <conditionalFormatting sqref="K8:K12">
    <cfRule type="expression" dxfId="480" priority="229">
      <formula>AND(J8=3,IF(COUNTIF(J$7:J$11,"=3")&gt;=2,TRUE))</formula>
    </cfRule>
    <cfRule type="expression" dxfId="479" priority="230">
      <formula>AND(J8=1,IF(COUNTIF(J$7:J$11,"=1")&gt;=2,TRUE))</formula>
    </cfRule>
    <cfRule type="expression" dxfId="478" priority="231">
      <formula>AND(J8=2,IF(COUNTIF(J$7:J$11,"=2")&gt;=2,TRUE))</formula>
    </cfRule>
  </conditionalFormatting>
  <conditionalFormatting sqref="H8:H12">
    <cfRule type="expression" dxfId="477" priority="209">
      <formula>AND(J8=1,IF(COUNTIF(J$7:J$11,"=1")&gt;=2,TRUE))</formula>
    </cfRule>
    <cfRule type="expression" dxfId="476" priority="216">
      <formula>AND(J8=3,IF(COUNTIF(J$7:J$11,"=3")&gt;=2,TRUE))</formula>
    </cfRule>
    <cfRule type="expression" dxfId="475" priority="217">
      <formula>AND(J8=2,IF(COUNTIF(J$7:J$11,"=2")&gt;=2,TRUE))</formula>
    </cfRule>
  </conditionalFormatting>
  <conditionalFormatting sqref="H15:H19">
    <cfRule type="expression" dxfId="474" priority="210">
      <formula>AND(J15=1,IF(COUNTIF(J$14:J$18,"=1")&gt;=2,TRUE))</formula>
    </cfRule>
    <cfRule type="expression" dxfId="473" priority="214">
      <formula>AND(J15=3,IF(COUNTIF(J$14:J$18,"=3")&gt;=2,TRUE))</formula>
    </cfRule>
    <cfRule type="expression" dxfId="472" priority="215">
      <formula>AND(J15=2,IF(COUNTIF(J$14:J$18,"=2")&gt;=2,TRUE))</formula>
    </cfRule>
  </conditionalFormatting>
  <conditionalFormatting sqref="C70">
    <cfRule type="aboveAverage" dxfId="471" priority="208"/>
  </conditionalFormatting>
  <conditionalFormatting sqref="D70">
    <cfRule type="aboveAverage" dxfId="470" priority="207"/>
  </conditionalFormatting>
  <conditionalFormatting sqref="D15 C16">
    <cfRule type="aboveAverage" dxfId="469" priority="194"/>
  </conditionalFormatting>
  <conditionalFormatting sqref="E15 C17">
    <cfRule type="aboveAverage" dxfId="468" priority="193"/>
  </conditionalFormatting>
  <conditionalFormatting sqref="F15 C18">
    <cfRule type="aboveAverage" dxfId="467" priority="192"/>
  </conditionalFormatting>
  <conditionalFormatting sqref="E16 D17">
    <cfRule type="aboveAverage" dxfId="466" priority="191"/>
  </conditionalFormatting>
  <conditionalFormatting sqref="G15 C19">
    <cfRule type="aboveAverage" dxfId="465" priority="190"/>
  </conditionalFormatting>
  <conditionalFormatting sqref="F16 D18">
    <cfRule type="aboveAverage" dxfId="464" priority="189"/>
  </conditionalFormatting>
  <conditionalFormatting sqref="G16 D19">
    <cfRule type="aboveAverage" dxfId="463" priority="188"/>
  </conditionalFormatting>
  <conditionalFormatting sqref="F17 E18">
    <cfRule type="aboveAverage" dxfId="462" priority="187"/>
  </conditionalFormatting>
  <conditionalFormatting sqref="G17 E19">
    <cfRule type="aboveAverage" dxfId="461" priority="186"/>
  </conditionalFormatting>
  <conditionalFormatting sqref="F19 G18">
    <cfRule type="aboveAverage" dxfId="460" priority="185"/>
  </conditionalFormatting>
  <conditionalFormatting sqref="G103 G107">
    <cfRule type="aboveAverage" dxfId="459" priority="70"/>
  </conditionalFormatting>
  <conditionalFormatting sqref="G110 G112">
    <cfRule type="aboveAverage" dxfId="458" priority="69"/>
  </conditionalFormatting>
  <conditionalFormatting sqref="G103 G107 G110 G112">
    <cfRule type="containsBlanks" dxfId="457" priority="68">
      <formula>LEN(TRIM(G103))=0</formula>
    </cfRule>
  </conditionalFormatting>
  <conditionalFormatting sqref="D102 D104">
    <cfRule type="aboveAverage" dxfId="456" priority="67"/>
  </conditionalFormatting>
  <conditionalFormatting sqref="D102 D104">
    <cfRule type="containsBlanks" dxfId="455" priority="66">
      <formula>LEN(TRIM(D102))=0</formula>
    </cfRule>
  </conditionalFormatting>
  <conditionalFormatting sqref="D106 D108">
    <cfRule type="aboveAverage" dxfId="454" priority="65"/>
  </conditionalFormatting>
  <conditionalFormatting sqref="D106 D108">
    <cfRule type="containsBlanks" dxfId="453" priority="64">
      <formula>LEN(TRIM(D106))=0</formula>
    </cfRule>
  </conditionalFormatting>
  <conditionalFormatting sqref="B1:H20 B76:H1048576 E71:H75 B62:H62 B70:H70 E63:H69 B21:D24">
    <cfRule type="containsText" dxfId="452" priority="71" operator="containsText" text="I-Viru">
      <formula>NOT(ISERROR(SEARCH("I-Viru",B1)))</formula>
    </cfRule>
  </conditionalFormatting>
  <conditionalFormatting sqref="G120 G124">
    <cfRule type="aboveAverage" dxfId="451" priority="63"/>
  </conditionalFormatting>
  <conditionalFormatting sqref="G127 G129">
    <cfRule type="aboveAverage" dxfId="450" priority="62"/>
  </conditionalFormatting>
  <conditionalFormatting sqref="G120 G124 G127 G129">
    <cfRule type="containsBlanks" dxfId="449" priority="61">
      <formula>LEN(TRIM(G120))=0</formula>
    </cfRule>
  </conditionalFormatting>
  <conditionalFormatting sqref="D119 D121">
    <cfRule type="aboveAverage" dxfId="448" priority="60"/>
  </conditionalFormatting>
  <conditionalFormatting sqref="D119 D121">
    <cfRule type="containsBlanks" dxfId="447" priority="59">
      <formula>LEN(TRIM(D119))=0</formula>
    </cfRule>
  </conditionalFormatting>
  <conditionalFormatting sqref="D123 D125">
    <cfRule type="aboveAverage" dxfId="446" priority="58"/>
  </conditionalFormatting>
  <conditionalFormatting sqref="D123 D125">
    <cfRule type="containsBlanks" dxfId="445" priority="57">
      <formula>LEN(TRIM(D123))=0</formula>
    </cfRule>
  </conditionalFormatting>
  <conditionalFormatting sqref="I11:I12">
    <cfRule type="expression" dxfId="444" priority="53">
      <formula>FIND(2,I11,1)</formula>
    </cfRule>
    <cfRule type="expression" dxfId="443" priority="54">
      <formula>FIND(1,I11,1)</formula>
    </cfRule>
  </conditionalFormatting>
  <conditionalFormatting sqref="I8:I10">
    <cfRule type="expression" dxfId="442" priority="51">
      <formula>FIND(2,I8,1)</formula>
    </cfRule>
    <cfRule type="expression" dxfId="441" priority="52">
      <formula>FIND(1,I8,1)</formula>
    </cfRule>
  </conditionalFormatting>
  <conditionalFormatting sqref="I15:I19">
    <cfRule type="expression" dxfId="440" priority="49">
      <formula>FIND(2,I15,1)</formula>
    </cfRule>
    <cfRule type="expression" dxfId="439" priority="50">
      <formula>FIND(1,I15,1)</formula>
    </cfRule>
  </conditionalFormatting>
  <conditionalFormatting sqref="L16:L19">
    <cfRule type="expression" dxfId="438" priority="29">
      <formula>OR(J16=0,J16=4)</formula>
    </cfRule>
    <cfRule type="expression" dxfId="437" priority="33">
      <formula>AND(J16=1,IF(COUNTIF(J$14:J$18,"=1")=1,TRUE))</formula>
    </cfRule>
    <cfRule type="expression" dxfId="436" priority="34">
      <formula>AND(J16=3,IF(COUNTIF(J$14:J$18,"=3")=1,TRUE))</formula>
    </cfRule>
  </conditionalFormatting>
  <conditionalFormatting sqref="L8:L12">
    <cfRule type="expression" dxfId="435" priority="26">
      <formula>OR(J8=0,J8=4)</formula>
    </cfRule>
    <cfRule type="expression" dxfId="434" priority="27">
      <formula>AND(J8=1,IF(COUNTIF(J$7:J$11,"=1")=1,TRUE))</formula>
    </cfRule>
    <cfRule type="expression" dxfId="433" priority="28">
      <formula>AND(J8=3,IF(COUNTIF(J$7:J$11,"=3")=1,TRUE))</formula>
    </cfRule>
  </conditionalFormatting>
  <conditionalFormatting sqref="L15">
    <cfRule type="expression" dxfId="432" priority="8">
      <formula>OR(J15=0,J15=4)</formula>
    </cfRule>
    <cfRule type="expression" dxfId="431" priority="9">
      <formula>AND(J15=1,IF(COUNTIF(J$7:J$11,"=1")=1,TRUE))</formula>
    </cfRule>
    <cfRule type="expression" dxfId="430" priority="10">
      <formula>AND(J15=3,IF(COUNTIF(J$7:J$11,"=3")=1,TRUE))</formula>
    </cfRule>
  </conditionalFormatting>
  <conditionalFormatting sqref="A102:A108">
    <cfRule type="cellIs" dxfId="429" priority="3" operator="equal">
      <formula>"-"</formula>
    </cfRule>
    <cfRule type="duplicateValues" dxfId="428" priority="4"/>
  </conditionalFormatting>
  <conditionalFormatting sqref="A119:A125">
    <cfRule type="cellIs" dxfId="427" priority="1" operator="equal">
      <formula>"-"</formula>
    </cfRule>
    <cfRule type="duplicateValues" dxfId="426" priority="2"/>
  </conditionalFormatting>
  <pageMargins left="0.78740157480314965" right="0.39370078740157483" top="0.59055118110236227" bottom="0.39370078740157483" header="0.39370078740157483" footer="0"/>
  <pageSetup paperSize="9" fitToHeight="0" orientation="portrait" r:id="rId1"/>
  <headerFooter>
    <oddHeader>&amp;RPage &amp;P of &amp;N</oddHeader>
  </headerFooter>
  <rowBreaks count="1" manualBreakCount="1">
    <brk id="69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FF"/>
    <pageSetUpPr fitToPage="1"/>
  </sheetPr>
  <dimension ref="A1:AI304"/>
  <sheetViews>
    <sheetView showGridLines="0" zoomScaleNormal="100" workbookViewId="0">
      <pane ySplit="5" topLeftCell="A6" activePane="bottomLeft" state="frozen"/>
      <selection activeCell="J1" sqref="J1"/>
      <selection pane="bottomLeft" activeCell="K1" sqref="K1"/>
    </sheetView>
  </sheetViews>
  <sheetFormatPr defaultRowHeight="12.75" x14ac:dyDescent="0.2"/>
  <cols>
    <col min="1" max="1" width="3.28515625" style="11" customWidth="1"/>
    <col min="2" max="2" width="27.28515625" style="11" customWidth="1"/>
    <col min="3" max="9" width="6.28515625" style="11" customWidth="1"/>
    <col min="10" max="10" width="6" style="11" hidden="1" customWidth="1"/>
    <col min="11" max="12" width="4.7109375" style="11" customWidth="1"/>
    <col min="13" max="13" width="6" style="11" hidden="1" customWidth="1"/>
    <col min="14" max="14" width="9.140625" style="11"/>
    <col min="15" max="15" width="9.140625" style="11" customWidth="1"/>
    <col min="16" max="17" width="9.140625" style="11"/>
    <col min="18" max="34" width="9.7109375" style="11" hidden="1" customWidth="1"/>
    <col min="35" max="16384" width="9.140625" style="11"/>
  </cols>
  <sheetData>
    <row r="1" spans="1:35" x14ac:dyDescent="0.2">
      <c r="A1" s="18" t="str">
        <f>Võistkondlik!B1</f>
        <v>ESL INDIVIDUAAL-VÕISTKONDLIKUD MEISTRIVÕISTLUSED PETANGIS 2018</v>
      </c>
      <c r="B1" s="19"/>
      <c r="C1" s="19"/>
      <c r="E1" s="15"/>
      <c r="J1" s="166" t="s">
        <v>214</v>
      </c>
      <c r="K1" s="167"/>
      <c r="L1" s="165"/>
      <c r="M1" s="168"/>
      <c r="R1" s="166" t="s">
        <v>214</v>
      </c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</row>
    <row r="2" spans="1:35" x14ac:dyDescent="0.2">
      <c r="A2" s="15" t="str">
        <f>Võistkondlik!B2</f>
        <v>Toimumisaeg: L, 02.06.2018 kell 11:00</v>
      </c>
      <c r="B2" s="19"/>
      <c r="C2" s="19"/>
      <c r="E2" s="15"/>
    </row>
    <row r="3" spans="1:35" x14ac:dyDescent="0.2">
      <c r="A3" s="15" t="str">
        <f>Võistkondlik!B3</f>
        <v>Toimumiskoht: Ida-Virumaa, Voka, Metsa tn 2</v>
      </c>
      <c r="B3" s="19"/>
      <c r="C3" s="19"/>
      <c r="E3" s="15"/>
    </row>
    <row r="4" spans="1:35" x14ac:dyDescent="0.2">
      <c r="A4" s="15"/>
      <c r="B4" s="19"/>
      <c r="C4" s="19"/>
      <c r="E4" s="15"/>
      <c r="I4" s="214" t="s">
        <v>269</v>
      </c>
    </row>
    <row r="5" spans="1:35" x14ac:dyDescent="0.2">
      <c r="A5" s="20" t="s">
        <v>104</v>
      </c>
      <c r="B5" s="19"/>
    </row>
    <row r="6" spans="1:35" x14ac:dyDescent="0.2">
      <c r="O6" s="142"/>
      <c r="P6" s="142"/>
      <c r="Q6" s="142"/>
    </row>
    <row r="7" spans="1:35" x14ac:dyDescent="0.2">
      <c r="A7" s="96" t="s">
        <v>0</v>
      </c>
      <c r="B7" s="119"/>
      <c r="C7" s="78">
        <v>1</v>
      </c>
      <c r="D7" s="78">
        <v>2</v>
      </c>
      <c r="E7" s="78">
        <v>3</v>
      </c>
      <c r="F7" s="78">
        <v>4</v>
      </c>
      <c r="G7" s="78">
        <v>5</v>
      </c>
      <c r="H7" s="78" t="s">
        <v>1</v>
      </c>
      <c r="I7" s="119" t="s">
        <v>52</v>
      </c>
      <c r="J7" s="169" t="s">
        <v>212</v>
      </c>
      <c r="K7" s="170" t="s">
        <v>212</v>
      </c>
      <c r="L7" s="171" t="s">
        <v>213</v>
      </c>
      <c r="M7" s="79" t="b">
        <f>OR(AND(COUNTA(B8:B12)=3,COUNTA(C8:G12)=6),AND(COUNTA(B8:B12)=4,COUNTA(C8:G12)=12),AND(COUNTA(B8:B12)=5,COUNTA(C8:G12)=20))</f>
        <v>1</v>
      </c>
      <c r="O7" s="142"/>
      <c r="P7" s="142"/>
      <c r="Q7" s="142"/>
    </row>
    <row r="8" spans="1:35" x14ac:dyDescent="0.2">
      <c r="A8" s="96">
        <v>1</v>
      </c>
      <c r="B8" s="100" t="s">
        <v>174</v>
      </c>
      <c r="C8" s="97"/>
      <c r="D8" s="249">
        <v>13</v>
      </c>
      <c r="E8" s="80">
        <v>12</v>
      </c>
      <c r="F8" s="80">
        <v>13</v>
      </c>
      <c r="G8" s="80">
        <v>12</v>
      </c>
      <c r="H8" s="172" t="str">
        <f>(IF(D8-C9&gt;0,1)+IF(E8-C10&gt;0,1)+IF(F8-C11&gt;0,1)+IF(G8-C12&gt;0,1))&amp;"-"&amp;(IF(D8-C9&lt;0,1)+IF(E8-C10&lt;0,1)+IF(F8-C11&lt;0,1)+IF(G8-C12&lt;0,1))</f>
        <v>2-2</v>
      </c>
      <c r="I8" s="80" t="str">
        <f>IF(AND(B8&lt;&gt;"",M$7=TRUE),A$7&amp;RANK(M8,M$8:M$12,0),"")</f>
        <v>A3</v>
      </c>
      <c r="J8" s="173">
        <f>VALUE(LEFT(H8,1))</f>
        <v>2</v>
      </c>
      <c r="K8" s="174">
        <f>IF(AND(J8=1,J9=1,D8&gt;C9),1)+IF(AND(J8=1,J10=1,E8&gt;C10),1)+IF(AND(J8=1,J11=1,F8&gt;C11),1)+IF(AND(J8=1,J12=1,G8&gt;C12),1)+IF(AND(J8=2,J9=2,D8&gt;C9),1)+IF(AND(J8=2,J10=2,E8&gt;C10),1)+IF(AND(J8=2,J11=2,F8&gt;C11),1)+IF(AND(J8=2,J12=2,G8&gt;C12),1)+IF(AND(J8=3,J9=3,D8&gt;C9),1)+IF(AND(J8=3,J10=3,E8&gt;C10),1)+IF(AND(J8=3,J11=3,F8&gt;C11),1)+IF(AND(J8=3,J12=3,G8&gt;C12),1)</f>
        <v>1</v>
      </c>
      <c r="L8" s="254">
        <f>IF(AND(J8=1,J9=1),D8-C9)+IF(AND(J8=1,J10=1),E8-C10)+IF(AND(J8=1,J11=1),F8-C11)+IF(AND(J8=1,J12=1),G8-C12)+IF(AND(J8=2,J9=2),D8-C9)+IF(AND(J8=2,J10=2),E8-C10)+IF(AND(J8=2,J11=2),F8-C11)+IF(AND(J8=2,J12=2),G8-C12)+IF(AND(J8=3,J9=3),D8-C9)+IF(AND(J8=3,J10=3),E8-C10)+IF(AND(J8=3,J11=3),F8-C11)+IF(AND(J8=3,J12=3),G8-C12)</f>
        <v>7</v>
      </c>
      <c r="M8" s="175">
        <f>10000*J8+K8*100+L8</f>
        <v>20107</v>
      </c>
      <c r="O8" s="142"/>
      <c r="P8" s="142"/>
      <c r="Q8" s="142"/>
    </row>
    <row r="9" spans="1:35" x14ac:dyDescent="0.2">
      <c r="A9" s="96">
        <v>2</v>
      </c>
      <c r="B9" s="163" t="s">
        <v>83</v>
      </c>
      <c r="C9" s="249">
        <v>6</v>
      </c>
      <c r="D9" s="97"/>
      <c r="E9" s="80">
        <v>13</v>
      </c>
      <c r="F9" s="80">
        <v>13</v>
      </c>
      <c r="G9" s="80">
        <v>9</v>
      </c>
      <c r="H9" s="172" t="str">
        <f>(IF(C9-D8&gt;0,1)+IF(E9-D10&gt;0,1)+IF(F9-D11&gt;0,1)+IF(G9-D12&gt;0,1))&amp;"-"&amp;(IF(C9-D8&lt;0,1)+IF(E9-D10&lt;0,1)+IF(F9-D11&lt;0,1)+IF(G9-D12&lt;0,1))</f>
        <v>2-2</v>
      </c>
      <c r="I9" s="80" t="str">
        <f>IF(AND(B9&lt;&gt;"",M$7=TRUE),A$7&amp;RANK(M9,M$8:M$12,0),"")</f>
        <v>A4</v>
      </c>
      <c r="J9" s="173">
        <f t="shared" ref="J9:J12" si="0">VALUE(LEFT(H9,1))</f>
        <v>2</v>
      </c>
      <c r="K9" s="176">
        <f>IF(AND(J9=1,J8=1,C9&gt;D8),1)+IF(AND(J9=1,J10=1,E9&gt;D10),1)+IF(AND(J9=1,J11=1,F9&gt;D11),1)+IF(AND(J9=1,J12=1,G9&gt;D12),1)+IF(AND(J9=2,J8=2,C9&gt;D8),1)+IF(AND(J9=2,J10=2,E9&gt;D10),1)+IF(AND(J9=2,J11=2,F9&gt;D11),1)+IF(AND(J9=2,J12=2,G9&gt;D12),1)+IF(AND(J9=3,J8=3,C9&gt;D8),1)+IF(AND(J9=3,J10=3,E9&gt;D10),1)+IF(AND(J9=3,J11=3,F9&gt;D11),1)+IF(AND(J9=3,J12=3,G9&gt;D12),1)</f>
        <v>0</v>
      </c>
      <c r="L9" s="254">
        <f>IF(AND(J9=1,J8=1),C9-D8)+IF(AND(J9=1,J10=1),E9-D10)+IF(AND(J9=1,J11=1),F9-D11)+IF(AND(J9=1,J12=1),G9-D12)+IF(AND(J9=2,J8=2),C9-D8)+IF(AND(J9=2,J10=2),E9-D10)+IF(AND(J9=2,J11=2),F9-D11)+IF(AND(J9=2,J12=2),G9-D12)+IF(AND(J9=3,J8=3),C9-D8)+IF(AND(J9=3,J10=3),E9-D10)+IF(AND(J9=3,J11=3),F9-D11)+IF(AND(J9=3,J12=3),G9-D12)</f>
        <v>-7</v>
      </c>
      <c r="M9" s="175">
        <f t="shared" ref="M9:M12" si="1">10000*J9+K9*100+L9</f>
        <v>19993</v>
      </c>
      <c r="O9" s="142"/>
      <c r="P9" s="142"/>
      <c r="Q9" s="142"/>
    </row>
    <row r="10" spans="1:35" x14ac:dyDescent="0.2">
      <c r="A10" s="96">
        <v>3</v>
      </c>
      <c r="B10" s="163" t="s">
        <v>190</v>
      </c>
      <c r="C10" s="80">
        <v>13</v>
      </c>
      <c r="D10" s="177">
        <v>10</v>
      </c>
      <c r="E10" s="97"/>
      <c r="F10" s="80">
        <v>13</v>
      </c>
      <c r="G10" s="240">
        <v>13</v>
      </c>
      <c r="H10" s="250" t="str">
        <f>(IF(C10-E8&gt;0,1)+IF(D10-E9&gt;0,1)+IF(F10-E11&gt;0,1)+IF(G10-E12&gt;0,1))&amp;"-"&amp;(IF(C10-E8&lt;0,1)+IF(D10-E9&lt;0,1)+IF(F10-E11&lt;0,1)+IF(G10-E12&lt;0,1))</f>
        <v>3-1</v>
      </c>
      <c r="I10" s="80" t="str">
        <f>IF(AND(B10&lt;&gt;"",M$7=TRUE),A$7&amp;RANK(M10,M$8:M$12,0),"")</f>
        <v>A1</v>
      </c>
      <c r="J10" s="173">
        <f t="shared" si="0"/>
        <v>3</v>
      </c>
      <c r="K10" s="251">
        <f>IF(AND(J10=1,J8=1,C10&gt;E8),1)+IF(AND(J10=1,J9=1,D10&gt;E9),1)+IF(AND(J10=1,J11=1,F10&gt;E11),1)+IF(AND(J10=1,J12=1,G10&gt;E12),1)+IF(AND(J10=2,J8=2,C10&gt;E8),1)+IF(AND(J10=2,J9=2,D10&gt;E9),1)+IF(AND(J10=2,J11=2,F10&gt;E11),1)+IF(AND(J10=2,J12=2,G10&gt;E12),1)+IF(AND(J10=3,J8=3,C10&gt;E8),1)+IF(AND(J10=3,J9=3,D10&gt;E9),1)+IF(AND(J10=3,J11=3,F10&gt;E11),1)+IF(AND(J10=3,J12=3,G10&gt;E12),1)</f>
        <v>1</v>
      </c>
      <c r="L10" s="123">
        <f>IF(AND(J10=1,J8=1),C10-E8)+IF(AND(J10=1,J9=1),D10-E9)+IF(AND(J10=1,J11=1),F10-E11)+IF(AND(J10=1,J12=1),G10-E12)+IF(AND(J10=2,J8=2),C10-E8)+IF(AND(J10=2,J9=2),D10-E9)+IF(AND(J10=2,J11=2),F10-E11)+IF(AND(J10=2,J12=2),G10-E12)+IF(AND(J10=3,J8=3),C10-E8)+IF(AND(J10=3,J9=3),D10-E9)+IF(AND(J10=3,J11=3),F10-E11)+IF(AND(J10=3,J12=3),G10-E12)</f>
        <v>8</v>
      </c>
      <c r="M10" s="175">
        <f t="shared" si="1"/>
        <v>30108</v>
      </c>
      <c r="O10" s="142"/>
      <c r="P10" s="142"/>
      <c r="Q10" s="142"/>
    </row>
    <row r="11" spans="1:35" x14ac:dyDescent="0.2">
      <c r="A11" s="96">
        <v>4</v>
      </c>
      <c r="B11" s="164" t="s">
        <v>115</v>
      </c>
      <c r="C11" s="80">
        <v>12</v>
      </c>
      <c r="D11" s="177">
        <v>10</v>
      </c>
      <c r="E11" s="80">
        <v>6</v>
      </c>
      <c r="F11" s="97"/>
      <c r="G11" s="98">
        <v>9</v>
      </c>
      <c r="H11" s="172" t="str">
        <f>(IF(C11-F8&gt;0,1)+IF(D11-F9&gt;0,1)+IF(E11-F10&gt;0,1)+IF(G11-F12&gt;0,1))&amp;"-"&amp;(IF(C11-F8&lt;0,1)+IF(D11-F9&lt;0,1)+IF(E11-F10&lt;0,1)+IF(G11-F12&lt;0,1))</f>
        <v>0-4</v>
      </c>
      <c r="I11" s="80" t="str">
        <f>IF(AND(B11&lt;&gt;"",M$7=TRUE),A$7&amp;RANK(M11,M$8:M$12,0),"")</f>
        <v>A5</v>
      </c>
      <c r="J11" s="173">
        <f t="shared" si="0"/>
        <v>0</v>
      </c>
      <c r="K11" s="176">
        <f>IF(AND(J11=1,J8=1,C11&gt;F8),1)+IF(AND(J11=1,J9=1,D11&gt;F9),1)+IF(AND(J11=1,J10=1,E11&gt;F10),1)+IF(AND(J11=1,J12=1,G11&gt;F12),1)+IF(AND(J11=2,J8=2,C11&gt;F8),1)+IF(AND(J11=2,J9=2,D11&gt;F9),1)+IF(AND(J11=2,J10=2,E11&gt;F10),1)+IF(AND(J11=2,J12=2,G11&gt;F12),1)+IF(AND(J11=3,J8=3,C11&gt;F8),1)+IF(AND(J11=3,J9=3,D11&gt;F9),1)+IF(AND(J11=3,J10=3,E11&gt;F10),1)+IF(AND(J11=3,J12=3,G11&gt;F12),1)</f>
        <v>0</v>
      </c>
      <c r="L11" s="123">
        <f>IF(AND(J11=1,J8=1),C11-F8)+IF(AND(J11=1,J9=1),D11-F9)+IF(AND(J11=1,J10=1),E11-F10)+IF(AND(J11=1,J12=1),G11-F12)+IF(AND(J11=2,J8=2),C11-F8)+IF(AND(J11=2,J9=2),D11-F9)+IF(AND(J11=2,J10=2),E11-F10)+IF(AND(J11=2,J12=2),G11-F12)+IF(AND(J11=3,J8=3),C11-F8)+IF(AND(J11=3,J9=3),D11-F9)+IF(AND(J11=3,J10=3),E11-F10)+IF(AND(J11=3,J12=3),G11-F12)</f>
        <v>0</v>
      </c>
      <c r="M11" s="175">
        <f t="shared" si="1"/>
        <v>0</v>
      </c>
      <c r="O11" s="142"/>
      <c r="P11" s="142"/>
      <c r="Q11" s="142"/>
    </row>
    <row r="12" spans="1:35" x14ac:dyDescent="0.2">
      <c r="A12" s="96">
        <v>5</v>
      </c>
      <c r="B12" s="164" t="s">
        <v>172</v>
      </c>
      <c r="C12" s="80">
        <v>13</v>
      </c>
      <c r="D12" s="80">
        <v>13</v>
      </c>
      <c r="E12" s="240">
        <v>5</v>
      </c>
      <c r="F12" s="80">
        <v>13</v>
      </c>
      <c r="G12" s="97"/>
      <c r="H12" s="250" t="str">
        <f>(IF(C12-G8&gt;0,1)+IF(D12-G9&gt;0,1)+IF(E12-G10&gt;0,1)+IF(F12-G11&gt;0,1))&amp;"-"&amp;(IF(C12-G8&lt;0,1)+IF(D12-G9&lt;0,1)+IF(E12-G10&lt;0,1)+IF(F12-G11&lt;0,1))</f>
        <v>3-1</v>
      </c>
      <c r="I12" s="80" t="str">
        <f>IF(AND(B12&lt;&gt;"",M$7=TRUE),A$7&amp;RANK(M12,M$8:M$12,0),"")</f>
        <v>A2</v>
      </c>
      <c r="J12" s="173">
        <f t="shared" si="0"/>
        <v>3</v>
      </c>
      <c r="K12" s="251">
        <f>IF(AND(J12=1,J8=1,C12&gt;G8),1)+IF(AND(J12=1,J9=1,D12&gt;G9),1)+IF(AND(J12=1,J10=1,E12&gt;G10),1)+IF(AND(J12=1,J11=1,F12&gt;G11),1)+IF(AND(J12=2,J8=2,C12&gt;G8),1)+IF(AND(J12=2,J9=2,D12&gt;G9),1)+IF(AND(J12=2,J10=2,E12&gt;G10),1)+IF(AND(J12=2,J11=2,F12&gt;G11),1)+IF(AND(J12=3,J8=3,C12&gt;G8),1)+IF(AND(J12=3,J9=3,D12&gt;G9),1)+IF(AND(J12=3,J10=3,E12&gt;G10),1)+IF(AND(J12=3,J11=3,F12&gt;G11),1)</f>
        <v>0</v>
      </c>
      <c r="L12" s="123">
        <f>IF(AND(J12=1,J8=1),C12-G8)+IF(AND(J12=1,J9=1),D12-G9)+IF(AND(J12=1,J10=1),E12-G10)+IF(AND(J12=1,J11=1),F12-G11)+IF(AND(J12=2,J8=2),C12-G8)+IF(AND(J12=2,J9=2),D12-G9)+IF(AND(J12=2,J10=2),E12-G10)+IF(AND(J12=2,J11=2),F12-G11)+IF(AND(J12=3,J8=3),C12-G8)+IF(AND(J12=3,J9=3),D12-G9)+IF(AND(J12=3,J10=3),E12-G10)+IF(AND(J12=3,J11=3),F12-G11)</f>
        <v>-8</v>
      </c>
      <c r="M12" s="175">
        <f t="shared" si="1"/>
        <v>29992</v>
      </c>
    </row>
    <row r="13" spans="1:35" x14ac:dyDescent="0.2">
      <c r="A13" s="95"/>
      <c r="B13" s="178"/>
      <c r="C13" s="82"/>
      <c r="D13" s="179"/>
      <c r="E13" s="82"/>
      <c r="F13" s="83"/>
      <c r="G13" s="79"/>
      <c r="H13" s="112"/>
      <c r="I13" s="180"/>
      <c r="J13" s="181"/>
      <c r="K13" s="182"/>
      <c r="L13" s="183"/>
      <c r="M13" s="181"/>
    </row>
    <row r="14" spans="1:35" x14ac:dyDescent="0.2">
      <c r="A14" s="134"/>
      <c r="B14" s="102" t="s">
        <v>2</v>
      </c>
      <c r="C14" s="84" t="s">
        <v>3</v>
      </c>
      <c r="D14" s="84" t="s">
        <v>4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</row>
    <row r="15" spans="1:35" x14ac:dyDescent="0.2">
      <c r="A15" s="134"/>
      <c r="B15" s="102" t="s">
        <v>5</v>
      </c>
      <c r="C15" s="84" t="s">
        <v>6</v>
      </c>
      <c r="D15" s="84" t="s">
        <v>7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</row>
    <row r="16" spans="1:35" x14ac:dyDescent="0.2">
      <c r="A16" s="134"/>
      <c r="B16" s="102" t="s">
        <v>8</v>
      </c>
      <c r="C16" s="84" t="s">
        <v>9</v>
      </c>
      <c r="D16" s="84" t="s">
        <v>10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</row>
    <row r="17" spans="1:35" x14ac:dyDescent="0.2">
      <c r="A17" s="134"/>
      <c r="B17" s="102" t="s">
        <v>11</v>
      </c>
      <c r="C17" s="84" t="s">
        <v>12</v>
      </c>
      <c r="D17" s="84" t="s">
        <v>13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</row>
    <row r="18" spans="1:35" x14ac:dyDescent="0.2">
      <c r="A18" s="134"/>
      <c r="B18" s="102" t="s">
        <v>14</v>
      </c>
      <c r="C18" s="84" t="s">
        <v>15</v>
      </c>
      <c r="D18" s="84" t="s">
        <v>16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</row>
    <row r="19" spans="1:35" hidden="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</row>
    <row r="20" spans="1:35" hidden="1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</row>
    <row r="21" spans="1:35" hidden="1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</row>
    <row r="22" spans="1:35" hidden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</row>
    <row r="23" spans="1:35" hidden="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</row>
    <row r="24" spans="1:35" hidden="1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</row>
    <row r="25" spans="1:35" hidden="1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</row>
    <row r="26" spans="1:35" hidden="1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</row>
    <row r="27" spans="1:35" hidden="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</row>
    <row r="28" spans="1:35" hidden="1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</row>
    <row r="29" spans="1:35" hidden="1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</row>
    <row r="30" spans="1:35" hidden="1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</row>
    <row r="31" spans="1:35" hidden="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</row>
    <row r="32" spans="1:35" hidden="1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</row>
    <row r="33" spans="1:35" hidden="1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</row>
    <row r="34" spans="1:35" hidden="1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</row>
    <row r="35" spans="1:35" hidden="1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</row>
    <row r="36" spans="1:35" hidden="1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</row>
    <row r="37" spans="1:35" hidden="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</row>
    <row r="38" spans="1:35" hidden="1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</row>
    <row r="39" spans="1:35" hidden="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</row>
    <row r="40" spans="1:35" hidden="1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</row>
    <row r="41" spans="1:35" hidden="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</row>
    <row r="42" spans="1:35" hidden="1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</row>
    <row r="43" spans="1:35" hidden="1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</row>
    <row r="44" spans="1:35" hidden="1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</row>
    <row r="45" spans="1:35" hidden="1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</row>
    <row r="46" spans="1:35" hidden="1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</row>
    <row r="47" spans="1:35" hidden="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</row>
    <row r="48" spans="1:35" hidden="1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</row>
    <row r="49" spans="1:35" hidden="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</row>
    <row r="50" spans="1:35" hidden="1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</row>
    <row r="51" spans="1:35" hidden="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34"/>
      <c r="AB51" s="134"/>
      <c r="AC51" s="134"/>
      <c r="AD51" s="134"/>
      <c r="AE51" s="134"/>
      <c r="AF51" s="134"/>
      <c r="AG51" s="134"/>
      <c r="AH51" s="134"/>
      <c r="AI51" s="134"/>
    </row>
    <row r="52" spans="1:35" hidden="1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</row>
    <row r="53" spans="1:35" hidden="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</row>
    <row r="54" spans="1:35" hidden="1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</row>
    <row r="55" spans="1:35" hidden="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</row>
    <row r="56" spans="1:35" hidden="1" x14ac:dyDescent="0.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4"/>
      <c r="U56" s="134"/>
      <c r="V56" s="134"/>
      <c r="W56" s="134"/>
      <c r="X56" s="134"/>
      <c r="Y56" s="134"/>
      <c r="Z56" s="134"/>
      <c r="AA56" s="134"/>
      <c r="AB56" s="134"/>
      <c r="AC56" s="134"/>
      <c r="AD56" s="134"/>
      <c r="AE56" s="134"/>
      <c r="AF56" s="134"/>
      <c r="AG56" s="134"/>
      <c r="AH56" s="134"/>
      <c r="AI56" s="134"/>
    </row>
    <row r="57" spans="1:35" hidden="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34"/>
      <c r="X57" s="134"/>
      <c r="Y57" s="134"/>
      <c r="Z57" s="134"/>
      <c r="AA57" s="134"/>
      <c r="AB57" s="134"/>
      <c r="AC57" s="134"/>
      <c r="AD57" s="134"/>
      <c r="AE57" s="134"/>
      <c r="AF57" s="134"/>
      <c r="AG57" s="134"/>
      <c r="AH57" s="134"/>
      <c r="AI57" s="134"/>
    </row>
    <row r="58" spans="1:35" hidden="1" x14ac:dyDescent="0.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</row>
    <row r="59" spans="1:35" hidden="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</row>
    <row r="60" spans="1:35" hidden="1" x14ac:dyDescent="0.2">
      <c r="A60" s="134"/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4"/>
      <c r="AC60" s="134"/>
      <c r="AD60" s="134"/>
      <c r="AE60" s="134"/>
      <c r="AF60" s="134"/>
      <c r="AG60" s="134"/>
      <c r="AH60" s="134"/>
      <c r="AI60" s="134"/>
    </row>
    <row r="61" spans="1:35" hidden="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</row>
    <row r="62" spans="1:35" hidden="1" x14ac:dyDescent="0.2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</row>
    <row r="63" spans="1:35" hidden="1" x14ac:dyDescent="0.2">
      <c r="A63" s="77"/>
      <c r="B63" s="134"/>
      <c r="C63" s="134"/>
      <c r="D63" s="134"/>
      <c r="E63" s="77"/>
      <c r="F63" s="77"/>
      <c r="G63" s="77"/>
      <c r="H63" s="77"/>
      <c r="I63" s="77"/>
      <c r="J63" s="77"/>
      <c r="K63" s="77"/>
      <c r="L63" s="77"/>
      <c r="M63" s="77"/>
    </row>
    <row r="64" spans="1:35" hidden="1" x14ac:dyDescent="0.2">
      <c r="A64" s="77"/>
      <c r="B64" s="134"/>
      <c r="C64" s="134"/>
      <c r="D64" s="134"/>
      <c r="E64" s="77"/>
      <c r="F64" s="77"/>
      <c r="G64" s="77"/>
      <c r="H64" s="77"/>
      <c r="I64" s="77"/>
      <c r="J64" s="77"/>
      <c r="K64" s="77"/>
      <c r="L64" s="77"/>
      <c r="M64" s="77"/>
    </row>
    <row r="65" spans="1:13" hidden="1" x14ac:dyDescent="0.2">
      <c r="A65" s="77"/>
      <c r="B65" s="134"/>
      <c r="C65" s="134"/>
      <c r="D65" s="134"/>
      <c r="E65" s="77"/>
      <c r="F65" s="77"/>
      <c r="G65" s="77"/>
      <c r="H65" s="77"/>
      <c r="I65" s="77"/>
      <c r="J65" s="77"/>
      <c r="K65" s="77"/>
      <c r="L65" s="77"/>
      <c r="M65" s="77"/>
    </row>
    <row r="66" spans="1:13" hidden="1" x14ac:dyDescent="0.2">
      <c r="A66" s="77"/>
      <c r="B66" s="134"/>
      <c r="C66" s="134"/>
      <c r="D66" s="134"/>
      <c r="E66" s="77"/>
      <c r="F66" s="77"/>
      <c r="G66" s="77"/>
      <c r="H66" s="77"/>
      <c r="I66" s="77"/>
      <c r="J66" s="77"/>
      <c r="K66" s="77"/>
      <c r="L66" s="77"/>
      <c r="M66" s="77"/>
    </row>
    <row r="67" spans="1:13" hidden="1" x14ac:dyDescent="0.2">
      <c r="A67" s="77"/>
      <c r="B67" s="134"/>
      <c r="C67" s="134"/>
      <c r="D67" s="134"/>
      <c r="E67" s="77"/>
      <c r="F67" s="77"/>
      <c r="G67" s="77"/>
      <c r="H67" s="77"/>
      <c r="I67" s="77"/>
      <c r="J67" s="77"/>
      <c r="K67" s="77"/>
      <c r="L67" s="77"/>
      <c r="M67" s="77"/>
    </row>
    <row r="68" spans="1:13" hidden="1" x14ac:dyDescent="0.2">
      <c r="A68" s="77"/>
      <c r="B68" s="134"/>
      <c r="C68" s="134"/>
      <c r="D68" s="134"/>
      <c r="E68" s="77"/>
      <c r="F68" s="77"/>
      <c r="G68" s="77"/>
      <c r="H68" s="77"/>
      <c r="I68" s="77"/>
      <c r="J68" s="77"/>
      <c r="K68" s="77"/>
      <c r="L68" s="77"/>
      <c r="M68" s="77"/>
    </row>
    <row r="69" spans="1:13" hidden="1" x14ac:dyDescent="0.2">
      <c r="A69" s="77"/>
      <c r="B69" s="134"/>
      <c r="C69" s="134"/>
      <c r="D69" s="134"/>
      <c r="E69" s="77"/>
      <c r="F69" s="77"/>
      <c r="G69" s="77"/>
      <c r="H69" s="77"/>
      <c r="I69" s="77"/>
      <c r="J69" s="77"/>
      <c r="K69" s="77"/>
      <c r="L69" s="77"/>
      <c r="M69" s="77"/>
    </row>
    <row r="70" spans="1:13" hidden="1" x14ac:dyDescent="0.2">
      <c r="A70" s="77"/>
      <c r="B70" s="105"/>
      <c r="C70" s="83"/>
      <c r="D70" s="83"/>
      <c r="E70" s="77"/>
      <c r="F70" s="77"/>
      <c r="G70" s="77"/>
      <c r="H70" s="77"/>
      <c r="I70" s="77"/>
      <c r="J70" s="77"/>
      <c r="K70" s="77"/>
      <c r="L70" s="77"/>
      <c r="M70" s="77"/>
    </row>
    <row r="71" spans="1:13" hidden="1" x14ac:dyDescent="0.2">
      <c r="A71" s="77"/>
      <c r="E71" s="77"/>
      <c r="F71" s="77"/>
      <c r="G71" s="77"/>
      <c r="H71" s="77"/>
      <c r="I71" s="77"/>
      <c r="J71" s="77"/>
      <c r="K71" s="77"/>
      <c r="L71" s="77"/>
      <c r="M71" s="77"/>
    </row>
    <row r="72" spans="1:13" hidden="1" x14ac:dyDescent="0.2">
      <c r="A72" s="77"/>
      <c r="E72" s="77"/>
      <c r="F72" s="77"/>
      <c r="G72" s="77"/>
      <c r="H72" s="77"/>
      <c r="I72" s="77"/>
      <c r="J72" s="77"/>
      <c r="K72" s="77"/>
      <c r="L72" s="77"/>
      <c r="M72" s="77"/>
    </row>
    <row r="73" spans="1:13" hidden="1" x14ac:dyDescent="0.2">
      <c r="A73" s="77"/>
      <c r="E73" s="77"/>
      <c r="F73" s="77"/>
      <c r="G73" s="77"/>
      <c r="H73" s="77"/>
      <c r="I73" s="77"/>
      <c r="J73" s="77"/>
      <c r="K73" s="77"/>
      <c r="L73" s="77"/>
      <c r="M73" s="77"/>
    </row>
    <row r="74" spans="1:13" hidden="1" x14ac:dyDescent="0.2">
      <c r="A74" s="77"/>
      <c r="E74" s="77"/>
      <c r="F74" s="77"/>
      <c r="G74" s="77"/>
      <c r="H74" s="77"/>
      <c r="I74" s="77"/>
      <c r="J74" s="77"/>
      <c r="K74" s="77"/>
      <c r="L74" s="77"/>
      <c r="M74" s="77"/>
    </row>
    <row r="75" spans="1:13" hidden="1" x14ac:dyDescent="0.2">
      <c r="A75" s="77"/>
      <c r="E75" s="77"/>
      <c r="F75" s="77"/>
      <c r="G75" s="77"/>
      <c r="H75" s="77"/>
      <c r="I75" s="77"/>
      <c r="J75" s="77"/>
      <c r="K75" s="77"/>
      <c r="L75" s="77"/>
      <c r="M75" s="77"/>
    </row>
    <row r="76" spans="1:13" hidden="1" x14ac:dyDescent="0.2">
      <c r="A76" s="74"/>
      <c r="B76" s="74"/>
      <c r="C76" s="74"/>
      <c r="D76" s="74"/>
      <c r="E76" s="74"/>
      <c r="F76" s="74"/>
      <c r="G76" s="74"/>
      <c r="H76" s="74"/>
      <c r="I76" s="136"/>
      <c r="J76" s="74"/>
    </row>
    <row r="77" spans="1:13" hidden="1" x14ac:dyDescent="0.2">
      <c r="A77" s="74"/>
      <c r="B77" s="74"/>
      <c r="C77" s="74"/>
      <c r="D77" s="74"/>
      <c r="E77" s="74"/>
      <c r="F77" s="74"/>
      <c r="G77" s="74"/>
      <c r="H77" s="74"/>
      <c r="I77" s="136"/>
      <c r="J77" s="74"/>
    </row>
    <row r="78" spans="1:13" hidden="1" x14ac:dyDescent="0.2">
      <c r="A78" s="74"/>
      <c r="B78" s="74"/>
      <c r="C78" s="74"/>
      <c r="D78" s="74"/>
      <c r="E78" s="74"/>
      <c r="F78" s="74"/>
      <c r="G78" s="74"/>
      <c r="H78" s="74"/>
      <c r="I78" s="136"/>
      <c r="J78" s="74"/>
    </row>
    <row r="79" spans="1:13" hidden="1" x14ac:dyDescent="0.2">
      <c r="A79" s="74"/>
      <c r="B79" s="74"/>
      <c r="C79" s="74"/>
      <c r="D79" s="74"/>
      <c r="E79" s="74"/>
      <c r="F79" s="74"/>
      <c r="G79" s="74"/>
      <c r="H79" s="74"/>
      <c r="I79" s="136"/>
      <c r="J79" s="74"/>
    </row>
    <row r="80" spans="1:13" hidden="1" x14ac:dyDescent="0.2">
      <c r="A80" s="74"/>
      <c r="B80" s="74"/>
      <c r="C80" s="74"/>
      <c r="D80" s="74"/>
      <c r="E80" s="74"/>
      <c r="F80" s="74"/>
      <c r="G80" s="74"/>
      <c r="H80" s="74"/>
      <c r="I80" s="136"/>
      <c r="J80" s="74"/>
    </row>
    <row r="81" spans="1:10" hidden="1" x14ac:dyDescent="0.2">
      <c r="A81" s="74"/>
      <c r="B81" s="74"/>
      <c r="C81" s="74"/>
      <c r="D81" s="74"/>
      <c r="E81" s="74"/>
      <c r="F81" s="74"/>
      <c r="G81" s="74"/>
      <c r="H81" s="74"/>
      <c r="I81" s="136"/>
      <c r="J81" s="74"/>
    </row>
    <row r="82" spans="1:10" hidden="1" x14ac:dyDescent="0.2">
      <c r="A82" s="74"/>
      <c r="B82" s="74"/>
      <c r="C82" s="74"/>
      <c r="D82" s="74"/>
      <c r="E82" s="74"/>
      <c r="F82" s="74"/>
      <c r="G82" s="74"/>
      <c r="H82" s="74"/>
      <c r="I82" s="136"/>
      <c r="J82" s="74"/>
    </row>
    <row r="83" spans="1:10" hidden="1" x14ac:dyDescent="0.2">
      <c r="A83" s="74"/>
      <c r="B83" s="74"/>
      <c r="C83" s="74"/>
      <c r="D83" s="74"/>
      <c r="E83" s="74"/>
      <c r="F83" s="74"/>
      <c r="G83" s="74"/>
      <c r="H83" s="74"/>
      <c r="I83" s="136"/>
      <c r="J83" s="74"/>
    </row>
    <row r="84" spans="1:10" hidden="1" x14ac:dyDescent="0.2">
      <c r="A84" s="74"/>
      <c r="B84" s="74"/>
      <c r="C84" s="74"/>
      <c r="D84" s="74"/>
      <c r="E84" s="74"/>
      <c r="F84" s="74"/>
      <c r="G84" s="74"/>
      <c r="H84" s="74"/>
      <c r="I84" s="136"/>
      <c r="J84" s="74"/>
    </row>
    <row r="85" spans="1:10" hidden="1" x14ac:dyDescent="0.2">
      <c r="A85" s="74"/>
      <c r="B85" s="74"/>
      <c r="C85" s="74"/>
      <c r="D85" s="74"/>
      <c r="E85" s="74"/>
      <c r="F85" s="74"/>
      <c r="G85" s="74"/>
      <c r="H85" s="74"/>
      <c r="I85" s="136"/>
      <c r="J85" s="74"/>
    </row>
    <row r="86" spans="1:10" hidden="1" x14ac:dyDescent="0.2">
      <c r="A86" s="74"/>
      <c r="B86" s="74"/>
      <c r="C86" s="74"/>
      <c r="D86" s="74"/>
      <c r="E86" s="74"/>
      <c r="F86" s="74"/>
      <c r="G86" s="74"/>
      <c r="H86" s="74"/>
      <c r="I86" s="136"/>
      <c r="J86" s="74"/>
    </row>
    <row r="87" spans="1:10" hidden="1" x14ac:dyDescent="0.2">
      <c r="A87" s="74"/>
      <c r="B87" s="74"/>
      <c r="C87" s="74"/>
      <c r="D87" s="74"/>
      <c r="E87" s="74"/>
      <c r="F87" s="74"/>
      <c r="G87" s="74"/>
      <c r="H87" s="74"/>
      <c r="I87" s="136"/>
      <c r="J87" s="74"/>
    </row>
    <row r="88" spans="1:10" hidden="1" x14ac:dyDescent="0.2">
      <c r="A88" s="74"/>
      <c r="B88" s="74"/>
      <c r="C88" s="74"/>
      <c r="D88" s="74"/>
      <c r="E88" s="74"/>
      <c r="F88" s="74"/>
      <c r="G88" s="74"/>
      <c r="H88" s="74"/>
      <c r="I88" s="136"/>
      <c r="J88" s="74"/>
    </row>
    <row r="89" spans="1:10" hidden="1" x14ac:dyDescent="0.2">
      <c r="A89" s="74"/>
      <c r="B89" s="74"/>
      <c r="C89" s="74"/>
      <c r="D89" s="74"/>
      <c r="E89" s="74"/>
      <c r="F89" s="74"/>
      <c r="G89" s="74"/>
      <c r="H89" s="74"/>
      <c r="I89" s="136"/>
      <c r="J89" s="74"/>
    </row>
    <row r="90" spans="1:10" hidden="1" x14ac:dyDescent="0.2">
      <c r="A90" s="74"/>
      <c r="B90" s="74"/>
      <c r="C90" s="74"/>
      <c r="D90" s="74"/>
      <c r="E90" s="74"/>
      <c r="F90" s="74"/>
      <c r="G90" s="74"/>
      <c r="H90" s="74"/>
      <c r="I90" s="136"/>
      <c r="J90" s="74"/>
    </row>
    <row r="91" spans="1:10" hidden="1" x14ac:dyDescent="0.2">
      <c r="A91" s="74"/>
      <c r="B91" s="74"/>
      <c r="C91" s="74"/>
      <c r="D91" s="74"/>
      <c r="E91" s="74"/>
      <c r="F91" s="74"/>
      <c r="G91" s="74"/>
      <c r="H91" s="74"/>
      <c r="I91" s="136"/>
      <c r="J91" s="74"/>
    </row>
    <row r="92" spans="1:10" hidden="1" x14ac:dyDescent="0.2">
      <c r="A92" s="74"/>
      <c r="B92" s="74"/>
      <c r="C92" s="74"/>
      <c r="D92" s="74"/>
      <c r="E92" s="74"/>
      <c r="F92" s="74"/>
      <c r="G92" s="74"/>
      <c r="H92" s="74"/>
      <c r="I92" s="136"/>
      <c r="J92" s="74"/>
    </row>
    <row r="93" spans="1:10" hidden="1" x14ac:dyDescent="0.2">
      <c r="A93" s="74"/>
      <c r="B93" s="74"/>
      <c r="C93" s="74"/>
      <c r="D93" s="74"/>
      <c r="E93" s="74"/>
      <c r="F93" s="74"/>
      <c r="G93" s="74"/>
      <c r="H93" s="74"/>
      <c r="I93" s="136"/>
      <c r="J93" s="74"/>
    </row>
    <row r="94" spans="1:10" hidden="1" x14ac:dyDescent="0.2">
      <c r="A94" s="74"/>
      <c r="B94" s="74"/>
      <c r="C94" s="74"/>
      <c r="D94" s="74"/>
      <c r="E94" s="74"/>
      <c r="F94" s="74"/>
      <c r="G94" s="74"/>
      <c r="H94" s="74"/>
      <c r="I94" s="136"/>
      <c r="J94" s="74"/>
    </row>
    <row r="95" spans="1:10" hidden="1" x14ac:dyDescent="0.2">
      <c r="A95" s="74"/>
      <c r="B95" s="74"/>
      <c r="C95" s="74"/>
      <c r="D95" s="74"/>
      <c r="E95" s="74"/>
      <c r="F95" s="74"/>
      <c r="G95" s="74"/>
      <c r="H95" s="74"/>
      <c r="I95" s="136"/>
      <c r="J95" s="74"/>
    </row>
    <row r="96" spans="1:10" hidden="1" x14ac:dyDescent="0.2">
      <c r="A96" s="74"/>
      <c r="B96" s="74"/>
      <c r="C96" s="74"/>
      <c r="D96" s="74"/>
      <c r="E96" s="74"/>
      <c r="F96" s="74"/>
      <c r="G96" s="74"/>
      <c r="H96" s="74"/>
      <c r="I96" s="136"/>
      <c r="J96" s="74"/>
    </row>
    <row r="97" spans="1:14" hidden="1" x14ac:dyDescent="0.2">
      <c r="A97" s="74"/>
      <c r="B97" s="74"/>
      <c r="C97" s="74"/>
      <c r="D97" s="74"/>
      <c r="E97" s="74"/>
      <c r="F97" s="74"/>
      <c r="G97" s="74"/>
      <c r="H97" s="74"/>
      <c r="I97" s="136"/>
      <c r="J97" s="74"/>
    </row>
    <row r="98" spans="1:14" hidden="1" x14ac:dyDescent="0.2">
      <c r="A98" s="74"/>
      <c r="B98" s="74"/>
      <c r="C98" s="74"/>
      <c r="D98" s="74"/>
      <c r="E98" s="74"/>
      <c r="F98" s="74"/>
      <c r="G98" s="74"/>
      <c r="H98" s="74"/>
      <c r="I98" s="136"/>
      <c r="J98" s="74"/>
    </row>
    <row r="99" spans="1:14" x14ac:dyDescent="0.2">
      <c r="I99" s="136"/>
      <c r="J99" s="74"/>
    </row>
    <row r="100" spans="1:14" x14ac:dyDescent="0.2">
      <c r="A100" s="99" t="s">
        <v>218</v>
      </c>
      <c r="B100" s="74"/>
      <c r="C100" s="74"/>
      <c r="D100" s="74"/>
      <c r="E100" s="74"/>
      <c r="F100" s="74"/>
      <c r="G100" s="74"/>
      <c r="H100" s="74"/>
      <c r="I100" s="74"/>
      <c r="J100" s="74"/>
    </row>
    <row r="101" spans="1:14" x14ac:dyDescent="0.2">
      <c r="A101" s="74"/>
      <c r="B101" s="74"/>
      <c r="C101" s="74"/>
      <c r="D101" s="74"/>
      <c r="E101" s="74"/>
      <c r="F101" s="74"/>
      <c r="G101" s="74"/>
      <c r="H101" s="74"/>
      <c r="I101" s="74"/>
      <c r="J101" s="74"/>
    </row>
    <row r="102" spans="1:14" ht="13.5" thickBot="1" x14ac:dyDescent="0.25">
      <c r="A102" s="134"/>
      <c r="B102" s="134"/>
      <c r="C102" s="134"/>
      <c r="D102" s="134"/>
      <c r="E102" s="134"/>
      <c r="F102" s="134"/>
      <c r="G102" s="5" t="s">
        <v>20</v>
      </c>
      <c r="H102" s="101" t="str">
        <f>IFERROR(INDEX(B$1:B$100,MATCH(G102,I$1:I$100,0)),"")</f>
        <v>Ille Sõrmus (Valga)</v>
      </c>
      <c r="I102" s="77"/>
      <c r="J102" s="134"/>
      <c r="K102" s="134"/>
      <c r="L102" s="134"/>
      <c r="M102" s="134"/>
      <c r="N102" s="134"/>
    </row>
    <row r="103" spans="1:14" x14ac:dyDescent="0.2">
      <c r="A103" s="134"/>
      <c r="B103" s="134"/>
      <c r="C103" s="134"/>
      <c r="D103" s="134"/>
      <c r="E103" s="134"/>
      <c r="F103" s="134"/>
      <c r="G103" s="5"/>
      <c r="H103" s="109" t="s">
        <v>105</v>
      </c>
      <c r="I103" s="108"/>
      <c r="J103" s="134"/>
      <c r="K103" s="134"/>
      <c r="L103" s="134"/>
      <c r="M103" s="134"/>
      <c r="N103" s="134"/>
    </row>
    <row r="104" spans="1:14" x14ac:dyDescent="0.2">
      <c r="A104" s="134"/>
      <c r="B104" s="134"/>
      <c r="C104" s="134"/>
      <c r="D104" s="134"/>
      <c r="E104" s="134"/>
      <c r="F104" s="134"/>
      <c r="G104" s="5"/>
      <c r="H104" s="77"/>
      <c r="I104" s="77"/>
      <c r="J104" s="134"/>
      <c r="K104" s="134"/>
      <c r="L104" s="134"/>
      <c r="M104" s="134"/>
      <c r="N104" s="134"/>
    </row>
    <row r="105" spans="1:14" ht="13.5" thickBot="1" x14ac:dyDescent="0.25">
      <c r="A105" s="134"/>
      <c r="B105" s="134"/>
      <c r="C105" s="134"/>
      <c r="D105" s="134"/>
      <c r="E105" s="134"/>
      <c r="F105" s="134"/>
      <c r="G105" s="5" t="s">
        <v>23</v>
      </c>
      <c r="H105" s="101" t="str">
        <f>IFERROR(INDEX(B$1:B$100,MATCH(G105,I$1:I$100,0)),"")</f>
        <v>Jelena Brakina (Tartu)</v>
      </c>
      <c r="I105" s="93"/>
      <c r="J105" s="134"/>
      <c r="K105" s="134"/>
      <c r="L105" s="134"/>
      <c r="M105" s="134"/>
      <c r="N105" s="134"/>
    </row>
    <row r="106" spans="1:14" x14ac:dyDescent="0.2">
      <c r="A106" s="134"/>
      <c r="B106" s="134"/>
      <c r="C106" s="134"/>
      <c r="D106" s="134"/>
      <c r="E106" s="134"/>
      <c r="F106" s="134"/>
      <c r="G106" s="5"/>
      <c r="H106" s="109" t="s">
        <v>106</v>
      </c>
      <c r="I106" s="85"/>
      <c r="J106" s="134"/>
      <c r="K106" s="134"/>
      <c r="L106" s="134"/>
      <c r="M106" s="134"/>
      <c r="N106" s="134"/>
    </row>
    <row r="107" spans="1:14" x14ac:dyDescent="0.2">
      <c r="A107" s="134"/>
      <c r="B107" s="134"/>
      <c r="C107" s="134"/>
      <c r="D107" s="134"/>
      <c r="E107" s="134"/>
      <c r="F107" s="134"/>
      <c r="G107" s="5"/>
      <c r="H107" s="77"/>
      <c r="I107" s="77"/>
      <c r="J107" s="134"/>
      <c r="K107" s="134"/>
      <c r="L107" s="134"/>
      <c r="M107" s="134"/>
      <c r="N107" s="134"/>
    </row>
    <row r="108" spans="1:14" ht="13.5" thickBot="1" x14ac:dyDescent="0.25">
      <c r="A108" s="134"/>
      <c r="B108" s="134"/>
      <c r="C108" s="134"/>
      <c r="D108" s="134"/>
      <c r="E108" s="134"/>
      <c r="F108" s="134"/>
      <c r="G108" s="5" t="s">
        <v>25</v>
      </c>
      <c r="H108" s="101" t="str">
        <f>IFERROR(INDEX(B$1:B$100,MATCH(G108,I$1:I$100,0)),"")</f>
        <v>Marika Poom (Tartu)</v>
      </c>
      <c r="I108" s="93"/>
      <c r="J108" s="134"/>
      <c r="K108" s="134"/>
      <c r="L108" s="134"/>
      <c r="M108" s="134"/>
      <c r="N108" s="134"/>
    </row>
    <row r="109" spans="1:14" x14ac:dyDescent="0.2">
      <c r="A109" s="134"/>
      <c r="B109" s="134"/>
      <c r="C109" s="134"/>
      <c r="D109" s="134"/>
      <c r="E109" s="134"/>
      <c r="F109" s="134"/>
      <c r="G109" s="5"/>
      <c r="H109" s="95" t="s">
        <v>107</v>
      </c>
      <c r="I109" s="85"/>
      <c r="J109" s="134"/>
      <c r="K109" s="134"/>
      <c r="L109" s="134"/>
      <c r="M109" s="134"/>
      <c r="N109" s="134"/>
    </row>
    <row r="110" spans="1:14" x14ac:dyDescent="0.2">
      <c r="A110" s="134"/>
      <c r="B110" s="134"/>
      <c r="C110" s="134"/>
      <c r="D110" s="134"/>
      <c r="E110" s="134"/>
      <c r="F110" s="134"/>
      <c r="G110" s="5"/>
      <c r="H110" s="85"/>
      <c r="I110" s="85"/>
      <c r="J110" s="134"/>
      <c r="K110" s="134"/>
      <c r="L110" s="134"/>
      <c r="M110" s="134"/>
      <c r="N110" s="134"/>
    </row>
    <row r="111" spans="1:14" ht="13.5" thickBot="1" x14ac:dyDescent="0.25">
      <c r="A111" s="134"/>
      <c r="B111" s="134"/>
      <c r="C111" s="134"/>
      <c r="D111" s="134"/>
      <c r="E111" s="134"/>
      <c r="F111" s="134"/>
      <c r="G111" s="5" t="s">
        <v>29</v>
      </c>
      <c r="H111" s="101" t="str">
        <f>IFERROR(INDEX(B$1:B$100,MATCH(G111,I$1:I$100,0)),"")</f>
        <v>Heili Vasser (L-Viru)</v>
      </c>
      <c r="I111" s="93"/>
      <c r="J111" s="134"/>
      <c r="K111" s="134"/>
      <c r="L111" s="134"/>
      <c r="M111" s="134"/>
      <c r="N111" s="134"/>
    </row>
    <row r="112" spans="1:14" x14ac:dyDescent="0.2">
      <c r="A112" s="134"/>
      <c r="B112" s="134"/>
      <c r="C112" s="134"/>
      <c r="D112" s="134"/>
      <c r="E112" s="134"/>
      <c r="F112" s="134"/>
      <c r="G112" s="231"/>
      <c r="H112" s="76" t="s">
        <v>24</v>
      </c>
      <c r="I112" s="77"/>
      <c r="J112" s="134"/>
      <c r="K112" s="134"/>
      <c r="L112" s="134"/>
      <c r="M112" s="134"/>
      <c r="N112" s="134"/>
    </row>
    <row r="113" spans="1:14" x14ac:dyDescent="0.2">
      <c r="A113" s="134"/>
      <c r="B113" s="134"/>
      <c r="C113" s="134"/>
      <c r="D113" s="134"/>
      <c r="E113" s="134"/>
      <c r="F113" s="134"/>
      <c r="G113" s="231"/>
      <c r="H113" s="134"/>
      <c r="I113" s="134"/>
      <c r="J113" s="134"/>
      <c r="K113" s="134"/>
      <c r="L113" s="134"/>
      <c r="M113" s="134"/>
      <c r="N113" s="134"/>
    </row>
    <row r="114" spans="1:14" ht="13.5" thickBot="1" x14ac:dyDescent="0.25">
      <c r="A114" s="134"/>
      <c r="B114" s="134"/>
      <c r="C114" s="134"/>
      <c r="D114" s="134"/>
      <c r="E114" s="134"/>
      <c r="F114" s="134"/>
      <c r="G114" s="5" t="s">
        <v>217</v>
      </c>
      <c r="H114" s="101" t="str">
        <f>IFERROR(INDEX(B$1:B$100,MATCH(G114,I$1:I$100,0)),"")</f>
        <v>Endla Antsve (Lääne)</v>
      </c>
      <c r="I114" s="93"/>
      <c r="J114" s="134"/>
      <c r="K114" s="134"/>
      <c r="L114" s="134"/>
      <c r="M114" s="134"/>
      <c r="N114" s="134"/>
    </row>
    <row r="115" spans="1:14" x14ac:dyDescent="0.2">
      <c r="A115" s="134"/>
      <c r="B115" s="134"/>
      <c r="C115" s="134"/>
      <c r="D115" s="134"/>
      <c r="E115" s="134"/>
      <c r="F115" s="134"/>
      <c r="G115" s="134"/>
      <c r="H115" s="76" t="s">
        <v>27</v>
      </c>
      <c r="I115" s="77"/>
      <c r="J115" s="134"/>
      <c r="K115" s="134"/>
      <c r="L115" s="134"/>
      <c r="M115" s="134"/>
      <c r="N115" s="134"/>
    </row>
    <row r="116" spans="1:14" hidden="1" x14ac:dyDescent="0.2">
      <c r="A116" s="134"/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</row>
    <row r="117" spans="1:14" hidden="1" x14ac:dyDescent="0.2">
      <c r="A117" s="134"/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</row>
    <row r="118" spans="1:14" hidden="1" x14ac:dyDescent="0.2">
      <c r="A118" s="134"/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</row>
    <row r="119" spans="1:14" hidden="1" x14ac:dyDescent="0.2">
      <c r="A119" s="134"/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</row>
    <row r="120" spans="1:14" hidden="1" x14ac:dyDescent="0.2">
      <c r="A120" s="134"/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</row>
    <row r="121" spans="1:14" hidden="1" x14ac:dyDescent="0.2">
      <c r="A121" s="134"/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</row>
    <row r="122" spans="1:14" hidden="1" x14ac:dyDescent="0.2">
      <c r="A122" s="134"/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</row>
    <row r="123" spans="1:14" hidden="1" x14ac:dyDescent="0.2">
      <c r="A123" s="134"/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</row>
    <row r="124" spans="1:14" hidden="1" x14ac:dyDescent="0.2">
      <c r="A124" s="134"/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</row>
    <row r="125" spans="1:14" hidden="1" x14ac:dyDescent="0.2">
      <c r="A125" s="134"/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</row>
    <row r="126" spans="1:14" hidden="1" x14ac:dyDescent="0.2">
      <c r="A126" s="134"/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</row>
    <row r="127" spans="1:14" hidden="1" x14ac:dyDescent="0.2">
      <c r="A127" s="134"/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</row>
    <row r="128" spans="1:14" hidden="1" x14ac:dyDescent="0.2">
      <c r="A128" s="134"/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</row>
    <row r="129" spans="1:14" hidden="1" x14ac:dyDescent="0.2">
      <c r="A129" s="134"/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</row>
    <row r="130" spans="1:14" hidden="1" x14ac:dyDescent="0.2">
      <c r="A130" s="134"/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</row>
    <row r="131" spans="1:14" hidden="1" x14ac:dyDescent="0.2">
      <c r="A131" s="134"/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</row>
    <row r="132" spans="1:14" hidden="1" x14ac:dyDescent="0.2">
      <c r="A132" s="134"/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</row>
    <row r="133" spans="1:14" hidden="1" x14ac:dyDescent="0.2">
      <c r="A133" s="134"/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</row>
    <row r="134" spans="1:14" hidden="1" x14ac:dyDescent="0.2">
      <c r="A134" s="74"/>
      <c r="B134" s="74"/>
      <c r="C134" s="74"/>
      <c r="D134" s="74"/>
      <c r="E134" s="74"/>
      <c r="F134" s="74"/>
      <c r="G134" s="74"/>
      <c r="H134" s="74"/>
      <c r="I134" s="74"/>
      <c r="J134" s="74"/>
    </row>
    <row r="135" spans="1:14" hidden="1" x14ac:dyDescent="0.2">
      <c r="A135" s="74"/>
      <c r="B135" s="74"/>
      <c r="C135" s="74"/>
      <c r="D135" s="74"/>
      <c r="E135" s="74"/>
      <c r="F135" s="74"/>
      <c r="G135" s="74"/>
      <c r="H135" s="74"/>
      <c r="I135" s="74"/>
      <c r="J135" s="74"/>
    </row>
    <row r="136" spans="1:14" hidden="1" x14ac:dyDescent="0.2">
      <c r="A136" s="74"/>
      <c r="B136" s="74"/>
      <c r="C136" s="74"/>
      <c r="D136" s="74"/>
      <c r="E136" s="74"/>
      <c r="F136" s="74"/>
      <c r="G136" s="74"/>
      <c r="H136" s="74"/>
      <c r="I136" s="74"/>
      <c r="J136" s="74"/>
    </row>
    <row r="137" spans="1:14" hidden="1" x14ac:dyDescent="0.2">
      <c r="A137" s="74"/>
      <c r="B137" s="74"/>
      <c r="C137" s="74"/>
      <c r="D137" s="74"/>
      <c r="E137" s="74"/>
      <c r="F137" s="74"/>
      <c r="G137" s="74"/>
      <c r="H137" s="74"/>
      <c r="I137" s="74"/>
      <c r="J137" s="74"/>
    </row>
    <row r="138" spans="1:14" hidden="1" x14ac:dyDescent="0.2">
      <c r="A138" s="74"/>
      <c r="B138" s="74"/>
      <c r="C138" s="74"/>
      <c r="D138" s="74"/>
      <c r="E138" s="74"/>
      <c r="F138" s="74"/>
      <c r="G138" s="74"/>
      <c r="H138" s="74"/>
      <c r="I138" s="74"/>
      <c r="J138" s="74"/>
    </row>
    <row r="139" spans="1:14" hidden="1" x14ac:dyDescent="0.2">
      <c r="A139" s="74"/>
      <c r="B139" s="74"/>
      <c r="C139" s="74"/>
      <c r="D139" s="74"/>
      <c r="E139" s="74"/>
      <c r="F139" s="74"/>
      <c r="G139" s="74"/>
      <c r="H139" s="74"/>
      <c r="I139" s="74"/>
      <c r="J139" s="74"/>
    </row>
    <row r="140" spans="1:14" hidden="1" x14ac:dyDescent="0.2">
      <c r="A140" s="74"/>
      <c r="B140" s="74"/>
      <c r="C140" s="74"/>
      <c r="D140" s="74"/>
      <c r="E140" s="74"/>
      <c r="F140" s="74"/>
      <c r="G140" s="74"/>
      <c r="H140" s="74"/>
      <c r="I140" s="74"/>
      <c r="J140" s="74"/>
    </row>
    <row r="141" spans="1:14" hidden="1" x14ac:dyDescent="0.2">
      <c r="A141" s="74"/>
      <c r="B141" s="74"/>
      <c r="C141" s="74"/>
      <c r="D141" s="74"/>
      <c r="E141" s="74"/>
      <c r="F141" s="74"/>
      <c r="G141" s="74"/>
      <c r="H141" s="74"/>
      <c r="I141" s="74"/>
      <c r="J141" s="74"/>
    </row>
    <row r="142" spans="1:14" hidden="1" x14ac:dyDescent="0.2">
      <c r="A142" s="74"/>
      <c r="B142" s="74"/>
      <c r="C142" s="74"/>
      <c r="D142" s="74"/>
      <c r="E142" s="74"/>
      <c r="F142" s="74"/>
      <c r="G142" s="74"/>
      <c r="H142" s="74"/>
      <c r="I142" s="74"/>
      <c r="J142" s="74"/>
    </row>
    <row r="143" spans="1:14" hidden="1" x14ac:dyDescent="0.2">
      <c r="A143" s="74"/>
      <c r="B143" s="74"/>
      <c r="C143" s="74"/>
      <c r="D143" s="74"/>
      <c r="E143" s="74"/>
      <c r="F143" s="74"/>
      <c r="G143" s="74"/>
      <c r="H143" s="74"/>
      <c r="I143" s="74"/>
      <c r="J143" s="74"/>
    </row>
    <row r="144" spans="1:14" hidden="1" x14ac:dyDescent="0.2">
      <c r="A144" s="74"/>
      <c r="B144" s="74"/>
      <c r="C144" s="74"/>
      <c r="D144" s="74"/>
      <c r="E144" s="74"/>
      <c r="F144" s="74"/>
      <c r="G144" s="74"/>
      <c r="H144" s="74"/>
      <c r="I144" s="74"/>
      <c r="J144" s="74"/>
    </row>
    <row r="145" spans="1:10" hidden="1" x14ac:dyDescent="0.2">
      <c r="A145" s="74"/>
      <c r="B145" s="74"/>
      <c r="C145" s="74"/>
      <c r="D145" s="74"/>
      <c r="E145" s="74"/>
      <c r="F145" s="74"/>
      <c r="G145" s="74"/>
      <c r="H145" s="74"/>
      <c r="I145" s="74"/>
      <c r="J145" s="74"/>
    </row>
    <row r="146" spans="1:10" hidden="1" x14ac:dyDescent="0.2">
      <c r="A146" s="74"/>
      <c r="B146" s="74"/>
      <c r="C146" s="74"/>
      <c r="D146" s="74"/>
      <c r="E146" s="74"/>
      <c r="F146" s="74"/>
      <c r="G146" s="74"/>
      <c r="H146" s="74"/>
      <c r="I146" s="74"/>
      <c r="J146" s="74"/>
    </row>
    <row r="147" spans="1:10" hidden="1" x14ac:dyDescent="0.2">
      <c r="A147" s="74"/>
      <c r="B147" s="74"/>
      <c r="C147" s="74"/>
      <c r="D147" s="74"/>
      <c r="E147" s="74"/>
      <c r="F147" s="74"/>
      <c r="G147" s="74"/>
      <c r="H147" s="74"/>
      <c r="I147" s="74"/>
      <c r="J147" s="74"/>
    </row>
    <row r="148" spans="1:10" hidden="1" x14ac:dyDescent="0.2">
      <c r="A148" s="74"/>
      <c r="B148" s="74"/>
      <c r="C148" s="74"/>
      <c r="D148" s="74"/>
      <c r="E148" s="74"/>
      <c r="F148" s="74"/>
      <c r="G148" s="74"/>
      <c r="H148" s="74"/>
      <c r="I148" s="74"/>
      <c r="J148" s="74"/>
    </row>
    <row r="149" spans="1:10" hidden="1" x14ac:dyDescent="0.2">
      <c r="A149" s="74"/>
      <c r="B149" s="74"/>
      <c r="C149" s="74"/>
      <c r="D149" s="74"/>
      <c r="E149" s="74"/>
      <c r="F149" s="74"/>
      <c r="G149" s="74"/>
      <c r="H149" s="74"/>
      <c r="I149" s="74"/>
      <c r="J149" s="74"/>
    </row>
    <row r="150" spans="1:10" hidden="1" x14ac:dyDescent="0.2">
      <c r="A150" s="74"/>
      <c r="B150" s="74"/>
      <c r="C150" s="74"/>
      <c r="D150" s="74"/>
      <c r="E150" s="74"/>
      <c r="F150" s="74"/>
      <c r="G150" s="74"/>
      <c r="H150" s="74"/>
      <c r="I150" s="74"/>
      <c r="J150" s="74"/>
    </row>
    <row r="151" spans="1:10" hidden="1" x14ac:dyDescent="0.2">
      <c r="A151" s="74"/>
      <c r="B151" s="74"/>
      <c r="C151" s="74"/>
      <c r="D151" s="74"/>
      <c r="E151" s="74"/>
      <c r="F151" s="74"/>
      <c r="G151" s="74"/>
      <c r="H151" s="74"/>
      <c r="I151" s="74"/>
      <c r="J151" s="74"/>
    </row>
    <row r="152" spans="1:10" hidden="1" x14ac:dyDescent="0.2">
      <c r="A152" s="74"/>
      <c r="B152" s="74"/>
      <c r="C152" s="74"/>
      <c r="D152" s="74"/>
      <c r="E152" s="74"/>
      <c r="F152" s="74"/>
      <c r="G152" s="74"/>
      <c r="H152" s="74"/>
      <c r="I152" s="74"/>
      <c r="J152" s="74"/>
    </row>
    <row r="153" spans="1:10" hidden="1" x14ac:dyDescent="0.2">
      <c r="A153" s="74"/>
      <c r="B153" s="74"/>
      <c r="C153" s="74"/>
      <c r="D153" s="74"/>
      <c r="E153" s="74"/>
      <c r="F153" s="74"/>
      <c r="G153" s="74"/>
      <c r="J153" s="74"/>
    </row>
    <row r="154" spans="1:10" hidden="1" x14ac:dyDescent="0.2">
      <c r="A154" s="74"/>
      <c r="B154" s="74"/>
      <c r="C154" s="74"/>
      <c r="D154" s="74"/>
      <c r="E154" s="74"/>
      <c r="F154" s="74"/>
      <c r="G154" s="74"/>
      <c r="J154" s="74"/>
    </row>
    <row r="155" spans="1:10" hidden="1" x14ac:dyDescent="0.2">
      <c r="A155" s="74"/>
      <c r="B155" s="74"/>
      <c r="C155" s="74"/>
      <c r="D155" s="74"/>
      <c r="E155" s="74"/>
      <c r="F155" s="74"/>
      <c r="G155" s="74"/>
      <c r="J155" s="74"/>
    </row>
    <row r="156" spans="1:10" hidden="1" x14ac:dyDescent="0.2">
      <c r="A156" s="74"/>
      <c r="B156" s="74"/>
      <c r="C156" s="74"/>
      <c r="D156" s="74"/>
      <c r="E156" s="74"/>
      <c r="F156" s="74"/>
      <c r="G156" s="74"/>
      <c r="J156" s="74"/>
    </row>
    <row r="157" spans="1:10" hidden="1" x14ac:dyDescent="0.2">
      <c r="A157" s="74"/>
      <c r="B157" s="74"/>
      <c r="C157" s="74"/>
      <c r="D157" s="74"/>
      <c r="E157" s="74"/>
      <c r="F157" s="74"/>
      <c r="G157" s="74"/>
      <c r="J157" s="74"/>
    </row>
    <row r="158" spans="1:10" hidden="1" x14ac:dyDescent="0.2">
      <c r="A158" s="74"/>
      <c r="B158" s="74"/>
      <c r="C158" s="74"/>
      <c r="D158" s="74"/>
      <c r="E158" s="74"/>
      <c r="F158" s="74"/>
      <c r="G158" s="74"/>
      <c r="J158" s="74"/>
    </row>
    <row r="159" spans="1:10" hidden="1" x14ac:dyDescent="0.2">
      <c r="A159" s="74"/>
      <c r="B159" s="74"/>
      <c r="C159" s="74"/>
      <c r="D159" s="74"/>
      <c r="E159" s="74"/>
      <c r="F159" s="74"/>
      <c r="G159" s="74"/>
      <c r="J159" s="74"/>
    </row>
    <row r="160" spans="1:10" hidden="1" x14ac:dyDescent="0.2">
      <c r="A160" s="74"/>
      <c r="B160" s="74"/>
      <c r="C160" s="74"/>
      <c r="D160" s="74"/>
      <c r="E160" s="74"/>
      <c r="F160" s="74"/>
      <c r="G160" s="74"/>
      <c r="J160" s="74"/>
    </row>
    <row r="161" spans="1:10" hidden="1" x14ac:dyDescent="0.2">
      <c r="A161" s="74"/>
      <c r="B161" s="74"/>
      <c r="C161" s="74"/>
      <c r="D161" s="74"/>
      <c r="E161" s="74"/>
      <c r="F161" s="74"/>
      <c r="G161" s="74"/>
      <c r="H161" s="74"/>
      <c r="I161" s="74"/>
      <c r="J161" s="74"/>
    </row>
    <row r="162" spans="1:10" hidden="1" x14ac:dyDescent="0.2">
      <c r="A162" s="74"/>
      <c r="B162" s="74"/>
      <c r="C162" s="74"/>
      <c r="D162" s="74"/>
      <c r="E162" s="74"/>
      <c r="F162" s="74"/>
      <c r="G162" s="74"/>
      <c r="H162" s="74"/>
      <c r="I162" s="74"/>
      <c r="J162" s="74"/>
    </row>
    <row r="163" spans="1:10" hidden="1" x14ac:dyDescent="0.2">
      <c r="A163" s="74"/>
      <c r="B163" s="74"/>
      <c r="C163" s="74"/>
      <c r="D163" s="74"/>
      <c r="E163" s="74"/>
      <c r="F163" s="74"/>
      <c r="G163" s="74"/>
      <c r="H163" s="74"/>
      <c r="I163" s="74"/>
      <c r="J163" s="74"/>
    </row>
    <row r="164" spans="1:10" hidden="1" x14ac:dyDescent="0.2">
      <c r="A164" s="74"/>
      <c r="B164" s="74"/>
      <c r="C164" s="74"/>
      <c r="D164" s="74"/>
      <c r="E164" s="74"/>
      <c r="F164" s="74"/>
      <c r="G164" s="74"/>
      <c r="H164" s="74"/>
      <c r="I164" s="74"/>
      <c r="J164" s="74"/>
    </row>
    <row r="165" spans="1:10" hidden="1" x14ac:dyDescent="0.2">
      <c r="A165" s="74"/>
      <c r="B165" s="74"/>
      <c r="C165" s="74"/>
      <c r="D165" s="74"/>
      <c r="E165" s="74"/>
      <c r="F165" s="74"/>
      <c r="G165" s="74"/>
      <c r="H165" s="74"/>
      <c r="I165" s="74"/>
      <c r="J165" s="74"/>
    </row>
    <row r="166" spans="1:10" hidden="1" x14ac:dyDescent="0.2">
      <c r="A166" s="74"/>
      <c r="B166" s="74"/>
      <c r="C166" s="74"/>
      <c r="D166" s="74"/>
      <c r="E166" s="74"/>
      <c r="F166" s="74"/>
      <c r="G166" s="74"/>
      <c r="H166" s="74"/>
      <c r="I166" s="74"/>
      <c r="J166" s="74"/>
    </row>
    <row r="167" spans="1:10" hidden="1" x14ac:dyDescent="0.2">
      <c r="A167" s="74"/>
      <c r="B167" s="74"/>
      <c r="C167" s="74"/>
      <c r="D167" s="74"/>
      <c r="E167" s="74"/>
      <c r="F167" s="74"/>
      <c r="G167" s="74"/>
      <c r="H167" s="74"/>
      <c r="I167" s="74"/>
      <c r="J167" s="74"/>
    </row>
    <row r="168" spans="1:10" hidden="1" x14ac:dyDescent="0.2">
      <c r="A168" s="74"/>
      <c r="B168" s="74"/>
      <c r="C168" s="74"/>
      <c r="D168" s="74"/>
      <c r="E168" s="74"/>
      <c r="F168" s="74"/>
      <c r="G168" s="74"/>
      <c r="H168" s="74"/>
      <c r="I168" s="74"/>
      <c r="J168" s="74"/>
    </row>
    <row r="169" spans="1:10" hidden="1" x14ac:dyDescent="0.2">
      <c r="A169" s="74"/>
      <c r="B169" s="74"/>
      <c r="C169" s="74"/>
      <c r="D169" s="74"/>
      <c r="E169" s="74"/>
      <c r="F169" s="74"/>
      <c r="G169" s="74"/>
      <c r="H169" s="74"/>
      <c r="I169" s="74"/>
      <c r="J169" s="74"/>
    </row>
    <row r="170" spans="1:10" hidden="1" x14ac:dyDescent="0.2">
      <c r="A170" s="74"/>
      <c r="B170" s="74"/>
      <c r="C170" s="74"/>
      <c r="D170" s="74"/>
      <c r="E170" s="74"/>
      <c r="F170" s="74"/>
      <c r="G170" s="74"/>
      <c r="H170" s="74"/>
      <c r="I170" s="74"/>
      <c r="J170" s="74"/>
    </row>
    <row r="171" spans="1:10" hidden="1" x14ac:dyDescent="0.2">
      <c r="A171" s="74"/>
      <c r="B171" s="74"/>
      <c r="C171" s="74"/>
      <c r="D171" s="74"/>
      <c r="E171" s="74"/>
      <c r="F171" s="74"/>
      <c r="G171" s="74"/>
      <c r="H171" s="74"/>
      <c r="I171" s="74"/>
      <c r="J171" s="74"/>
    </row>
    <row r="172" spans="1:10" hidden="1" x14ac:dyDescent="0.2">
      <c r="A172" s="74"/>
      <c r="B172" s="74"/>
      <c r="C172" s="74"/>
      <c r="D172" s="74"/>
      <c r="E172" s="74"/>
      <c r="F172" s="74"/>
      <c r="G172" s="74"/>
      <c r="H172" s="74"/>
      <c r="I172" s="74"/>
      <c r="J172" s="74"/>
    </row>
    <row r="173" spans="1:10" hidden="1" x14ac:dyDescent="0.2">
      <c r="A173" s="74"/>
      <c r="B173" s="74"/>
      <c r="C173" s="74"/>
      <c r="D173" s="74"/>
      <c r="E173" s="74"/>
      <c r="F173" s="74"/>
      <c r="G173" s="74"/>
      <c r="H173" s="74"/>
      <c r="I173" s="74"/>
      <c r="J173" s="74"/>
    </row>
    <row r="174" spans="1:10" hidden="1" x14ac:dyDescent="0.2">
      <c r="A174" s="74"/>
      <c r="B174" s="74"/>
      <c r="C174" s="74"/>
      <c r="D174" s="74"/>
      <c r="E174" s="74"/>
      <c r="F174" s="74"/>
      <c r="G174" s="74"/>
      <c r="H174" s="74"/>
      <c r="I174" s="74"/>
      <c r="J174" s="74"/>
    </row>
    <row r="175" spans="1:10" hidden="1" x14ac:dyDescent="0.2">
      <c r="A175" s="74"/>
      <c r="B175" s="74"/>
      <c r="C175" s="74"/>
      <c r="D175" s="74"/>
      <c r="E175" s="74"/>
      <c r="F175" s="74"/>
      <c r="G175" s="74"/>
      <c r="H175" s="74"/>
      <c r="I175" s="74"/>
      <c r="J175" s="74"/>
    </row>
    <row r="176" spans="1:10" hidden="1" x14ac:dyDescent="0.2">
      <c r="A176" s="74"/>
      <c r="B176" s="74"/>
      <c r="C176" s="74"/>
      <c r="D176" s="74"/>
      <c r="E176" s="74"/>
      <c r="F176" s="74"/>
      <c r="G176" s="74"/>
      <c r="H176" s="74"/>
      <c r="I176" s="74"/>
      <c r="J176" s="74"/>
    </row>
    <row r="177" spans="1:10" hidden="1" x14ac:dyDescent="0.2">
      <c r="A177" s="74"/>
      <c r="B177" s="74"/>
      <c r="C177" s="74"/>
      <c r="D177" s="74"/>
      <c r="E177" s="74"/>
      <c r="F177" s="74"/>
      <c r="G177" s="74"/>
      <c r="H177" s="74"/>
      <c r="I177" s="74"/>
      <c r="J177" s="74"/>
    </row>
    <row r="178" spans="1:10" hidden="1" x14ac:dyDescent="0.2">
      <c r="A178" s="74"/>
      <c r="B178" s="74"/>
      <c r="C178" s="74"/>
      <c r="D178" s="74"/>
      <c r="E178" s="74"/>
      <c r="F178" s="74"/>
      <c r="G178" s="74"/>
      <c r="H178" s="74"/>
      <c r="I178" s="74"/>
      <c r="J178" s="74"/>
    </row>
    <row r="179" spans="1:10" hidden="1" x14ac:dyDescent="0.2">
      <c r="A179" s="74"/>
      <c r="B179" s="74"/>
      <c r="C179" s="74"/>
      <c r="D179" s="74"/>
      <c r="E179" s="74"/>
      <c r="F179" s="74"/>
      <c r="G179" s="74"/>
      <c r="H179" s="74"/>
      <c r="I179" s="74"/>
      <c r="J179" s="74"/>
    </row>
    <row r="180" spans="1:10" hidden="1" x14ac:dyDescent="0.2">
      <c r="A180" s="74"/>
      <c r="B180" s="74"/>
      <c r="C180" s="74"/>
      <c r="D180" s="74"/>
      <c r="E180" s="74"/>
      <c r="F180" s="74"/>
      <c r="G180" s="74"/>
      <c r="H180" s="74"/>
      <c r="I180" s="74"/>
      <c r="J180" s="74"/>
    </row>
    <row r="181" spans="1:10" hidden="1" x14ac:dyDescent="0.2">
      <c r="A181" s="74"/>
      <c r="B181" s="74"/>
      <c r="C181" s="74"/>
      <c r="D181" s="74"/>
      <c r="E181" s="74"/>
      <c r="F181" s="74"/>
      <c r="G181" s="74"/>
      <c r="H181" s="74"/>
      <c r="I181" s="74"/>
      <c r="J181" s="74"/>
    </row>
    <row r="182" spans="1:10" hidden="1" x14ac:dyDescent="0.2">
      <c r="A182" s="74"/>
      <c r="B182" s="74"/>
      <c r="C182" s="74"/>
      <c r="D182" s="74"/>
      <c r="E182" s="74"/>
      <c r="F182" s="74"/>
      <c r="G182" s="74"/>
      <c r="H182" s="74"/>
      <c r="I182" s="74"/>
      <c r="J182" s="74"/>
    </row>
    <row r="183" spans="1:10" hidden="1" x14ac:dyDescent="0.2">
      <c r="A183" s="74"/>
      <c r="B183" s="74"/>
      <c r="C183" s="74"/>
      <c r="D183" s="74"/>
      <c r="E183" s="74"/>
      <c r="F183" s="74"/>
      <c r="G183" s="74"/>
      <c r="H183" s="74"/>
      <c r="I183" s="74"/>
      <c r="J183" s="74"/>
    </row>
    <row r="184" spans="1:10" hidden="1" x14ac:dyDescent="0.2">
      <c r="A184" s="74"/>
      <c r="B184" s="74"/>
      <c r="C184" s="74"/>
      <c r="D184" s="74"/>
      <c r="E184" s="74"/>
      <c r="F184" s="74"/>
      <c r="G184" s="74"/>
      <c r="H184" s="74"/>
      <c r="I184" s="74"/>
      <c r="J184" s="74"/>
    </row>
    <row r="185" spans="1:10" hidden="1" x14ac:dyDescent="0.2">
      <c r="A185" s="74"/>
      <c r="B185" s="74"/>
      <c r="C185" s="74"/>
      <c r="D185" s="74"/>
      <c r="E185" s="74"/>
      <c r="F185" s="74"/>
      <c r="G185" s="74"/>
      <c r="H185" s="74"/>
      <c r="I185" s="74"/>
      <c r="J185" s="74"/>
    </row>
    <row r="186" spans="1:10" hidden="1" x14ac:dyDescent="0.2">
      <c r="A186" s="74"/>
      <c r="B186" s="74"/>
      <c r="C186" s="74"/>
      <c r="D186" s="74"/>
      <c r="E186" s="74"/>
      <c r="F186" s="74"/>
      <c r="G186" s="74"/>
      <c r="H186" s="74"/>
      <c r="I186" s="74"/>
      <c r="J186" s="74"/>
    </row>
    <row r="187" spans="1:10" hidden="1" x14ac:dyDescent="0.2">
      <c r="A187" s="74"/>
      <c r="B187" s="74"/>
      <c r="C187" s="74"/>
      <c r="D187" s="74"/>
      <c r="E187" s="74"/>
      <c r="F187" s="74"/>
      <c r="G187" s="74"/>
      <c r="H187" s="74"/>
      <c r="I187" s="74"/>
      <c r="J187" s="74"/>
    </row>
    <row r="188" spans="1:10" hidden="1" x14ac:dyDescent="0.2">
      <c r="A188" s="74"/>
      <c r="B188" s="74"/>
      <c r="C188" s="74"/>
      <c r="D188" s="74"/>
      <c r="E188" s="74"/>
      <c r="F188" s="74"/>
      <c r="G188" s="74"/>
      <c r="H188" s="74"/>
      <c r="I188" s="74"/>
      <c r="J188" s="74"/>
    </row>
    <row r="189" spans="1:10" hidden="1" x14ac:dyDescent="0.2">
      <c r="A189" s="74"/>
      <c r="B189" s="74"/>
      <c r="C189" s="74"/>
      <c r="D189" s="74"/>
      <c r="E189" s="74"/>
      <c r="F189" s="74"/>
      <c r="G189" s="74"/>
      <c r="H189" s="74"/>
      <c r="I189" s="74"/>
      <c r="J189" s="74"/>
    </row>
    <row r="190" spans="1:10" hidden="1" x14ac:dyDescent="0.2">
      <c r="A190" s="74"/>
      <c r="B190" s="74"/>
      <c r="C190" s="74"/>
      <c r="D190" s="74"/>
      <c r="E190" s="74"/>
      <c r="F190" s="74"/>
      <c r="G190" s="74"/>
      <c r="H190" s="74"/>
      <c r="I190" s="74"/>
      <c r="J190" s="74"/>
    </row>
    <row r="191" spans="1:10" hidden="1" x14ac:dyDescent="0.2">
      <c r="A191" s="74"/>
      <c r="B191" s="74"/>
      <c r="C191" s="74"/>
      <c r="D191" s="74"/>
      <c r="E191" s="74"/>
      <c r="F191" s="74"/>
      <c r="G191" s="74"/>
      <c r="H191" s="74"/>
      <c r="I191" s="74"/>
      <c r="J191" s="74"/>
    </row>
    <row r="192" spans="1:10" hidden="1" x14ac:dyDescent="0.2">
      <c r="A192" s="74"/>
      <c r="B192" s="74"/>
      <c r="C192" s="74"/>
      <c r="D192" s="74"/>
      <c r="E192" s="74"/>
      <c r="F192" s="74"/>
      <c r="G192" s="74"/>
      <c r="H192" s="74"/>
      <c r="I192" s="74"/>
      <c r="J192" s="74"/>
    </row>
    <row r="193" spans="1:10" hidden="1" x14ac:dyDescent="0.2">
      <c r="A193" s="74"/>
      <c r="B193" s="74"/>
      <c r="C193" s="74"/>
      <c r="D193" s="74"/>
      <c r="E193" s="74"/>
      <c r="F193" s="74"/>
      <c r="G193" s="74"/>
      <c r="H193" s="74"/>
      <c r="I193" s="74"/>
      <c r="J193" s="74"/>
    </row>
    <row r="194" spans="1:10" hidden="1" x14ac:dyDescent="0.2">
      <c r="A194" s="74"/>
      <c r="B194" s="74"/>
      <c r="C194" s="74"/>
      <c r="D194" s="74"/>
      <c r="E194" s="74"/>
      <c r="F194" s="74"/>
      <c r="G194" s="74"/>
      <c r="H194" s="74"/>
      <c r="I194" s="74"/>
      <c r="J194" s="74"/>
    </row>
    <row r="195" spans="1:10" hidden="1" x14ac:dyDescent="0.2">
      <c r="A195" s="74"/>
      <c r="B195" s="74"/>
      <c r="C195" s="74"/>
      <c r="D195" s="74"/>
      <c r="E195" s="74"/>
      <c r="F195" s="74"/>
      <c r="G195" s="74"/>
      <c r="H195" s="74"/>
      <c r="I195" s="74"/>
      <c r="J195" s="74"/>
    </row>
    <row r="196" spans="1:10" hidden="1" x14ac:dyDescent="0.2">
      <c r="A196" s="74"/>
      <c r="B196" s="74"/>
      <c r="C196" s="74"/>
      <c r="D196" s="74"/>
      <c r="E196" s="74"/>
      <c r="F196" s="74"/>
      <c r="G196" s="74"/>
      <c r="H196" s="74"/>
      <c r="I196" s="74"/>
      <c r="J196" s="74"/>
    </row>
    <row r="197" spans="1:10" hidden="1" x14ac:dyDescent="0.2">
      <c r="A197" s="74"/>
      <c r="B197" s="74"/>
      <c r="C197" s="74"/>
      <c r="D197" s="74"/>
      <c r="E197" s="74"/>
      <c r="F197" s="74"/>
      <c r="G197" s="74"/>
      <c r="H197" s="74"/>
      <c r="I197" s="74"/>
      <c r="J197" s="74"/>
    </row>
    <row r="198" spans="1:10" hidden="1" x14ac:dyDescent="0.2">
      <c r="A198" s="74"/>
      <c r="B198" s="74"/>
      <c r="C198" s="74"/>
      <c r="D198" s="74"/>
      <c r="E198" s="74"/>
      <c r="F198" s="74"/>
      <c r="G198" s="74"/>
      <c r="H198" s="74"/>
      <c r="I198" s="74"/>
      <c r="J198" s="74"/>
    </row>
    <row r="199" spans="1:10" hidden="1" x14ac:dyDescent="0.2">
      <c r="A199" s="74"/>
      <c r="B199" s="74"/>
      <c r="C199" s="74"/>
      <c r="D199" s="74"/>
      <c r="E199" s="74"/>
      <c r="F199" s="74"/>
      <c r="G199" s="74"/>
      <c r="H199" s="74"/>
      <c r="I199" s="74"/>
      <c r="J199" s="74"/>
    </row>
    <row r="200" spans="1:10" hidden="1" x14ac:dyDescent="0.2">
      <c r="A200" s="74"/>
      <c r="B200" s="74"/>
      <c r="C200" s="74"/>
      <c r="D200" s="74"/>
      <c r="E200" s="74"/>
      <c r="F200" s="74"/>
      <c r="G200" s="74"/>
      <c r="H200" s="74"/>
      <c r="I200" s="74"/>
      <c r="J200" s="74"/>
    </row>
    <row r="201" spans="1:10" hidden="1" x14ac:dyDescent="0.2">
      <c r="A201" s="74"/>
      <c r="B201" s="74"/>
      <c r="C201" s="74"/>
      <c r="D201" s="74"/>
      <c r="E201" s="74"/>
      <c r="F201" s="74"/>
      <c r="G201" s="74"/>
      <c r="H201" s="74"/>
      <c r="I201" s="74"/>
      <c r="J201" s="74"/>
    </row>
    <row r="202" spans="1:10" hidden="1" x14ac:dyDescent="0.2">
      <c r="A202" s="74"/>
      <c r="B202" s="74"/>
      <c r="C202" s="74"/>
      <c r="D202" s="74"/>
      <c r="E202" s="74"/>
      <c r="F202" s="74"/>
      <c r="G202" s="74"/>
      <c r="H202" s="74"/>
      <c r="I202" s="74"/>
      <c r="J202" s="74"/>
    </row>
    <row r="203" spans="1:10" hidden="1" x14ac:dyDescent="0.2">
      <c r="A203" s="74"/>
      <c r="B203" s="74"/>
      <c r="C203" s="74"/>
      <c r="D203" s="74"/>
      <c r="E203" s="74"/>
      <c r="F203" s="74"/>
      <c r="G203" s="74"/>
      <c r="H203" s="74"/>
      <c r="I203" s="74"/>
      <c r="J203" s="74"/>
    </row>
    <row r="204" spans="1:10" hidden="1" x14ac:dyDescent="0.2">
      <c r="A204" s="74"/>
      <c r="B204" s="74"/>
      <c r="C204" s="74"/>
      <c r="D204" s="74"/>
      <c r="E204" s="74"/>
      <c r="F204" s="74"/>
      <c r="G204" s="74"/>
      <c r="H204" s="74"/>
      <c r="I204" s="74"/>
      <c r="J204" s="74"/>
    </row>
    <row r="205" spans="1:10" hidden="1" x14ac:dyDescent="0.2">
      <c r="A205" s="74"/>
      <c r="B205" s="74"/>
      <c r="C205" s="74"/>
      <c r="D205" s="74"/>
      <c r="E205" s="74"/>
      <c r="F205" s="74"/>
      <c r="G205" s="74"/>
      <c r="H205" s="74"/>
      <c r="I205" s="74"/>
      <c r="J205" s="74"/>
    </row>
    <row r="206" spans="1:10" hidden="1" x14ac:dyDescent="0.2">
      <c r="A206" s="74"/>
      <c r="B206" s="74"/>
      <c r="C206" s="74"/>
      <c r="D206" s="74"/>
      <c r="E206" s="74"/>
      <c r="F206" s="74"/>
      <c r="G206" s="74"/>
      <c r="H206" s="74"/>
      <c r="I206" s="74"/>
      <c r="J206" s="74"/>
    </row>
    <row r="207" spans="1:10" hidden="1" x14ac:dyDescent="0.2">
      <c r="A207" s="74"/>
      <c r="B207" s="74"/>
      <c r="C207" s="74"/>
      <c r="D207" s="74"/>
      <c r="E207" s="74"/>
      <c r="F207" s="74"/>
      <c r="G207" s="74"/>
      <c r="H207" s="74"/>
      <c r="I207" s="74"/>
      <c r="J207" s="74"/>
    </row>
    <row r="208" spans="1:10" hidden="1" x14ac:dyDescent="0.2">
      <c r="A208" s="74"/>
      <c r="B208" s="74"/>
      <c r="C208" s="74"/>
      <c r="D208" s="74"/>
      <c r="E208" s="74"/>
      <c r="F208" s="74"/>
      <c r="G208" s="74"/>
      <c r="H208" s="74"/>
      <c r="I208" s="74"/>
      <c r="J208" s="74"/>
    </row>
    <row r="209" spans="1:10" hidden="1" x14ac:dyDescent="0.2">
      <c r="A209" s="74"/>
      <c r="B209" s="74"/>
      <c r="C209" s="74"/>
      <c r="D209" s="74"/>
      <c r="E209" s="74"/>
      <c r="F209" s="74"/>
      <c r="G209" s="74"/>
      <c r="H209" s="74"/>
      <c r="I209" s="74"/>
      <c r="J209" s="74"/>
    </row>
    <row r="210" spans="1:10" hidden="1" x14ac:dyDescent="0.2">
      <c r="A210" s="74"/>
      <c r="B210" s="74"/>
      <c r="C210" s="74"/>
      <c r="D210" s="74"/>
      <c r="E210" s="74"/>
      <c r="F210" s="74"/>
      <c r="G210" s="74"/>
      <c r="H210" s="74"/>
      <c r="I210" s="74"/>
      <c r="J210" s="74"/>
    </row>
    <row r="211" spans="1:10" hidden="1" x14ac:dyDescent="0.2">
      <c r="A211" s="74"/>
      <c r="B211" s="74"/>
      <c r="C211" s="74"/>
      <c r="D211" s="74"/>
      <c r="E211" s="74"/>
      <c r="F211" s="74"/>
      <c r="G211" s="74"/>
      <c r="H211" s="74"/>
      <c r="I211" s="74"/>
      <c r="J211" s="74"/>
    </row>
    <row r="212" spans="1:10" hidden="1" x14ac:dyDescent="0.2">
      <c r="A212" s="74"/>
      <c r="B212" s="74"/>
      <c r="C212" s="74"/>
      <c r="D212" s="74"/>
      <c r="E212" s="74"/>
      <c r="F212" s="74"/>
      <c r="G212" s="74"/>
      <c r="H212" s="74"/>
      <c r="I212" s="74"/>
      <c r="J212" s="74"/>
    </row>
    <row r="213" spans="1:10" hidden="1" x14ac:dyDescent="0.2">
      <c r="A213" s="74"/>
      <c r="B213" s="74"/>
      <c r="C213" s="74"/>
      <c r="D213" s="74"/>
      <c r="E213" s="74"/>
      <c r="F213" s="74"/>
      <c r="G213" s="74"/>
      <c r="H213" s="74"/>
      <c r="I213" s="74"/>
      <c r="J213" s="74"/>
    </row>
    <row r="214" spans="1:10" hidden="1" x14ac:dyDescent="0.2">
      <c r="A214" s="74"/>
      <c r="B214" s="74"/>
      <c r="C214" s="74"/>
      <c r="D214" s="74"/>
      <c r="E214" s="74"/>
      <c r="F214" s="74"/>
      <c r="G214" s="74"/>
      <c r="H214" s="74"/>
      <c r="I214" s="74"/>
      <c r="J214" s="74"/>
    </row>
    <row r="215" spans="1:10" hidden="1" x14ac:dyDescent="0.2">
      <c r="A215" s="74"/>
      <c r="B215" s="74"/>
      <c r="C215" s="74"/>
      <c r="D215" s="74"/>
      <c r="E215" s="74"/>
      <c r="F215" s="74"/>
      <c r="G215" s="74"/>
      <c r="H215" s="74"/>
      <c r="I215" s="74"/>
      <c r="J215" s="74"/>
    </row>
    <row r="216" spans="1:10" hidden="1" x14ac:dyDescent="0.2">
      <c r="A216" s="74"/>
      <c r="B216" s="74"/>
      <c r="C216" s="74"/>
      <c r="D216" s="74"/>
      <c r="E216" s="74"/>
      <c r="F216" s="74"/>
      <c r="G216" s="74"/>
      <c r="H216" s="74"/>
      <c r="I216" s="74"/>
      <c r="J216" s="74"/>
    </row>
    <row r="217" spans="1:10" hidden="1" x14ac:dyDescent="0.2">
      <c r="A217" s="74"/>
      <c r="B217" s="74"/>
      <c r="C217" s="74"/>
      <c r="D217" s="74"/>
      <c r="E217" s="74"/>
      <c r="F217" s="74"/>
      <c r="G217" s="74"/>
      <c r="H217" s="74"/>
      <c r="I217" s="74"/>
      <c r="J217" s="74"/>
    </row>
    <row r="218" spans="1:10" hidden="1" x14ac:dyDescent="0.2">
      <c r="A218" s="74"/>
      <c r="B218" s="74"/>
      <c r="C218" s="74"/>
      <c r="D218" s="74"/>
      <c r="E218" s="74"/>
      <c r="F218" s="74"/>
      <c r="G218" s="74"/>
      <c r="H218" s="74"/>
      <c r="I218" s="74"/>
      <c r="J218" s="74"/>
    </row>
    <row r="219" spans="1:10" hidden="1" x14ac:dyDescent="0.2">
      <c r="A219" s="74"/>
      <c r="B219" s="74"/>
      <c r="C219" s="74"/>
      <c r="D219" s="74"/>
      <c r="E219" s="74"/>
      <c r="F219" s="74"/>
      <c r="G219" s="74"/>
      <c r="H219" s="74"/>
      <c r="I219" s="74"/>
      <c r="J219" s="74"/>
    </row>
    <row r="220" spans="1:10" hidden="1" x14ac:dyDescent="0.2">
      <c r="A220" s="74"/>
      <c r="B220" s="74"/>
      <c r="C220" s="74"/>
      <c r="D220" s="74"/>
      <c r="E220" s="74"/>
      <c r="F220" s="74"/>
      <c r="G220" s="74"/>
      <c r="H220" s="74"/>
      <c r="I220" s="74"/>
      <c r="J220" s="74"/>
    </row>
    <row r="221" spans="1:10" hidden="1" x14ac:dyDescent="0.2">
      <c r="A221" s="74"/>
      <c r="B221" s="74"/>
      <c r="C221" s="74"/>
      <c r="D221" s="74"/>
      <c r="E221" s="74"/>
      <c r="F221" s="74"/>
      <c r="G221" s="74"/>
      <c r="H221" s="74"/>
      <c r="I221" s="74"/>
      <c r="J221" s="74"/>
    </row>
    <row r="222" spans="1:10" hidden="1" x14ac:dyDescent="0.2">
      <c r="A222" s="74"/>
      <c r="B222" s="74"/>
      <c r="C222" s="74"/>
      <c r="D222" s="74"/>
      <c r="E222" s="74"/>
      <c r="F222" s="74"/>
      <c r="G222" s="74"/>
      <c r="H222" s="74"/>
      <c r="I222" s="74"/>
      <c r="J222" s="74"/>
    </row>
    <row r="223" spans="1:10" hidden="1" x14ac:dyDescent="0.2">
      <c r="A223" s="74"/>
      <c r="B223" s="74"/>
      <c r="C223" s="74"/>
      <c r="D223" s="74"/>
      <c r="E223" s="74"/>
      <c r="F223" s="74"/>
      <c r="G223" s="74"/>
      <c r="H223" s="74"/>
      <c r="I223" s="74"/>
      <c r="J223" s="74"/>
    </row>
    <row r="224" spans="1:10" hidden="1" x14ac:dyDescent="0.2">
      <c r="A224" s="74"/>
      <c r="B224" s="74"/>
      <c r="C224" s="74"/>
      <c r="D224" s="74"/>
      <c r="E224" s="74"/>
      <c r="F224" s="74"/>
      <c r="G224" s="74"/>
      <c r="H224" s="74"/>
      <c r="I224" s="74"/>
      <c r="J224" s="74"/>
    </row>
    <row r="225" spans="1:10" hidden="1" x14ac:dyDescent="0.2">
      <c r="A225" s="74"/>
      <c r="B225" s="74"/>
      <c r="C225" s="74"/>
      <c r="D225" s="74"/>
      <c r="E225" s="74"/>
      <c r="F225" s="74"/>
      <c r="G225" s="74"/>
      <c r="H225" s="74"/>
      <c r="I225" s="74"/>
      <c r="J225" s="74"/>
    </row>
    <row r="226" spans="1:10" hidden="1" x14ac:dyDescent="0.2">
      <c r="A226" s="74"/>
      <c r="B226" s="74"/>
      <c r="C226" s="74"/>
      <c r="D226" s="74"/>
      <c r="E226" s="74"/>
      <c r="F226" s="74"/>
      <c r="G226" s="74"/>
      <c r="H226" s="74"/>
      <c r="I226" s="74"/>
      <c r="J226" s="74"/>
    </row>
    <row r="227" spans="1:10" hidden="1" x14ac:dyDescent="0.2">
      <c r="A227" s="74"/>
      <c r="B227" s="74"/>
      <c r="C227" s="74"/>
      <c r="D227" s="74"/>
      <c r="E227" s="74"/>
      <c r="F227" s="74"/>
      <c r="G227" s="74"/>
      <c r="H227" s="74"/>
      <c r="I227" s="74"/>
      <c r="J227" s="74"/>
    </row>
    <row r="228" spans="1:10" hidden="1" x14ac:dyDescent="0.2">
      <c r="A228" s="74"/>
      <c r="B228" s="74"/>
      <c r="C228" s="74"/>
      <c r="D228" s="74"/>
      <c r="E228" s="74"/>
      <c r="F228" s="74"/>
      <c r="G228" s="74"/>
      <c r="H228" s="74"/>
      <c r="I228" s="74"/>
      <c r="J228" s="74"/>
    </row>
    <row r="229" spans="1:10" hidden="1" x14ac:dyDescent="0.2">
      <c r="A229" s="74"/>
      <c r="B229" s="74"/>
      <c r="C229" s="74"/>
      <c r="D229" s="74"/>
      <c r="E229" s="74"/>
      <c r="F229" s="74"/>
      <c r="G229" s="74"/>
      <c r="H229" s="74"/>
      <c r="I229" s="74"/>
      <c r="J229" s="74"/>
    </row>
    <row r="230" spans="1:10" hidden="1" x14ac:dyDescent="0.2">
      <c r="A230" s="74"/>
      <c r="B230" s="74"/>
      <c r="C230" s="74"/>
      <c r="D230" s="74"/>
      <c r="E230" s="74"/>
      <c r="F230" s="74"/>
      <c r="G230" s="74"/>
      <c r="H230" s="74"/>
      <c r="I230" s="74"/>
      <c r="J230" s="74"/>
    </row>
    <row r="231" spans="1:10" hidden="1" x14ac:dyDescent="0.2">
      <c r="A231" s="74"/>
      <c r="B231" s="74"/>
      <c r="C231" s="74"/>
      <c r="D231" s="74"/>
      <c r="E231" s="74"/>
      <c r="F231" s="74"/>
      <c r="G231" s="74"/>
      <c r="H231" s="74"/>
      <c r="I231" s="74"/>
      <c r="J231" s="74"/>
    </row>
    <row r="232" spans="1:10" hidden="1" x14ac:dyDescent="0.2">
      <c r="A232" s="74"/>
      <c r="B232" s="74"/>
      <c r="C232" s="74"/>
      <c r="D232" s="74"/>
      <c r="E232" s="74"/>
      <c r="F232" s="74"/>
      <c r="G232" s="74"/>
      <c r="H232" s="74"/>
      <c r="I232" s="74"/>
      <c r="J232" s="74"/>
    </row>
    <row r="233" spans="1:10" hidden="1" x14ac:dyDescent="0.2">
      <c r="A233" s="74"/>
      <c r="B233" s="74"/>
      <c r="C233" s="74"/>
      <c r="D233" s="74"/>
      <c r="E233" s="74"/>
      <c r="F233" s="74"/>
      <c r="G233" s="74"/>
      <c r="H233" s="74"/>
      <c r="I233" s="74"/>
      <c r="J233" s="74"/>
    </row>
    <row r="234" spans="1:10" hidden="1" x14ac:dyDescent="0.2">
      <c r="A234" s="74"/>
      <c r="B234" s="74"/>
      <c r="C234" s="74"/>
      <c r="D234" s="74"/>
      <c r="E234" s="74"/>
      <c r="F234" s="74"/>
      <c r="G234" s="74"/>
      <c r="H234" s="74"/>
      <c r="I234" s="74"/>
      <c r="J234" s="74"/>
    </row>
    <row r="235" spans="1:10" hidden="1" x14ac:dyDescent="0.2">
      <c r="A235" s="74"/>
      <c r="B235" s="74"/>
      <c r="C235" s="74"/>
      <c r="D235" s="74"/>
      <c r="E235" s="74"/>
      <c r="F235" s="74"/>
      <c r="G235" s="74"/>
      <c r="H235" s="74"/>
      <c r="I235" s="74"/>
      <c r="J235" s="74"/>
    </row>
    <row r="236" spans="1:10" hidden="1" x14ac:dyDescent="0.2">
      <c r="A236" s="74"/>
      <c r="B236" s="74"/>
      <c r="C236" s="74"/>
      <c r="D236" s="74"/>
      <c r="E236" s="74"/>
      <c r="F236" s="74"/>
      <c r="G236" s="74"/>
      <c r="H236" s="74"/>
      <c r="I236" s="74"/>
      <c r="J236" s="74"/>
    </row>
    <row r="237" spans="1:10" hidden="1" x14ac:dyDescent="0.2">
      <c r="A237" s="74"/>
      <c r="B237" s="74"/>
      <c r="C237" s="74"/>
      <c r="D237" s="74"/>
      <c r="E237" s="74"/>
      <c r="F237" s="74"/>
      <c r="G237" s="74"/>
      <c r="H237" s="74"/>
      <c r="I237" s="74"/>
      <c r="J237" s="74"/>
    </row>
    <row r="238" spans="1:10" hidden="1" x14ac:dyDescent="0.2">
      <c r="A238" s="74"/>
      <c r="B238" s="74"/>
      <c r="C238" s="74"/>
      <c r="D238" s="74"/>
      <c r="E238" s="74"/>
      <c r="F238" s="74"/>
      <c r="G238" s="74"/>
      <c r="H238" s="74"/>
      <c r="I238" s="74"/>
      <c r="J238" s="74"/>
    </row>
    <row r="239" spans="1:10" hidden="1" x14ac:dyDescent="0.2">
      <c r="A239" s="74"/>
      <c r="B239" s="74"/>
      <c r="C239" s="74"/>
      <c r="D239" s="74"/>
      <c r="E239" s="74"/>
      <c r="F239" s="74"/>
      <c r="G239" s="74"/>
      <c r="H239" s="74"/>
      <c r="I239" s="74"/>
      <c r="J239" s="74"/>
    </row>
    <row r="240" spans="1:10" hidden="1" x14ac:dyDescent="0.2">
      <c r="A240" s="74"/>
      <c r="B240" s="74"/>
      <c r="C240" s="74"/>
      <c r="D240" s="74"/>
      <c r="E240" s="74"/>
      <c r="F240" s="74"/>
      <c r="G240" s="74"/>
      <c r="H240" s="74"/>
      <c r="I240" s="74"/>
      <c r="J240" s="74"/>
    </row>
    <row r="241" spans="1:10" hidden="1" x14ac:dyDescent="0.2">
      <c r="A241" s="74"/>
      <c r="B241" s="74"/>
      <c r="C241" s="74"/>
      <c r="D241" s="74"/>
      <c r="E241" s="74"/>
      <c r="F241" s="74"/>
      <c r="G241" s="74"/>
      <c r="H241" s="74"/>
      <c r="I241" s="74"/>
      <c r="J241" s="74"/>
    </row>
    <row r="242" spans="1:10" hidden="1" x14ac:dyDescent="0.2">
      <c r="A242" s="74"/>
      <c r="B242" s="74"/>
      <c r="C242" s="74"/>
      <c r="D242" s="74"/>
      <c r="E242" s="74"/>
      <c r="F242" s="74"/>
      <c r="G242" s="74"/>
      <c r="H242" s="74"/>
      <c r="I242" s="74"/>
      <c r="J242" s="74"/>
    </row>
    <row r="243" spans="1:10" hidden="1" x14ac:dyDescent="0.2">
      <c r="A243" s="74"/>
      <c r="B243" s="74"/>
      <c r="C243" s="74"/>
      <c r="D243" s="74"/>
      <c r="E243" s="74"/>
      <c r="F243" s="74"/>
      <c r="G243" s="74"/>
      <c r="H243" s="74"/>
      <c r="I243" s="74"/>
      <c r="J243" s="74"/>
    </row>
    <row r="244" spans="1:10" hidden="1" x14ac:dyDescent="0.2">
      <c r="A244" s="74"/>
      <c r="B244" s="74"/>
      <c r="C244" s="74"/>
      <c r="D244" s="74"/>
      <c r="E244" s="74"/>
      <c r="F244" s="74"/>
      <c r="G244" s="74"/>
      <c r="H244" s="74"/>
      <c r="I244" s="74"/>
      <c r="J244" s="74"/>
    </row>
    <row r="245" spans="1:10" hidden="1" x14ac:dyDescent="0.2">
      <c r="A245" s="74"/>
      <c r="B245" s="74"/>
      <c r="C245" s="74"/>
      <c r="D245" s="74"/>
      <c r="E245" s="74"/>
      <c r="F245" s="74"/>
      <c r="G245" s="74"/>
      <c r="H245" s="74"/>
      <c r="I245" s="74"/>
      <c r="J245" s="74"/>
    </row>
    <row r="246" spans="1:10" hidden="1" x14ac:dyDescent="0.2">
      <c r="A246" s="74"/>
      <c r="B246" s="74"/>
      <c r="C246" s="74"/>
      <c r="D246" s="74"/>
      <c r="E246" s="74"/>
      <c r="F246" s="74"/>
      <c r="G246" s="74"/>
      <c r="H246" s="74"/>
      <c r="I246" s="74"/>
      <c r="J246" s="74"/>
    </row>
    <row r="247" spans="1:10" hidden="1" x14ac:dyDescent="0.2">
      <c r="A247" s="74"/>
      <c r="B247" s="74"/>
      <c r="C247" s="74"/>
      <c r="D247" s="74"/>
      <c r="E247" s="74"/>
      <c r="F247" s="74"/>
      <c r="G247" s="74"/>
      <c r="H247" s="74"/>
      <c r="I247" s="74"/>
      <c r="J247" s="74"/>
    </row>
    <row r="248" spans="1:10" hidden="1" x14ac:dyDescent="0.2">
      <c r="A248" s="74"/>
      <c r="B248" s="74"/>
      <c r="C248" s="74"/>
      <c r="D248" s="74"/>
      <c r="E248" s="74"/>
      <c r="F248" s="74"/>
      <c r="G248" s="74"/>
      <c r="H248" s="74"/>
      <c r="I248" s="74"/>
      <c r="J248" s="74"/>
    </row>
    <row r="249" spans="1:10" hidden="1" x14ac:dyDescent="0.2">
      <c r="A249" s="74"/>
      <c r="B249" s="74"/>
      <c r="C249" s="74"/>
      <c r="D249" s="74"/>
      <c r="E249" s="74"/>
      <c r="F249" s="74"/>
      <c r="G249" s="74"/>
      <c r="H249" s="74"/>
      <c r="I249" s="74"/>
      <c r="J249" s="74"/>
    </row>
    <row r="250" spans="1:10" hidden="1" x14ac:dyDescent="0.2">
      <c r="A250" s="74"/>
      <c r="B250" s="74"/>
      <c r="C250" s="74"/>
      <c r="D250" s="74"/>
      <c r="E250" s="74"/>
      <c r="F250" s="74"/>
      <c r="G250" s="74"/>
      <c r="H250" s="74"/>
      <c r="I250" s="74"/>
      <c r="J250" s="74"/>
    </row>
    <row r="251" spans="1:10" hidden="1" x14ac:dyDescent="0.2">
      <c r="A251" s="74"/>
      <c r="B251" s="74"/>
      <c r="C251" s="74"/>
      <c r="D251" s="74"/>
      <c r="E251" s="74"/>
      <c r="F251" s="74"/>
      <c r="G251" s="74"/>
      <c r="H251" s="74"/>
      <c r="I251" s="74"/>
      <c r="J251" s="74"/>
    </row>
    <row r="252" spans="1:10" hidden="1" x14ac:dyDescent="0.2">
      <c r="A252" s="74"/>
      <c r="B252" s="74"/>
      <c r="C252" s="74"/>
      <c r="D252" s="74"/>
      <c r="E252" s="74"/>
      <c r="F252" s="74"/>
      <c r="G252" s="74"/>
      <c r="H252" s="74"/>
      <c r="I252" s="74"/>
      <c r="J252" s="74"/>
    </row>
    <row r="253" spans="1:10" hidden="1" x14ac:dyDescent="0.2">
      <c r="A253" s="74"/>
      <c r="B253" s="74"/>
      <c r="C253" s="74"/>
      <c r="D253" s="74"/>
      <c r="E253" s="74"/>
      <c r="F253" s="74"/>
      <c r="G253" s="74"/>
      <c r="H253" s="74"/>
      <c r="I253" s="74"/>
      <c r="J253" s="74"/>
    </row>
    <row r="254" spans="1:10" hidden="1" x14ac:dyDescent="0.2">
      <c r="A254" s="74"/>
      <c r="B254" s="74"/>
      <c r="C254" s="74"/>
      <c r="D254" s="74"/>
      <c r="E254" s="74"/>
      <c r="F254" s="74"/>
      <c r="G254" s="74"/>
      <c r="H254" s="74"/>
      <c r="I254" s="74"/>
      <c r="J254" s="74"/>
    </row>
    <row r="255" spans="1:10" hidden="1" x14ac:dyDescent="0.2">
      <c r="A255" s="74"/>
      <c r="B255" s="74"/>
      <c r="C255" s="74"/>
      <c r="D255" s="74"/>
      <c r="E255" s="74"/>
      <c r="F255" s="74"/>
      <c r="G255" s="74"/>
      <c r="H255" s="74"/>
      <c r="I255" s="74"/>
      <c r="J255" s="74"/>
    </row>
    <row r="256" spans="1:10" hidden="1" x14ac:dyDescent="0.2">
      <c r="A256" s="74"/>
      <c r="B256" s="74"/>
      <c r="C256" s="74"/>
      <c r="D256" s="74"/>
      <c r="E256" s="74"/>
      <c r="F256" s="74"/>
      <c r="G256" s="74"/>
      <c r="H256" s="74"/>
      <c r="I256" s="74"/>
      <c r="J256" s="74"/>
    </row>
    <row r="257" spans="1:10" hidden="1" x14ac:dyDescent="0.2">
      <c r="A257" s="74"/>
      <c r="B257" s="74"/>
      <c r="C257" s="74"/>
      <c r="D257" s="74"/>
      <c r="E257" s="74"/>
      <c r="F257" s="74"/>
      <c r="G257" s="74"/>
      <c r="H257" s="74"/>
      <c r="I257" s="74"/>
      <c r="J257" s="74"/>
    </row>
    <row r="258" spans="1:10" hidden="1" x14ac:dyDescent="0.2">
      <c r="A258" s="74"/>
      <c r="B258" s="74"/>
      <c r="C258" s="74"/>
      <c r="D258" s="74"/>
      <c r="E258" s="74"/>
      <c r="F258" s="74"/>
      <c r="G258" s="74"/>
      <c r="H258" s="74"/>
      <c r="I258" s="74"/>
      <c r="J258" s="74"/>
    </row>
    <row r="259" spans="1:10" hidden="1" x14ac:dyDescent="0.2">
      <c r="A259" s="74"/>
      <c r="B259" s="74"/>
      <c r="C259" s="74"/>
      <c r="D259" s="74"/>
      <c r="E259" s="74"/>
      <c r="F259" s="74"/>
      <c r="G259" s="74"/>
      <c r="H259" s="74"/>
      <c r="I259" s="74"/>
      <c r="J259" s="74"/>
    </row>
    <row r="260" spans="1:10" hidden="1" x14ac:dyDescent="0.2">
      <c r="A260" s="74"/>
      <c r="B260" s="74"/>
      <c r="C260" s="74"/>
      <c r="D260" s="74"/>
      <c r="E260" s="74"/>
      <c r="F260" s="74"/>
      <c r="G260" s="74"/>
      <c r="H260" s="74"/>
      <c r="I260" s="74"/>
      <c r="J260" s="74"/>
    </row>
    <row r="261" spans="1:10" hidden="1" x14ac:dyDescent="0.2">
      <c r="A261" s="74"/>
      <c r="B261" s="74"/>
      <c r="C261" s="74"/>
      <c r="D261" s="74"/>
      <c r="E261" s="74"/>
      <c r="F261" s="74"/>
      <c r="G261" s="74"/>
      <c r="H261" s="74"/>
      <c r="I261" s="74"/>
      <c r="J261" s="74"/>
    </row>
    <row r="262" spans="1:10" hidden="1" x14ac:dyDescent="0.2">
      <c r="A262" s="74"/>
      <c r="B262" s="74"/>
      <c r="C262" s="74"/>
      <c r="D262" s="74"/>
      <c r="E262" s="74"/>
      <c r="F262" s="74"/>
      <c r="G262" s="74"/>
      <c r="H262" s="74"/>
      <c r="I262" s="74"/>
      <c r="J262" s="74"/>
    </row>
    <row r="263" spans="1:10" hidden="1" x14ac:dyDescent="0.2">
      <c r="A263" s="74"/>
      <c r="B263" s="74"/>
      <c r="C263" s="74"/>
      <c r="D263" s="74"/>
      <c r="E263" s="74"/>
      <c r="F263" s="74"/>
      <c r="G263" s="74"/>
      <c r="H263" s="74"/>
      <c r="I263" s="74"/>
      <c r="J263" s="74"/>
    </row>
    <row r="264" spans="1:10" hidden="1" x14ac:dyDescent="0.2">
      <c r="A264" s="74"/>
      <c r="B264" s="74"/>
      <c r="C264" s="74"/>
      <c r="D264" s="74"/>
      <c r="E264" s="74"/>
      <c r="F264" s="74"/>
      <c r="G264" s="74"/>
      <c r="H264" s="74"/>
      <c r="I264" s="74"/>
      <c r="J264" s="74"/>
    </row>
    <row r="265" spans="1:10" hidden="1" x14ac:dyDescent="0.2">
      <c r="A265" s="74"/>
      <c r="B265" s="74"/>
      <c r="C265" s="74"/>
      <c r="D265" s="74"/>
      <c r="E265" s="74"/>
      <c r="F265" s="74"/>
      <c r="G265" s="74"/>
      <c r="H265" s="74"/>
      <c r="I265" s="74"/>
      <c r="J265" s="74"/>
    </row>
    <row r="266" spans="1:10" hidden="1" x14ac:dyDescent="0.2">
      <c r="A266" s="74"/>
      <c r="B266" s="74"/>
      <c r="C266" s="74"/>
      <c r="D266" s="74"/>
      <c r="E266" s="74"/>
      <c r="F266" s="74"/>
      <c r="G266" s="74"/>
      <c r="H266" s="74"/>
      <c r="I266" s="74"/>
      <c r="J266" s="74"/>
    </row>
    <row r="267" spans="1:10" hidden="1" x14ac:dyDescent="0.2">
      <c r="A267" s="74"/>
      <c r="B267" s="74"/>
      <c r="C267" s="74"/>
      <c r="D267" s="74"/>
      <c r="E267" s="74"/>
      <c r="F267" s="74"/>
      <c r="G267" s="74"/>
      <c r="H267" s="74"/>
      <c r="I267" s="74"/>
      <c r="J267" s="74"/>
    </row>
    <row r="268" spans="1:10" hidden="1" x14ac:dyDescent="0.2">
      <c r="A268" s="74"/>
      <c r="B268" s="74"/>
      <c r="C268" s="74"/>
      <c r="D268" s="74"/>
      <c r="E268" s="74"/>
      <c r="F268" s="74"/>
      <c r="G268" s="74"/>
      <c r="H268" s="74"/>
      <c r="I268" s="74"/>
      <c r="J268" s="74"/>
    </row>
    <row r="269" spans="1:10" hidden="1" x14ac:dyDescent="0.2">
      <c r="A269" s="74"/>
      <c r="B269" s="74"/>
      <c r="C269" s="74"/>
      <c r="D269" s="74"/>
      <c r="E269" s="74"/>
      <c r="F269" s="74"/>
      <c r="G269" s="74"/>
      <c r="H269" s="74"/>
      <c r="I269" s="74"/>
      <c r="J269" s="74"/>
    </row>
    <row r="270" spans="1:10" hidden="1" x14ac:dyDescent="0.2">
      <c r="A270" s="74"/>
      <c r="B270" s="74"/>
      <c r="C270" s="74"/>
      <c r="D270" s="74"/>
      <c r="E270" s="74"/>
      <c r="F270" s="74"/>
      <c r="G270" s="74"/>
      <c r="H270" s="74"/>
      <c r="I270" s="74"/>
      <c r="J270" s="74"/>
    </row>
    <row r="271" spans="1:10" hidden="1" x14ac:dyDescent="0.2">
      <c r="A271" s="74"/>
      <c r="B271" s="74"/>
      <c r="C271" s="74"/>
      <c r="D271" s="74"/>
      <c r="E271" s="74"/>
      <c r="F271" s="74"/>
      <c r="G271" s="74"/>
      <c r="H271" s="74"/>
      <c r="I271" s="74"/>
      <c r="J271" s="74"/>
    </row>
    <row r="272" spans="1:10" hidden="1" x14ac:dyDescent="0.2">
      <c r="A272" s="74"/>
      <c r="B272" s="74"/>
      <c r="C272" s="74"/>
      <c r="D272" s="74"/>
      <c r="E272" s="74"/>
      <c r="F272" s="74"/>
      <c r="G272" s="74"/>
      <c r="H272" s="74"/>
      <c r="I272" s="74"/>
      <c r="J272" s="74"/>
    </row>
    <row r="273" spans="1:10" hidden="1" x14ac:dyDescent="0.2">
      <c r="A273" s="74"/>
      <c r="B273" s="74"/>
      <c r="C273" s="74"/>
      <c r="D273" s="74"/>
      <c r="E273" s="74"/>
      <c r="F273" s="74"/>
      <c r="G273" s="74"/>
      <c r="H273" s="74"/>
      <c r="I273" s="74"/>
      <c r="J273" s="74"/>
    </row>
    <row r="274" spans="1:10" hidden="1" x14ac:dyDescent="0.2">
      <c r="A274" s="74"/>
      <c r="B274" s="74"/>
      <c r="C274" s="74"/>
      <c r="D274" s="74"/>
      <c r="E274" s="74"/>
      <c r="F274" s="74"/>
      <c r="G274" s="74"/>
      <c r="H274" s="74"/>
      <c r="I274" s="74"/>
      <c r="J274" s="74"/>
    </row>
    <row r="275" spans="1:10" hidden="1" x14ac:dyDescent="0.2">
      <c r="A275" s="74"/>
      <c r="B275" s="74"/>
      <c r="C275" s="74"/>
      <c r="D275" s="74"/>
      <c r="E275" s="74"/>
      <c r="F275" s="74"/>
      <c r="G275" s="74"/>
      <c r="H275" s="74"/>
      <c r="I275" s="74"/>
      <c r="J275" s="74"/>
    </row>
    <row r="276" spans="1:10" hidden="1" x14ac:dyDescent="0.2">
      <c r="A276" s="74"/>
      <c r="B276" s="74"/>
      <c r="C276" s="74"/>
      <c r="D276" s="74"/>
      <c r="E276" s="74"/>
      <c r="F276" s="74"/>
      <c r="G276" s="74"/>
      <c r="H276" s="74"/>
      <c r="I276" s="74"/>
      <c r="J276" s="74"/>
    </row>
    <row r="277" spans="1:10" hidden="1" x14ac:dyDescent="0.2">
      <c r="A277" s="74"/>
      <c r="B277" s="74"/>
      <c r="C277" s="74"/>
      <c r="D277" s="74"/>
      <c r="E277" s="74"/>
      <c r="F277" s="74"/>
      <c r="G277" s="74"/>
      <c r="H277" s="74"/>
      <c r="I277" s="74"/>
      <c r="J277" s="74"/>
    </row>
    <row r="278" spans="1:10" hidden="1" x14ac:dyDescent="0.2">
      <c r="A278" s="74"/>
      <c r="B278" s="74"/>
      <c r="C278" s="74"/>
      <c r="D278" s="74"/>
      <c r="E278" s="74"/>
      <c r="F278" s="74"/>
      <c r="G278" s="74"/>
      <c r="H278" s="74"/>
      <c r="I278" s="74"/>
      <c r="J278" s="74"/>
    </row>
    <row r="279" spans="1:10" hidden="1" x14ac:dyDescent="0.2">
      <c r="A279" s="74"/>
      <c r="B279" s="74"/>
      <c r="C279" s="74"/>
      <c r="D279" s="74"/>
      <c r="E279" s="74"/>
      <c r="F279" s="74"/>
      <c r="G279" s="74"/>
      <c r="H279" s="74"/>
      <c r="I279" s="74"/>
      <c r="J279" s="74"/>
    </row>
    <row r="280" spans="1:10" hidden="1" x14ac:dyDescent="0.2">
      <c r="A280" s="74"/>
      <c r="B280" s="74"/>
      <c r="C280" s="74"/>
      <c r="D280" s="74"/>
      <c r="E280" s="74"/>
      <c r="F280" s="74"/>
      <c r="G280" s="74"/>
      <c r="H280" s="74"/>
      <c r="I280" s="74"/>
      <c r="J280" s="74"/>
    </row>
    <row r="281" spans="1:10" hidden="1" x14ac:dyDescent="0.2">
      <c r="A281" s="74"/>
      <c r="B281" s="74"/>
      <c r="C281" s="74"/>
      <c r="D281" s="74"/>
      <c r="E281" s="74"/>
      <c r="F281" s="74"/>
      <c r="G281" s="74"/>
      <c r="H281" s="74"/>
      <c r="I281" s="74"/>
      <c r="J281" s="74"/>
    </row>
    <row r="282" spans="1:10" hidden="1" x14ac:dyDescent="0.2">
      <c r="A282" s="74"/>
      <c r="B282" s="74"/>
      <c r="C282" s="74"/>
      <c r="D282" s="74"/>
      <c r="E282" s="74"/>
      <c r="F282" s="74"/>
      <c r="G282" s="74"/>
      <c r="H282" s="74"/>
      <c r="I282" s="74"/>
      <c r="J282" s="74"/>
    </row>
    <row r="283" spans="1:10" hidden="1" x14ac:dyDescent="0.2">
      <c r="A283" s="74"/>
      <c r="B283" s="74"/>
      <c r="C283" s="74"/>
      <c r="D283" s="74"/>
      <c r="E283" s="74"/>
      <c r="F283" s="74"/>
      <c r="G283" s="74"/>
      <c r="H283" s="74"/>
      <c r="I283" s="74"/>
      <c r="J283" s="74"/>
    </row>
    <row r="284" spans="1:10" hidden="1" x14ac:dyDescent="0.2">
      <c r="A284" s="74"/>
      <c r="B284" s="74"/>
      <c r="C284" s="74"/>
      <c r="D284" s="74"/>
      <c r="E284" s="74"/>
      <c r="F284" s="74"/>
      <c r="G284" s="74"/>
      <c r="H284" s="74"/>
      <c r="I284" s="74"/>
      <c r="J284" s="74"/>
    </row>
    <row r="285" spans="1:10" hidden="1" x14ac:dyDescent="0.2">
      <c r="A285" s="74"/>
      <c r="B285" s="74"/>
      <c r="C285" s="74"/>
      <c r="D285" s="74"/>
      <c r="E285" s="74"/>
      <c r="F285" s="74"/>
      <c r="G285" s="74"/>
      <c r="H285" s="74"/>
      <c r="I285" s="74"/>
      <c r="J285" s="74"/>
    </row>
    <row r="286" spans="1:10" hidden="1" x14ac:dyDescent="0.2">
      <c r="A286" s="74"/>
      <c r="B286" s="74"/>
      <c r="C286" s="74"/>
      <c r="D286" s="74"/>
      <c r="E286" s="74"/>
      <c r="F286" s="74"/>
      <c r="G286" s="74"/>
      <c r="H286" s="74"/>
      <c r="I286" s="74"/>
      <c r="J286" s="74"/>
    </row>
    <row r="287" spans="1:10" hidden="1" x14ac:dyDescent="0.2">
      <c r="A287" s="74"/>
      <c r="B287" s="74"/>
      <c r="C287" s="74"/>
      <c r="D287" s="74"/>
      <c r="E287" s="74"/>
      <c r="F287" s="74"/>
      <c r="G287" s="74"/>
      <c r="H287" s="74"/>
      <c r="I287" s="74"/>
      <c r="J287" s="74"/>
    </row>
    <row r="288" spans="1:10" hidden="1" x14ac:dyDescent="0.2">
      <c r="A288" s="74"/>
      <c r="B288" s="74"/>
      <c r="C288" s="74"/>
      <c r="D288" s="74"/>
      <c r="E288" s="74"/>
      <c r="F288" s="74"/>
      <c r="G288" s="74"/>
      <c r="H288" s="74"/>
      <c r="I288" s="74"/>
      <c r="J288" s="74"/>
    </row>
    <row r="289" spans="1:34" hidden="1" x14ac:dyDescent="0.2">
      <c r="A289" s="74"/>
      <c r="B289" s="74"/>
      <c r="C289" s="74"/>
      <c r="D289" s="74"/>
      <c r="E289" s="74"/>
      <c r="F289" s="74"/>
      <c r="G289" s="74"/>
      <c r="H289" s="74"/>
      <c r="I289" s="74"/>
      <c r="J289" s="74"/>
    </row>
    <row r="290" spans="1:34" hidden="1" x14ac:dyDescent="0.2">
      <c r="A290" s="74"/>
      <c r="B290" s="74"/>
      <c r="C290" s="74"/>
      <c r="D290" s="74"/>
      <c r="E290" s="74"/>
      <c r="F290" s="74"/>
      <c r="G290" s="74"/>
      <c r="H290" s="74"/>
      <c r="I290" s="74"/>
      <c r="J290" s="74"/>
    </row>
    <row r="291" spans="1:34" hidden="1" x14ac:dyDescent="0.2">
      <c r="A291" s="74"/>
      <c r="B291" s="74"/>
      <c r="C291" s="74"/>
      <c r="D291" s="74"/>
      <c r="E291" s="74"/>
      <c r="F291" s="74"/>
      <c r="G291" s="74"/>
      <c r="H291" s="74"/>
      <c r="I291" s="74"/>
      <c r="J291" s="74"/>
    </row>
    <row r="292" spans="1:34" hidden="1" x14ac:dyDescent="0.2">
      <c r="A292" s="74"/>
      <c r="B292" s="74"/>
      <c r="C292" s="74"/>
      <c r="D292" s="74"/>
      <c r="E292" s="74"/>
      <c r="F292" s="74"/>
      <c r="G292" s="74"/>
      <c r="H292" s="74"/>
      <c r="I292" s="74"/>
      <c r="J292" s="74"/>
    </row>
    <row r="293" spans="1:34" hidden="1" x14ac:dyDescent="0.2">
      <c r="A293" s="74"/>
      <c r="B293" s="74"/>
      <c r="C293" s="74"/>
      <c r="D293" s="74"/>
      <c r="E293" s="74"/>
      <c r="F293" s="74"/>
      <c r="G293" s="74"/>
      <c r="H293" s="74"/>
      <c r="I293" s="74"/>
      <c r="J293" s="74"/>
    </row>
    <row r="294" spans="1:34" hidden="1" x14ac:dyDescent="0.2">
      <c r="A294" s="74"/>
      <c r="B294" s="74"/>
      <c r="C294" s="74"/>
      <c r="D294" s="74"/>
      <c r="E294" s="74"/>
      <c r="F294" s="74"/>
      <c r="G294" s="74"/>
      <c r="H294" s="74"/>
      <c r="I294" s="74"/>
      <c r="J294" s="74"/>
    </row>
    <row r="295" spans="1:34" hidden="1" x14ac:dyDescent="0.2">
      <c r="A295" s="74"/>
      <c r="B295" s="74"/>
      <c r="C295" s="74"/>
      <c r="D295" s="74"/>
      <c r="E295" s="74"/>
      <c r="F295" s="74"/>
      <c r="G295" s="74"/>
      <c r="H295" s="74"/>
      <c r="I295" s="74"/>
      <c r="J295" s="74"/>
    </row>
    <row r="296" spans="1:34" hidden="1" x14ac:dyDescent="0.2">
      <c r="A296" s="74"/>
      <c r="B296" s="74"/>
      <c r="C296" s="74"/>
      <c r="D296" s="74"/>
      <c r="E296" s="74"/>
      <c r="F296" s="74"/>
      <c r="G296" s="74"/>
      <c r="H296" s="74"/>
      <c r="I296" s="74"/>
      <c r="J296" s="74"/>
    </row>
    <row r="297" spans="1:34" hidden="1" x14ac:dyDescent="0.2">
      <c r="A297" s="74"/>
      <c r="B297" s="74"/>
      <c r="C297" s="74"/>
      <c r="D297" s="74"/>
      <c r="E297" s="74"/>
      <c r="F297" s="74"/>
      <c r="G297" s="74"/>
      <c r="H297" s="74"/>
      <c r="I297" s="74"/>
      <c r="J297" s="74"/>
    </row>
    <row r="298" spans="1:34" x14ac:dyDescent="0.2">
      <c r="F298" s="25"/>
      <c r="G298" s="25"/>
      <c r="H298" s="25"/>
      <c r="I298" s="25"/>
      <c r="J298" s="25"/>
    </row>
    <row r="299" spans="1:34" x14ac:dyDescent="0.2">
      <c r="A299" s="3" t="s">
        <v>53</v>
      </c>
      <c r="B299" s="41" t="s">
        <v>66</v>
      </c>
      <c r="C299" s="17" t="s">
        <v>35</v>
      </c>
      <c r="D299" s="17" t="s">
        <v>68</v>
      </c>
      <c r="F299" s="25"/>
      <c r="G299" s="25"/>
      <c r="H299" s="25"/>
      <c r="I299" s="25"/>
      <c r="J299" s="25"/>
      <c r="R299" s="17" t="s">
        <v>64</v>
      </c>
      <c r="S299" s="57">
        <v>3.0000000000000001E-5</v>
      </c>
      <c r="T299" s="55" t="s">
        <v>90</v>
      </c>
      <c r="U299" s="55" t="s">
        <v>91</v>
      </c>
      <c r="V299" s="56" t="s">
        <v>69</v>
      </c>
      <c r="W299" s="55" t="s">
        <v>92</v>
      </c>
      <c r="X299" s="55" t="s">
        <v>93</v>
      </c>
      <c r="Y299" s="55" t="s">
        <v>76</v>
      </c>
      <c r="Z299" s="55" t="s">
        <v>73</v>
      </c>
      <c r="AA299" s="55" t="s">
        <v>94</v>
      </c>
      <c r="AB299" s="55" t="s">
        <v>95</v>
      </c>
      <c r="AC299" s="55" t="s">
        <v>96</v>
      </c>
      <c r="AD299" s="55" t="s">
        <v>74</v>
      </c>
      <c r="AE299" s="55" t="s">
        <v>71</v>
      </c>
      <c r="AF299" s="55" t="s">
        <v>70</v>
      </c>
      <c r="AG299" s="55" t="s">
        <v>75</v>
      </c>
      <c r="AH299" s="55" t="s">
        <v>72</v>
      </c>
    </row>
    <row r="300" spans="1:34" x14ac:dyDescent="0.2">
      <c r="A300" s="3">
        <v>1</v>
      </c>
      <c r="B300" s="42" t="str">
        <f t="shared" ref="B300:B304" si="2">IFERROR(INDEX(H$100:H$300,MATCH(A300&amp;". koht",H$101:H$301,0)),"")</f>
        <v>Ille Sõrmus (Valga)</v>
      </c>
      <c r="C300" s="67">
        <f>IFERROR(INDEX(Maak.!F:F,MATCH(B:B,Maak.!B:B,0)),"")</f>
        <v>1956</v>
      </c>
      <c r="D300" s="67">
        <v>10</v>
      </c>
      <c r="F300" s="25"/>
      <c r="G300" s="25"/>
      <c r="H300" s="25"/>
      <c r="I300" s="25"/>
      <c r="J300" s="25"/>
      <c r="R300" s="156" t="str">
        <f>IFERROR(MID(B300,FIND("(",B300)+1,FIND(")",B300)-FIND("(",B300)-1),"")</f>
        <v>Valga</v>
      </c>
      <c r="S300" s="157">
        <f t="shared" ref="S300:S304" si="3">D300+S$299</f>
        <v>10.000030000000001</v>
      </c>
      <c r="T300" s="157" t="str">
        <f t="shared" ref="T300:AH304" si="4">IF($R300=T$299,$S300,"")</f>
        <v/>
      </c>
      <c r="U300" s="157" t="str">
        <f t="shared" si="4"/>
        <v/>
      </c>
      <c r="V300" s="157" t="str">
        <f>IF($R300=V$299,$S300,"")</f>
        <v/>
      </c>
      <c r="W300" s="157" t="str">
        <f t="shared" ref="W300:AH304" si="5">IF($R300=W$299,$S300,"")</f>
        <v/>
      </c>
      <c r="X300" s="157" t="str">
        <f t="shared" si="5"/>
        <v/>
      </c>
      <c r="Y300" s="157" t="str">
        <f t="shared" ref="Y300:Y304" si="6">IF($R300=Y$299,$S300,"")</f>
        <v/>
      </c>
      <c r="Z300" s="157" t="str">
        <f t="shared" si="5"/>
        <v/>
      </c>
      <c r="AA300" s="157" t="str">
        <f t="shared" si="5"/>
        <v/>
      </c>
      <c r="AB300" s="157" t="str">
        <f t="shared" si="5"/>
        <v/>
      </c>
      <c r="AC300" s="157" t="str">
        <f t="shared" si="5"/>
        <v/>
      </c>
      <c r="AD300" s="157" t="str">
        <f t="shared" si="5"/>
        <v/>
      </c>
      <c r="AE300" s="157" t="str">
        <f t="shared" si="5"/>
        <v/>
      </c>
      <c r="AF300" s="157">
        <f t="shared" si="5"/>
        <v>10.000030000000001</v>
      </c>
      <c r="AG300" s="157" t="str">
        <f t="shared" si="5"/>
        <v/>
      </c>
      <c r="AH300" s="157" t="str">
        <f t="shared" si="5"/>
        <v/>
      </c>
    </row>
    <row r="301" spans="1:34" x14ac:dyDescent="0.2">
      <c r="A301" s="3">
        <v>2</v>
      </c>
      <c r="B301" s="43" t="str">
        <f t="shared" si="2"/>
        <v>Jelena Brakina (Tartu)</v>
      </c>
      <c r="C301" s="67">
        <f>IFERROR(INDEX(Maak.!F:F,MATCH(B:B,Maak.!B:B,0)),"")</f>
        <v>1950</v>
      </c>
      <c r="D301" s="67">
        <v>9</v>
      </c>
      <c r="F301" s="25"/>
      <c r="G301" s="25"/>
      <c r="H301" s="25"/>
      <c r="I301" s="25"/>
      <c r="J301" s="25"/>
      <c r="R301" s="156" t="str">
        <f t="shared" ref="R301:R304" si="7">IFERROR(MID(B301,FIND("(",B301)+1,FIND(")",B301)-FIND("(",B301)-1),"")</f>
        <v>Tartu</v>
      </c>
      <c r="S301" s="157">
        <f t="shared" si="3"/>
        <v>9.0000300000000006</v>
      </c>
      <c r="T301" s="157" t="str">
        <f t="shared" si="4"/>
        <v/>
      </c>
      <c r="U301" s="157" t="str">
        <f t="shared" si="4"/>
        <v/>
      </c>
      <c r="V301" s="157" t="str">
        <f t="shared" si="4"/>
        <v/>
      </c>
      <c r="W301" s="157" t="str">
        <f t="shared" si="4"/>
        <v/>
      </c>
      <c r="X301" s="157" t="str">
        <f t="shared" si="4"/>
        <v/>
      </c>
      <c r="Y301" s="157" t="str">
        <f t="shared" si="6"/>
        <v/>
      </c>
      <c r="Z301" s="157" t="str">
        <f t="shared" si="4"/>
        <v/>
      </c>
      <c r="AA301" s="157" t="str">
        <f t="shared" si="4"/>
        <v/>
      </c>
      <c r="AB301" s="157" t="str">
        <f t="shared" si="4"/>
        <v/>
      </c>
      <c r="AC301" s="157" t="str">
        <f t="shared" si="4"/>
        <v/>
      </c>
      <c r="AD301" s="157" t="str">
        <f t="shared" si="4"/>
        <v/>
      </c>
      <c r="AE301" s="157">
        <f t="shared" si="4"/>
        <v>9.0000300000000006</v>
      </c>
      <c r="AF301" s="157" t="str">
        <f t="shared" si="4"/>
        <v/>
      </c>
      <c r="AG301" s="157" t="str">
        <f t="shared" si="4"/>
        <v/>
      </c>
      <c r="AH301" s="157" t="str">
        <f t="shared" si="4"/>
        <v/>
      </c>
    </row>
    <row r="302" spans="1:34" x14ac:dyDescent="0.2">
      <c r="A302" s="3">
        <v>3</v>
      </c>
      <c r="B302" s="44" t="str">
        <f t="shared" si="2"/>
        <v>Marika Poom (Tartu)</v>
      </c>
      <c r="C302" s="67">
        <f>IFERROR(INDEX(Maak.!F:F,MATCH(B:B,Maak.!B:B,0)),"")</f>
        <v>1958</v>
      </c>
      <c r="D302" s="67">
        <v>8</v>
      </c>
      <c r="F302" s="25"/>
      <c r="G302" s="25"/>
      <c r="H302" s="25"/>
      <c r="I302" s="25"/>
      <c r="J302" s="25"/>
      <c r="R302" s="156" t="str">
        <f t="shared" si="7"/>
        <v>Tartu</v>
      </c>
      <c r="S302" s="157">
        <f t="shared" si="3"/>
        <v>8.0000300000000006</v>
      </c>
      <c r="T302" s="157" t="str">
        <f t="shared" si="4"/>
        <v/>
      </c>
      <c r="U302" s="157" t="str">
        <f t="shared" si="4"/>
        <v/>
      </c>
      <c r="V302" s="157" t="str">
        <f t="shared" si="4"/>
        <v/>
      </c>
      <c r="W302" s="157" t="str">
        <f t="shared" si="5"/>
        <v/>
      </c>
      <c r="X302" s="157" t="str">
        <f t="shared" si="5"/>
        <v/>
      </c>
      <c r="Y302" s="157" t="str">
        <f t="shared" si="6"/>
        <v/>
      </c>
      <c r="Z302" s="157" t="str">
        <f t="shared" si="5"/>
        <v/>
      </c>
      <c r="AA302" s="157" t="str">
        <f t="shared" si="5"/>
        <v/>
      </c>
      <c r="AB302" s="157" t="str">
        <f t="shared" si="5"/>
        <v/>
      </c>
      <c r="AC302" s="157" t="str">
        <f t="shared" si="5"/>
        <v/>
      </c>
      <c r="AD302" s="157" t="str">
        <f t="shared" si="5"/>
        <v/>
      </c>
      <c r="AE302" s="157">
        <f t="shared" si="5"/>
        <v>8.0000300000000006</v>
      </c>
      <c r="AF302" s="157" t="str">
        <f t="shared" si="5"/>
        <v/>
      </c>
      <c r="AG302" s="157" t="str">
        <f t="shared" si="5"/>
        <v/>
      </c>
      <c r="AH302" s="157" t="str">
        <f t="shared" si="5"/>
        <v/>
      </c>
    </row>
    <row r="303" spans="1:34" x14ac:dyDescent="0.2">
      <c r="A303" s="3">
        <v>4</v>
      </c>
      <c r="B303" s="45" t="str">
        <f t="shared" si="2"/>
        <v>Heili Vasser (L-Viru)</v>
      </c>
      <c r="C303" s="67">
        <f>IFERROR(INDEX(Maak.!F:F,MATCH(B:B,Maak.!B:B,0)),"")</f>
        <v>1957</v>
      </c>
      <c r="D303" s="67">
        <v>7</v>
      </c>
      <c r="F303" s="25"/>
      <c r="G303" s="25"/>
      <c r="H303" s="25"/>
      <c r="I303" s="25"/>
      <c r="J303" s="25"/>
      <c r="R303" s="156" t="str">
        <f t="shared" si="7"/>
        <v>L-Viru</v>
      </c>
      <c r="S303" s="157">
        <f t="shared" si="3"/>
        <v>7.0000299999999998</v>
      </c>
      <c r="T303" s="157" t="str">
        <f t="shared" si="4"/>
        <v/>
      </c>
      <c r="U303" s="157" t="str">
        <f t="shared" si="4"/>
        <v/>
      </c>
      <c r="V303" s="157" t="str">
        <f t="shared" si="4"/>
        <v/>
      </c>
      <c r="W303" s="157" t="str">
        <f t="shared" si="5"/>
        <v/>
      </c>
      <c r="X303" s="157" t="str">
        <f t="shared" si="5"/>
        <v/>
      </c>
      <c r="Y303" s="157">
        <f t="shared" si="6"/>
        <v>7.0000299999999998</v>
      </c>
      <c r="Z303" s="157" t="str">
        <f t="shared" si="5"/>
        <v/>
      </c>
      <c r="AA303" s="157" t="str">
        <f t="shared" si="5"/>
        <v/>
      </c>
      <c r="AB303" s="157" t="str">
        <f t="shared" si="5"/>
        <v/>
      </c>
      <c r="AC303" s="157" t="str">
        <f t="shared" si="5"/>
        <v/>
      </c>
      <c r="AD303" s="157" t="str">
        <f t="shared" si="5"/>
        <v/>
      </c>
      <c r="AE303" s="157" t="str">
        <f t="shared" si="5"/>
        <v/>
      </c>
      <c r="AF303" s="157" t="str">
        <f t="shared" si="5"/>
        <v/>
      </c>
      <c r="AG303" s="157" t="str">
        <f t="shared" si="5"/>
        <v/>
      </c>
      <c r="AH303" s="157" t="str">
        <f t="shared" si="5"/>
        <v/>
      </c>
    </row>
    <row r="304" spans="1:34" x14ac:dyDescent="0.2">
      <c r="A304" s="3">
        <v>5</v>
      </c>
      <c r="B304" s="45" t="str">
        <f t="shared" si="2"/>
        <v>Endla Antsve (Lääne)</v>
      </c>
      <c r="C304" s="67">
        <f>IFERROR(INDEX(Maak.!F:F,MATCH(B:B,Maak.!B:B,0)),"")</f>
        <v>1951</v>
      </c>
      <c r="D304" s="67">
        <v>6</v>
      </c>
      <c r="F304" s="25"/>
      <c r="G304" s="25"/>
      <c r="H304" s="25"/>
      <c r="I304" s="25"/>
      <c r="J304" s="25"/>
      <c r="R304" s="156" t="str">
        <f t="shared" si="7"/>
        <v>Lääne</v>
      </c>
      <c r="S304" s="157">
        <f t="shared" si="3"/>
        <v>6.0000299999999998</v>
      </c>
      <c r="T304" s="157" t="str">
        <f t="shared" si="4"/>
        <v/>
      </c>
      <c r="U304" s="157" t="str">
        <f t="shared" si="4"/>
        <v/>
      </c>
      <c r="V304" s="157" t="str">
        <f t="shared" si="4"/>
        <v/>
      </c>
      <c r="W304" s="157" t="str">
        <f t="shared" si="5"/>
        <v/>
      </c>
      <c r="X304" s="157" t="str">
        <f t="shared" si="5"/>
        <v/>
      </c>
      <c r="Y304" s="157" t="str">
        <f t="shared" si="6"/>
        <v/>
      </c>
      <c r="Z304" s="157">
        <f t="shared" si="5"/>
        <v>6.0000299999999998</v>
      </c>
      <c r="AA304" s="157" t="str">
        <f t="shared" si="5"/>
        <v/>
      </c>
      <c r="AB304" s="157" t="str">
        <f t="shared" si="5"/>
        <v/>
      </c>
      <c r="AC304" s="157" t="str">
        <f t="shared" si="5"/>
        <v/>
      </c>
      <c r="AD304" s="157" t="str">
        <f t="shared" si="5"/>
        <v/>
      </c>
      <c r="AE304" s="157" t="str">
        <f t="shared" si="5"/>
        <v/>
      </c>
      <c r="AF304" s="157" t="str">
        <f t="shared" si="5"/>
        <v/>
      </c>
      <c r="AG304" s="157" t="str">
        <f t="shared" si="5"/>
        <v/>
      </c>
      <c r="AH304" s="157" t="str">
        <f t="shared" si="5"/>
        <v/>
      </c>
    </row>
  </sheetData>
  <sortState ref="O6:O10">
    <sortCondition ref="O7"/>
  </sortState>
  <conditionalFormatting sqref="D8 C9">
    <cfRule type="aboveAverage" dxfId="425" priority="228"/>
  </conditionalFormatting>
  <conditionalFormatting sqref="E8 C10">
    <cfRule type="aboveAverage" dxfId="424" priority="227"/>
  </conditionalFormatting>
  <conditionalFormatting sqref="F8 C11">
    <cfRule type="aboveAverage" dxfId="423" priority="226"/>
  </conditionalFormatting>
  <conditionalFormatting sqref="E9 D10">
    <cfRule type="aboveAverage" dxfId="422" priority="225"/>
  </conditionalFormatting>
  <conditionalFormatting sqref="G8 C12">
    <cfRule type="aboveAverage" dxfId="421" priority="224"/>
  </conditionalFormatting>
  <conditionalFormatting sqref="F9 D11">
    <cfRule type="aboveAverage" dxfId="420" priority="223"/>
  </conditionalFormatting>
  <conditionalFormatting sqref="G9 D12">
    <cfRule type="aboveAverage" dxfId="419" priority="222"/>
  </conditionalFormatting>
  <conditionalFormatting sqref="F10 E11">
    <cfRule type="aboveAverage" dxfId="418" priority="221"/>
  </conditionalFormatting>
  <conditionalFormatting sqref="G10 E12">
    <cfRule type="aboveAverage" dxfId="417" priority="220"/>
  </conditionalFormatting>
  <conditionalFormatting sqref="F12 G11">
    <cfRule type="aboveAverage" dxfId="416" priority="219"/>
  </conditionalFormatting>
  <conditionalFormatting sqref="K8:K12">
    <cfRule type="expression" dxfId="415" priority="210">
      <formula>AND(J8=3,IF(COUNTIF(J$7:J$11,"=3")&gt;=2,TRUE))</formula>
    </cfRule>
    <cfRule type="expression" dxfId="414" priority="211">
      <formula>AND(J8=1,IF(COUNTIF(J$7:J$11,"=1")&gt;=2,TRUE))</formula>
    </cfRule>
    <cfRule type="expression" dxfId="413" priority="212">
      <formula>AND(J8=2,IF(COUNTIF(J$7:J$11,"=2")&gt;=2,TRUE))</formula>
    </cfRule>
  </conditionalFormatting>
  <conditionalFormatting sqref="H8:H12">
    <cfRule type="expression" dxfId="412" priority="190">
      <formula>AND(J8=1,IF(COUNTIF(J$7:J$11,"=1")&gt;=2,TRUE))</formula>
    </cfRule>
    <cfRule type="expression" dxfId="411" priority="197">
      <formula>AND(J8=3,IF(COUNTIF(J$7:J$11,"=3")&gt;=2,TRUE))</formula>
    </cfRule>
    <cfRule type="expression" dxfId="410" priority="198">
      <formula>AND(J8=2,IF(COUNTIF(J$7:J$11,"=2")&gt;=2,TRUE))</formula>
    </cfRule>
  </conditionalFormatting>
  <conditionalFormatting sqref="C17:C18 C70">
    <cfRule type="aboveAverage" dxfId="409" priority="189"/>
  </conditionalFormatting>
  <conditionalFormatting sqref="D17:D18 D70">
    <cfRule type="aboveAverage" dxfId="408" priority="188"/>
  </conditionalFormatting>
  <conditionalFormatting sqref="B1:H13 B62:H62 E63:H69 B70:H70 B76:H1048576 E71:H75 B14:D18">
    <cfRule type="containsText" dxfId="407" priority="51" operator="containsText" text="I-Viru">
      <formula>NOT(ISERROR(SEARCH("I-Viru",B1)))</formula>
    </cfRule>
  </conditionalFormatting>
  <conditionalFormatting sqref="I11:I12">
    <cfRule type="expression" dxfId="406" priority="49">
      <formula>FIND(2,I11,1)</formula>
    </cfRule>
    <cfRule type="expression" dxfId="405" priority="50">
      <formula>FIND(1,I11,1)</formula>
    </cfRule>
  </conditionalFormatting>
  <conditionalFormatting sqref="I8:I10">
    <cfRule type="expression" dxfId="404" priority="47">
      <formula>FIND(2,I8,1)</formula>
    </cfRule>
    <cfRule type="expression" dxfId="403" priority="48">
      <formula>FIND(1,I8,1)</formula>
    </cfRule>
  </conditionalFormatting>
  <conditionalFormatting sqref="L8:L12">
    <cfRule type="expression" dxfId="402" priority="22">
      <formula>OR(J8=0,J8=4)</formula>
    </cfRule>
    <cfRule type="expression" dxfId="401" priority="23">
      <formula>AND(J8=1,IF(COUNTIF(J$7:J$11,"=1")=1,TRUE))</formula>
    </cfRule>
    <cfRule type="expression" dxfId="400" priority="24">
      <formula>AND(J8=3,IF(COUNTIF(J$7:J$11,"=3")=1,TRUE))</formula>
    </cfRule>
  </conditionalFormatting>
  <pageMargins left="0.78740157480314965" right="0.39370078740157483" top="0.59055118110236227" bottom="0.39370078740157483" header="0.39370078740157483" footer="0"/>
  <pageSetup paperSize="9" fitToHeight="0" orientation="portrait" r:id="rId1"/>
  <headerFooter>
    <oddHeader>&amp;RPage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Võistkondlik</vt:lpstr>
      <vt:lpstr>M 35-49</vt:lpstr>
      <vt:lpstr>M 50-59</vt:lpstr>
      <vt:lpstr>M 60-69</vt:lpstr>
      <vt:lpstr>M 70-79</vt:lpstr>
      <vt:lpstr>M 80+</vt:lpstr>
      <vt:lpstr>N 35-49</vt:lpstr>
      <vt:lpstr>N 50-59</vt:lpstr>
      <vt:lpstr>N 60-69</vt:lpstr>
      <vt:lpstr>N 70-79</vt:lpstr>
      <vt:lpstr>N 80+</vt:lpstr>
      <vt:lpstr>Maak.</vt:lpstr>
      <vt:lpstr>Sünd.</vt:lpstr>
      <vt:lpstr>Juhend</vt:lpstr>
      <vt:lpstr>'M 35-49'!Print_Titles</vt:lpstr>
      <vt:lpstr>'M 50-59'!Print_Titles</vt:lpstr>
      <vt:lpstr>'M 60-69'!Print_Titles</vt:lpstr>
      <vt:lpstr>'M 70-79'!Print_Titles</vt:lpstr>
      <vt:lpstr>'M 80+'!Print_Titles</vt:lpstr>
      <vt:lpstr>Maak.!Print_Titles</vt:lpstr>
      <vt:lpstr>'N 35-49'!Print_Titles</vt:lpstr>
      <vt:lpstr>'N 50-59'!Print_Titles</vt:lpstr>
      <vt:lpstr>'N 60-69'!Print_Titles</vt:lpstr>
      <vt:lpstr>'N 70-79'!Print_Titles</vt:lpstr>
      <vt:lpstr>'N 80+'!Print_Titles</vt:lpstr>
      <vt:lpstr>Sünd.!Print_Titles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2016-12-13T07:13:08Z</dcterms:created>
  <dcterms:modified xsi:type="dcterms:W3CDTF">2019-05-25T14:16:58Z</dcterms:modified>
</cp:coreProperties>
</file>