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20" yWindow="135" windowWidth="15180" windowHeight="8070" tabRatio="673"/>
  </bookViews>
  <sheets>
    <sheet name="Võistkondlik" sheetId="5" r:id="rId1"/>
    <sheet name="M 35-49" sheetId="7" r:id="rId2"/>
    <sheet name="M 50-59" sheetId="4" r:id="rId3"/>
    <sheet name="M 60-69" sheetId="6" r:id="rId4"/>
    <sheet name="M 70+" sheetId="3" r:id="rId5"/>
    <sheet name="N 35-44" sheetId="9" r:id="rId6"/>
    <sheet name="N 45-59" sheetId="10" r:id="rId7"/>
    <sheet name="N 60-69" sheetId="8" r:id="rId8"/>
    <sheet name="N 70+" sheetId="2" r:id="rId9"/>
    <sheet name="Juhend" sheetId="11" r:id="rId10"/>
  </sheets>
  <definedNames>
    <definedName name="_xlnm.Print_Area" localSheetId="1">'M 35-49'!$A$1:$K$315</definedName>
    <definedName name="_xlnm.Print_Area" localSheetId="2">'M 50-59'!$A$1:$M$312</definedName>
    <definedName name="_xlnm.Print_Area" localSheetId="3">'M 60-69'!$A$1:$M$311</definedName>
    <definedName name="_xlnm.Print_Area" localSheetId="4">'M 70+'!$A$1:$M$311</definedName>
    <definedName name="_xlnm.Print_Area" localSheetId="5">'N 35-44'!$A$1:$K$304</definedName>
    <definedName name="_xlnm.Print_Area" localSheetId="6">'N 45-59'!$A$1:$L$309</definedName>
    <definedName name="_xlnm.Print_Area" localSheetId="7">'N 60-69'!$A$1:$L$306</definedName>
    <definedName name="_xlnm.Print_Titles" localSheetId="1">'M 35-49'!$2:$4</definedName>
    <definedName name="_xlnm.Print_Titles" localSheetId="2">'M 50-59'!$2:$4</definedName>
    <definedName name="_xlnm.Print_Titles" localSheetId="3">'M 60-69'!$2:$4</definedName>
    <definedName name="_xlnm.Print_Titles" localSheetId="4">'M 70+'!$2:$4</definedName>
    <definedName name="_xlnm.Print_Titles" localSheetId="5">'N 35-44'!$2:$4</definedName>
    <definedName name="_xlnm.Print_Titles" localSheetId="6">'N 45-59'!$2:$4</definedName>
    <definedName name="_xlnm.Print_Titles" localSheetId="7">'N 60-69'!$2:$4</definedName>
    <definedName name="_xlnm.Print_Titles" localSheetId="8">'N 70+'!$2:$4</definedName>
  </definedNames>
  <calcPr calcId="145621"/>
</workbook>
</file>

<file path=xl/calcChain.xml><?xml version="1.0" encoding="utf-8"?>
<calcChain xmlns="http://schemas.openxmlformats.org/spreadsheetml/2006/main">
  <c r="D315" i="7" l="1"/>
  <c r="D312" i="7"/>
  <c r="D313" i="7"/>
  <c r="D314" i="7"/>
  <c r="D311" i="7"/>
  <c r="D310" i="7"/>
  <c r="D309" i="7"/>
  <c r="D308" i="7"/>
  <c r="D307" i="7"/>
  <c r="D306" i="7"/>
  <c r="D305" i="7"/>
  <c r="D304" i="7"/>
  <c r="D303" i="7"/>
  <c r="D302" i="7"/>
  <c r="D301" i="7"/>
  <c r="D300" i="7"/>
  <c r="D312" i="4"/>
  <c r="D311" i="4"/>
  <c r="D310" i="4"/>
  <c r="D309" i="4"/>
  <c r="D308" i="4"/>
  <c r="D307" i="4"/>
  <c r="D306" i="4"/>
  <c r="D305" i="4"/>
  <c r="D304" i="4"/>
  <c r="D303" i="4"/>
  <c r="D302" i="4"/>
  <c r="D301" i="4"/>
  <c r="D300" i="4"/>
  <c r="H32" i="7"/>
  <c r="L32" i="7" s="1"/>
  <c r="H31" i="7"/>
  <c r="L31" i="7" s="1"/>
  <c r="H30" i="7"/>
  <c r="L30" i="7" s="1"/>
  <c r="H29" i="7"/>
  <c r="L29" i="7" s="1"/>
  <c r="H28" i="7"/>
  <c r="L28" i="7" s="1"/>
  <c r="M27" i="7"/>
  <c r="I32" i="7" s="1"/>
  <c r="H25" i="7"/>
  <c r="L25" i="7" s="1"/>
  <c r="H24" i="7"/>
  <c r="L24" i="7" s="1"/>
  <c r="H23" i="7"/>
  <c r="L23" i="7" s="1"/>
  <c r="H22" i="7"/>
  <c r="L22" i="7" s="1"/>
  <c r="H21" i="7"/>
  <c r="L21" i="7" s="1"/>
  <c r="M20" i="7"/>
  <c r="I25" i="7" s="1"/>
  <c r="H18" i="7"/>
  <c r="L18" i="7" s="1"/>
  <c r="H17" i="7"/>
  <c r="L17" i="7" s="1"/>
  <c r="H16" i="7"/>
  <c r="L16" i="7" s="1"/>
  <c r="H15" i="7"/>
  <c r="L15" i="7" s="1"/>
  <c r="H14" i="7"/>
  <c r="L14" i="7" s="1"/>
  <c r="M13" i="7"/>
  <c r="H11" i="7"/>
  <c r="L11" i="7" s="1"/>
  <c r="H10" i="7"/>
  <c r="L10" i="7" s="1"/>
  <c r="H9" i="7"/>
  <c r="L9" i="7" s="1"/>
  <c r="H8" i="7"/>
  <c r="L8" i="7" s="1"/>
  <c r="H7" i="7"/>
  <c r="L7" i="7" s="1"/>
  <c r="M6" i="7"/>
  <c r="I18" i="7" s="1"/>
  <c r="H32" i="4"/>
  <c r="L32" i="4" s="1"/>
  <c r="H31" i="4"/>
  <c r="L31" i="4" s="1"/>
  <c r="H30" i="4"/>
  <c r="L30" i="4" s="1"/>
  <c r="H29" i="4"/>
  <c r="L29" i="4" s="1"/>
  <c r="H28" i="4"/>
  <c r="L28" i="4" s="1"/>
  <c r="M27" i="4"/>
  <c r="I32" i="4" s="1"/>
  <c r="H25" i="4"/>
  <c r="L25" i="4" s="1"/>
  <c r="H24" i="4"/>
  <c r="L24" i="4" s="1"/>
  <c r="H23" i="4"/>
  <c r="L23" i="4" s="1"/>
  <c r="H22" i="4"/>
  <c r="L22" i="4" s="1"/>
  <c r="H21" i="4"/>
  <c r="L21" i="4" s="1"/>
  <c r="M20" i="4"/>
  <c r="I25" i="4" s="1"/>
  <c r="H18" i="4"/>
  <c r="L18" i="4" s="1"/>
  <c r="H17" i="4"/>
  <c r="L17" i="4" s="1"/>
  <c r="H16" i="4"/>
  <c r="L16" i="4" s="1"/>
  <c r="H15" i="4"/>
  <c r="L15" i="4" s="1"/>
  <c r="H14" i="4"/>
  <c r="L14" i="4" s="1"/>
  <c r="M13" i="4"/>
  <c r="H11" i="4"/>
  <c r="L11" i="4" s="1"/>
  <c r="H10" i="4"/>
  <c r="L10" i="4" s="1"/>
  <c r="H9" i="4"/>
  <c r="L9" i="4" s="1"/>
  <c r="H8" i="4"/>
  <c r="L8" i="4" s="1"/>
  <c r="H7" i="4"/>
  <c r="L7" i="4" s="1"/>
  <c r="M6" i="4"/>
  <c r="I18" i="4" s="1"/>
  <c r="B310" i="3"/>
  <c r="D310" i="3"/>
  <c r="B311" i="3"/>
  <c r="D311" i="3"/>
  <c r="H155" i="3"/>
  <c r="H152" i="3"/>
  <c r="H149" i="3"/>
  <c r="H146" i="3"/>
  <c r="H143" i="3"/>
  <c r="H135" i="3"/>
  <c r="H132" i="3"/>
  <c r="H129" i="3"/>
  <c r="H126" i="3"/>
  <c r="H121" i="3"/>
  <c r="H118" i="3"/>
  <c r="H114" i="3"/>
  <c r="H109" i="3"/>
  <c r="D311" i="6"/>
  <c r="D310" i="6"/>
  <c r="D309" i="6"/>
  <c r="D308" i="6"/>
  <c r="D307" i="6"/>
  <c r="D306" i="6"/>
  <c r="D305" i="6"/>
  <c r="D304" i="6"/>
  <c r="D303" i="6"/>
  <c r="D302" i="6"/>
  <c r="D301" i="6"/>
  <c r="D300" i="6"/>
  <c r="H32" i="6"/>
  <c r="L32" i="6" s="1"/>
  <c r="H31" i="6"/>
  <c r="L31" i="6" s="1"/>
  <c r="H30" i="6"/>
  <c r="L30" i="6" s="1"/>
  <c r="H29" i="6"/>
  <c r="L29" i="6" s="1"/>
  <c r="H28" i="6"/>
  <c r="L28" i="6" s="1"/>
  <c r="M27" i="6"/>
  <c r="I32" i="6" s="1"/>
  <c r="H25" i="6"/>
  <c r="L25" i="6" s="1"/>
  <c r="H24" i="6"/>
  <c r="L24" i="6" s="1"/>
  <c r="H23" i="6"/>
  <c r="L23" i="6" s="1"/>
  <c r="H22" i="6"/>
  <c r="L22" i="6" s="1"/>
  <c r="H21" i="6"/>
  <c r="L21" i="6" s="1"/>
  <c r="M20" i="6"/>
  <c r="I25" i="6" s="1"/>
  <c r="H18" i="6"/>
  <c r="L18" i="6" s="1"/>
  <c r="H17" i="6"/>
  <c r="L17" i="6" s="1"/>
  <c r="H16" i="6"/>
  <c r="L16" i="6" s="1"/>
  <c r="H15" i="6"/>
  <c r="L15" i="6" s="1"/>
  <c r="H14" i="6"/>
  <c r="L14" i="6" s="1"/>
  <c r="M13" i="6"/>
  <c r="H11" i="6"/>
  <c r="L11" i="6" s="1"/>
  <c r="H10" i="6"/>
  <c r="L10" i="6" s="1"/>
  <c r="H9" i="6"/>
  <c r="L9" i="6" s="1"/>
  <c r="H8" i="6"/>
  <c r="L8" i="6" s="1"/>
  <c r="H7" i="6"/>
  <c r="L7" i="6" s="1"/>
  <c r="M6" i="6"/>
  <c r="I18" i="6" s="1"/>
  <c r="B300" i="3"/>
  <c r="B309" i="3"/>
  <c r="B308" i="3"/>
  <c r="B307" i="3"/>
  <c r="B306" i="3"/>
  <c r="B305" i="3"/>
  <c r="B304" i="3"/>
  <c r="B303" i="3"/>
  <c r="B302" i="3"/>
  <c r="B301" i="3"/>
  <c r="D308" i="3"/>
  <c r="D309" i="3"/>
  <c r="D307" i="3"/>
  <c r="D306" i="3"/>
  <c r="D305" i="3"/>
  <c r="D304" i="3"/>
  <c r="D303" i="3"/>
  <c r="D302" i="3"/>
  <c r="D301" i="3"/>
  <c r="D300" i="3"/>
  <c r="C140" i="3"/>
  <c r="E148" i="3"/>
  <c r="H32" i="3"/>
  <c r="L32" i="3" s="1"/>
  <c r="H31" i="3"/>
  <c r="L31" i="3" s="1"/>
  <c r="H30" i="3"/>
  <c r="L30" i="3" s="1"/>
  <c r="H29" i="3"/>
  <c r="L29" i="3" s="1"/>
  <c r="H28" i="3"/>
  <c r="L28" i="3" s="1"/>
  <c r="M27" i="3"/>
  <c r="I32" i="3" s="1"/>
  <c r="H25" i="3"/>
  <c r="L25" i="3" s="1"/>
  <c r="H24" i="3"/>
  <c r="L24" i="3" s="1"/>
  <c r="H23" i="3"/>
  <c r="L23" i="3" s="1"/>
  <c r="H22" i="3"/>
  <c r="L22" i="3" s="1"/>
  <c r="H21" i="3"/>
  <c r="L21" i="3" s="1"/>
  <c r="M20" i="3"/>
  <c r="I25" i="3" s="1"/>
  <c r="J8" i="7" l="1"/>
  <c r="M8" i="7" s="1"/>
  <c r="K8" i="7"/>
  <c r="J10" i="7"/>
  <c r="K10" i="7"/>
  <c r="K15" i="7"/>
  <c r="J15" i="7"/>
  <c r="K17" i="7"/>
  <c r="J17" i="7"/>
  <c r="M17" i="7" s="1"/>
  <c r="J22" i="7"/>
  <c r="K22" i="7"/>
  <c r="J24" i="7"/>
  <c r="K24" i="7"/>
  <c r="K29" i="7"/>
  <c r="J29" i="7"/>
  <c r="K31" i="7"/>
  <c r="J31" i="7"/>
  <c r="M31" i="7" s="1"/>
  <c r="J7" i="7"/>
  <c r="K7" i="7"/>
  <c r="J9" i="7"/>
  <c r="K9" i="7"/>
  <c r="J11" i="7"/>
  <c r="M11" i="7" s="1"/>
  <c r="K11" i="7"/>
  <c r="K14" i="7"/>
  <c r="J14" i="7"/>
  <c r="K16" i="7"/>
  <c r="J16" i="7"/>
  <c r="K18" i="7"/>
  <c r="J18" i="7"/>
  <c r="M18" i="7" s="1"/>
  <c r="J21" i="7"/>
  <c r="K21" i="7"/>
  <c r="J23" i="7"/>
  <c r="M23" i="7" s="1"/>
  <c r="K23" i="7"/>
  <c r="J25" i="7"/>
  <c r="K25" i="7"/>
  <c r="K28" i="7"/>
  <c r="J28" i="7"/>
  <c r="K30" i="7"/>
  <c r="J30" i="7"/>
  <c r="K32" i="7"/>
  <c r="J32" i="7"/>
  <c r="M32" i="7" s="1"/>
  <c r="I11" i="7"/>
  <c r="J10" i="4"/>
  <c r="M10" i="4" s="1"/>
  <c r="K10" i="4"/>
  <c r="K15" i="4"/>
  <c r="J15" i="4"/>
  <c r="K17" i="4"/>
  <c r="J17" i="4"/>
  <c r="M17" i="4" s="1"/>
  <c r="J22" i="4"/>
  <c r="K22" i="4"/>
  <c r="J24" i="4"/>
  <c r="K24" i="4"/>
  <c r="K29" i="4"/>
  <c r="J29" i="4"/>
  <c r="K31" i="4"/>
  <c r="J31" i="4"/>
  <c r="J8" i="4"/>
  <c r="M8" i="4" s="1"/>
  <c r="K8" i="4"/>
  <c r="J7" i="4"/>
  <c r="K7" i="4"/>
  <c r="J9" i="4"/>
  <c r="K9" i="4"/>
  <c r="J11" i="4"/>
  <c r="K11" i="4"/>
  <c r="K14" i="4"/>
  <c r="J14" i="4"/>
  <c r="K16" i="4"/>
  <c r="J16" i="4"/>
  <c r="K18" i="4"/>
  <c r="J18" i="4"/>
  <c r="J21" i="4"/>
  <c r="K21" i="4"/>
  <c r="J23" i="4"/>
  <c r="K23" i="4"/>
  <c r="J25" i="4"/>
  <c r="K25" i="4"/>
  <c r="K28" i="4"/>
  <c r="J28" i="4"/>
  <c r="K30" i="4"/>
  <c r="J30" i="4"/>
  <c r="K32" i="4"/>
  <c r="J32" i="4"/>
  <c r="I11" i="4"/>
  <c r="I24" i="4"/>
  <c r="I17" i="4"/>
  <c r="I31" i="4"/>
  <c r="K29" i="6"/>
  <c r="J29" i="6"/>
  <c r="M29" i="6" s="1"/>
  <c r="K31" i="6"/>
  <c r="J31" i="6"/>
  <c r="M31" i="6" s="1"/>
  <c r="K28" i="6"/>
  <c r="J28" i="6"/>
  <c r="M28" i="6" s="1"/>
  <c r="K30" i="6"/>
  <c r="J30" i="6"/>
  <c r="M30" i="6" s="1"/>
  <c r="K32" i="6"/>
  <c r="J32" i="6"/>
  <c r="M32" i="6" s="1"/>
  <c r="I31" i="6"/>
  <c r="K8" i="6"/>
  <c r="J8" i="6"/>
  <c r="M8" i="6" s="1"/>
  <c r="J10" i="6"/>
  <c r="K10" i="6"/>
  <c r="K15" i="6"/>
  <c r="J15" i="6"/>
  <c r="K17" i="6"/>
  <c r="J17" i="6"/>
  <c r="M17" i="6" s="1"/>
  <c r="J22" i="6"/>
  <c r="K22" i="6"/>
  <c r="J24" i="6"/>
  <c r="K24" i="6"/>
  <c r="J7" i="6"/>
  <c r="K7" i="6"/>
  <c r="J9" i="6"/>
  <c r="K9" i="6"/>
  <c r="J11" i="6"/>
  <c r="K11" i="6"/>
  <c r="K14" i="6"/>
  <c r="J14" i="6"/>
  <c r="M14" i="6" s="1"/>
  <c r="K16" i="6"/>
  <c r="J16" i="6"/>
  <c r="M16" i="6" s="1"/>
  <c r="K18" i="6"/>
  <c r="J18" i="6"/>
  <c r="M18" i="6" s="1"/>
  <c r="J21" i="6"/>
  <c r="K21" i="6"/>
  <c r="J23" i="6"/>
  <c r="K23" i="6"/>
  <c r="J25" i="6"/>
  <c r="K25" i="6"/>
  <c r="I11" i="6"/>
  <c r="I24" i="6"/>
  <c r="I17" i="6"/>
  <c r="J22" i="3"/>
  <c r="M22" i="3" s="1"/>
  <c r="K22" i="3"/>
  <c r="J24" i="3"/>
  <c r="M24" i="3" s="1"/>
  <c r="K24" i="3"/>
  <c r="K29" i="3"/>
  <c r="J29" i="3"/>
  <c r="K31" i="3"/>
  <c r="J31" i="3"/>
  <c r="M31" i="3" s="1"/>
  <c r="J21" i="3"/>
  <c r="K21" i="3"/>
  <c r="J23" i="3"/>
  <c r="K23" i="3"/>
  <c r="J25" i="3"/>
  <c r="M25" i="3" s="1"/>
  <c r="K25" i="3"/>
  <c r="K28" i="3"/>
  <c r="J28" i="3"/>
  <c r="K30" i="3"/>
  <c r="J30" i="3"/>
  <c r="K32" i="3"/>
  <c r="J32" i="3"/>
  <c r="M32" i="3" s="1"/>
  <c r="I24" i="3"/>
  <c r="I31" i="3"/>
  <c r="M31" i="4" l="1"/>
  <c r="M29" i="4"/>
  <c r="M7" i="4"/>
  <c r="I16" i="6"/>
  <c r="M15" i="6"/>
  <c r="I15" i="6" s="1"/>
  <c r="I30" i="6"/>
  <c r="M30" i="7"/>
  <c r="M16" i="7"/>
  <c r="M28" i="7"/>
  <c r="M29" i="7"/>
  <c r="I29" i="7" s="1"/>
  <c r="M32" i="4"/>
  <c r="M30" i="4"/>
  <c r="I28" i="4" s="1"/>
  <c r="M28" i="4"/>
  <c r="I29" i="4" s="1"/>
  <c r="M23" i="4"/>
  <c r="M18" i="4"/>
  <c r="M16" i="4"/>
  <c r="M14" i="4"/>
  <c r="M9" i="4"/>
  <c r="I30" i="4"/>
  <c r="M22" i="4"/>
  <c r="M25" i="4"/>
  <c r="M21" i="4"/>
  <c r="M11" i="4"/>
  <c r="M24" i="4"/>
  <c r="M15" i="4"/>
  <c r="I31" i="7"/>
  <c r="M25" i="7"/>
  <c r="M14" i="7"/>
  <c r="M9" i="7"/>
  <c r="M24" i="7"/>
  <c r="M15" i="7"/>
  <c r="M10" i="7"/>
  <c r="M21" i="7"/>
  <c r="M7" i="7"/>
  <c r="M22" i="7"/>
  <c r="I28" i="6"/>
  <c r="I29" i="6"/>
  <c r="I14" i="6"/>
  <c r="M23" i="6"/>
  <c r="M9" i="6"/>
  <c r="M7" i="6"/>
  <c r="M24" i="6"/>
  <c r="M10" i="6"/>
  <c r="M25" i="6"/>
  <c r="M22" i="6"/>
  <c r="M21" i="6"/>
  <c r="I21" i="6" s="1"/>
  <c r="M11" i="6"/>
  <c r="M30" i="3"/>
  <c r="M28" i="3"/>
  <c r="M29" i="3"/>
  <c r="M23" i="3"/>
  <c r="M21" i="3"/>
  <c r="I30" i="3"/>
  <c r="I28" i="3"/>
  <c r="I21" i="3"/>
  <c r="I23" i="3"/>
  <c r="I29" i="3"/>
  <c r="I22" i="3"/>
  <c r="I7" i="6" l="1"/>
  <c r="C142" i="6" s="1"/>
  <c r="E148" i="6" s="1"/>
  <c r="H149" i="6" s="1"/>
  <c r="I22" i="7"/>
  <c r="I15" i="7"/>
  <c r="I30" i="7"/>
  <c r="I28" i="7"/>
  <c r="I21" i="4"/>
  <c r="I23" i="4"/>
  <c r="I22" i="4"/>
  <c r="I14" i="4"/>
  <c r="I16" i="4"/>
  <c r="I15" i="4"/>
  <c r="I9" i="4"/>
  <c r="I7" i="4"/>
  <c r="I10" i="4"/>
  <c r="I8" i="4"/>
  <c r="I8" i="7"/>
  <c r="I7" i="7"/>
  <c r="I10" i="7"/>
  <c r="I24" i="7"/>
  <c r="I14" i="7"/>
  <c r="I17" i="7"/>
  <c r="I16" i="7"/>
  <c r="I21" i="7"/>
  <c r="I9" i="7"/>
  <c r="I23" i="7"/>
  <c r="I22" i="6"/>
  <c r="I23" i="6"/>
  <c r="I10" i="6"/>
  <c r="I9" i="6"/>
  <c r="I8" i="6"/>
  <c r="B106" i="6" s="1"/>
  <c r="C125" i="6" s="1"/>
  <c r="B154" i="7" l="1"/>
  <c r="C153" i="7" s="1"/>
  <c r="B150" i="7"/>
  <c r="B146" i="7"/>
  <c r="B142" i="7"/>
  <c r="C141" i="7" s="1"/>
  <c r="B116" i="7"/>
  <c r="B112" i="7"/>
  <c r="C111" i="7" s="1"/>
  <c r="B108" i="7"/>
  <c r="B104" i="7"/>
  <c r="B152" i="7"/>
  <c r="C167" i="7" s="1"/>
  <c r="E171" i="7" s="1"/>
  <c r="H170" i="7" s="1"/>
  <c r="B148" i="7"/>
  <c r="B144" i="7"/>
  <c r="B140" i="7"/>
  <c r="C161" i="7" s="1"/>
  <c r="B114" i="7"/>
  <c r="C115" i="7" s="1"/>
  <c r="E119" i="7" s="1"/>
  <c r="H118" i="7" s="1"/>
  <c r="B110" i="7"/>
  <c r="C127" i="7" s="1"/>
  <c r="E128" i="7" s="1"/>
  <c r="H126" i="7" s="1"/>
  <c r="B106" i="7"/>
  <c r="C125" i="7" s="1"/>
  <c r="E131" i="7" s="1"/>
  <c r="H135" i="7" s="1"/>
  <c r="B102" i="7"/>
  <c r="C103" i="7" s="1"/>
  <c r="H155" i="4"/>
  <c r="C144" i="4"/>
  <c r="C140" i="4"/>
  <c r="B116" i="4"/>
  <c r="B112" i="4"/>
  <c r="C111" i="4" s="1"/>
  <c r="B108" i="4"/>
  <c r="B104" i="4"/>
  <c r="C146" i="4"/>
  <c r="E150" i="4" s="1"/>
  <c r="C142" i="4"/>
  <c r="E141" i="4" s="1"/>
  <c r="B114" i="4"/>
  <c r="B110" i="4"/>
  <c r="C127" i="4" s="1"/>
  <c r="B106" i="4"/>
  <c r="C125" i="4" s="1"/>
  <c r="E131" i="4" s="1"/>
  <c r="H135" i="4" s="1"/>
  <c r="B102" i="4"/>
  <c r="C103" i="4" s="1"/>
  <c r="E117" i="4" s="1"/>
  <c r="B112" i="6"/>
  <c r="B108" i="6"/>
  <c r="C107" i="6" s="1"/>
  <c r="C140" i="6"/>
  <c r="E141" i="6" s="1"/>
  <c r="H143" i="6" s="1"/>
  <c r="B102" i="6"/>
  <c r="H155" i="6"/>
  <c r="B116" i="6"/>
  <c r="C129" i="6" s="1"/>
  <c r="C144" i="6"/>
  <c r="B110" i="6"/>
  <c r="B104" i="6"/>
  <c r="B114" i="6"/>
  <c r="C115" i="6" s="1"/>
  <c r="C146" i="6"/>
  <c r="E150" i="6" s="1"/>
  <c r="H152" i="6" s="1"/>
  <c r="C165" i="7" l="1"/>
  <c r="E166" i="7" s="1"/>
  <c r="H167" i="7" s="1"/>
  <c r="C149" i="7"/>
  <c r="C123" i="7"/>
  <c r="E124" i="7" s="1"/>
  <c r="H129" i="7" s="1"/>
  <c r="E113" i="7"/>
  <c r="C145" i="7"/>
  <c r="C163" i="7"/>
  <c r="C107" i="7"/>
  <c r="E105" i="7" s="1"/>
  <c r="H114" i="7" s="1"/>
  <c r="C129" i="7"/>
  <c r="E133" i="7" s="1"/>
  <c r="H132" i="7" s="1"/>
  <c r="C115" i="4"/>
  <c r="E119" i="4" s="1"/>
  <c r="H118" i="4" s="1"/>
  <c r="C129" i="4"/>
  <c r="E133" i="4" s="1"/>
  <c r="H132" i="4" s="1"/>
  <c r="C107" i="4"/>
  <c r="E105" i="4" s="1"/>
  <c r="E145" i="4"/>
  <c r="H143" i="4" s="1"/>
  <c r="H121" i="4"/>
  <c r="E128" i="4"/>
  <c r="H126" i="4" s="1"/>
  <c r="H146" i="4"/>
  <c r="C123" i="4"/>
  <c r="E124" i="4" s="1"/>
  <c r="H129" i="4" s="1"/>
  <c r="E113" i="4"/>
  <c r="H109" i="4" s="1"/>
  <c r="E148" i="4"/>
  <c r="H149" i="4" s="1"/>
  <c r="C127" i="6"/>
  <c r="C111" i="6"/>
  <c r="E113" i="6" s="1"/>
  <c r="H109" i="6" s="1"/>
  <c r="C123" i="6"/>
  <c r="C103" i="6"/>
  <c r="E145" i="6"/>
  <c r="H146" i="6" s="1"/>
  <c r="E155" i="7" l="1"/>
  <c r="H159" i="7" s="1"/>
  <c r="E143" i="7"/>
  <c r="H147" i="7" s="1"/>
  <c r="E169" i="7"/>
  <c r="H173" i="7" s="1"/>
  <c r="E162" i="7"/>
  <c r="H164" i="7" s="1"/>
  <c r="H109" i="7"/>
  <c r="E157" i="7"/>
  <c r="H156" i="7" s="1"/>
  <c r="E151" i="7"/>
  <c r="H152" i="7" s="1"/>
  <c r="E117" i="7"/>
  <c r="H121" i="7" s="1"/>
  <c r="B300" i="4"/>
  <c r="H114" i="4"/>
  <c r="B311" i="4" s="1"/>
  <c r="H152" i="4"/>
  <c r="B300" i="6"/>
  <c r="E124" i="6"/>
  <c r="H129" i="6" s="1"/>
  <c r="E131" i="6"/>
  <c r="H132" i="6" s="1"/>
  <c r="E128" i="6"/>
  <c r="H126" i="6" s="1"/>
  <c r="E133" i="6"/>
  <c r="H135" i="6" s="1"/>
  <c r="E117" i="6"/>
  <c r="H121" i="6" s="1"/>
  <c r="E105" i="6"/>
  <c r="H114" i="6" s="1"/>
  <c r="B311" i="6" s="1"/>
  <c r="E119" i="6"/>
  <c r="H118" i="6" s="1"/>
  <c r="B307" i="7" l="1"/>
  <c r="B306" i="7"/>
  <c r="B305" i="7"/>
  <c r="B304" i="7"/>
  <c r="B303" i="7"/>
  <c r="B302" i="7"/>
  <c r="B301" i="7"/>
  <c r="B300" i="7"/>
  <c r="B311" i="7"/>
  <c r="B309" i="7"/>
  <c r="B310" i="7"/>
  <c r="B308" i="7"/>
  <c r="B315" i="7"/>
  <c r="B313" i="7"/>
  <c r="B314" i="7"/>
  <c r="B312" i="7"/>
  <c r="B302" i="4"/>
  <c r="B304" i="4"/>
  <c r="B306" i="4"/>
  <c r="B308" i="4"/>
  <c r="B310" i="4"/>
  <c r="B312" i="4"/>
  <c r="B301" i="4"/>
  <c r="B303" i="4"/>
  <c r="B305" i="4"/>
  <c r="B307" i="4"/>
  <c r="B309" i="4"/>
  <c r="B302" i="6"/>
  <c r="B304" i="6"/>
  <c r="B306" i="6"/>
  <c r="B308" i="6"/>
  <c r="B310" i="6"/>
  <c r="B301" i="6"/>
  <c r="B303" i="6"/>
  <c r="B305" i="6"/>
  <c r="B307" i="6"/>
  <c r="B309" i="6"/>
  <c r="H18" i="3" l="1"/>
  <c r="L18" i="3" s="1"/>
  <c r="H17" i="3"/>
  <c r="L17" i="3" s="1"/>
  <c r="H16" i="3"/>
  <c r="L16" i="3" s="1"/>
  <c r="H15" i="3"/>
  <c r="L15" i="3" s="1"/>
  <c r="H14" i="3"/>
  <c r="L14" i="3" s="1"/>
  <c r="M13" i="3"/>
  <c r="H11" i="3"/>
  <c r="L11" i="3" s="1"/>
  <c r="H10" i="3"/>
  <c r="L10" i="3" s="1"/>
  <c r="H9" i="3"/>
  <c r="L9" i="3" s="1"/>
  <c r="H8" i="3"/>
  <c r="L8" i="3" s="1"/>
  <c r="H7" i="3"/>
  <c r="L7" i="3" s="1"/>
  <c r="M6" i="3"/>
  <c r="I18" i="3" s="1"/>
  <c r="D304" i="9"/>
  <c r="B304" i="9"/>
  <c r="D303" i="9"/>
  <c r="B303" i="9"/>
  <c r="D302" i="9"/>
  <c r="B302" i="9"/>
  <c r="D301" i="9"/>
  <c r="B301" i="9"/>
  <c r="D300" i="9"/>
  <c r="B300" i="9"/>
  <c r="H11" i="9"/>
  <c r="L11" i="9" s="1"/>
  <c r="H10" i="9"/>
  <c r="L10" i="9" s="1"/>
  <c r="H9" i="9"/>
  <c r="L9" i="9" s="1"/>
  <c r="H8" i="9"/>
  <c r="L8" i="9" s="1"/>
  <c r="H7" i="9"/>
  <c r="L7" i="9" s="1"/>
  <c r="M6" i="9"/>
  <c r="B308" i="10"/>
  <c r="D308" i="10"/>
  <c r="B309" i="10"/>
  <c r="D309" i="10"/>
  <c r="D307" i="10"/>
  <c r="B307" i="10"/>
  <c r="D306" i="10"/>
  <c r="B306" i="10"/>
  <c r="D305" i="10"/>
  <c r="B305" i="10"/>
  <c r="D304" i="10"/>
  <c r="B304" i="10"/>
  <c r="D303" i="10"/>
  <c r="B303" i="10"/>
  <c r="D302" i="10"/>
  <c r="B302" i="10"/>
  <c r="D301" i="10"/>
  <c r="B301" i="10"/>
  <c r="D300" i="10"/>
  <c r="B300" i="10"/>
  <c r="C138" i="10"/>
  <c r="G140" i="10" s="1"/>
  <c r="C136" i="10"/>
  <c r="G137" i="10" s="1"/>
  <c r="B125" i="10"/>
  <c r="C124" i="10" s="1"/>
  <c r="G125" i="10" s="1"/>
  <c r="B123" i="10"/>
  <c r="C129" i="10" s="1"/>
  <c r="G128" i="10" s="1"/>
  <c r="B121" i="10"/>
  <c r="C127" i="10" s="1"/>
  <c r="G131" i="10" s="1"/>
  <c r="B119" i="10"/>
  <c r="C120" i="10" s="1"/>
  <c r="G122" i="10" s="1"/>
  <c r="B108" i="10"/>
  <c r="C107" i="10" s="1"/>
  <c r="G105" i="10" s="1"/>
  <c r="B106" i="10"/>
  <c r="C112" i="10" s="1"/>
  <c r="G111" i="10" s="1"/>
  <c r="B104" i="10"/>
  <c r="C110" i="10" s="1"/>
  <c r="G114" i="10" s="1"/>
  <c r="B102" i="10"/>
  <c r="C103" i="10" s="1"/>
  <c r="G108" i="10" s="1"/>
  <c r="H18" i="10"/>
  <c r="L18" i="10" s="1"/>
  <c r="H17" i="10"/>
  <c r="L17" i="10" s="1"/>
  <c r="H16" i="10"/>
  <c r="L16" i="10" s="1"/>
  <c r="H15" i="10"/>
  <c r="L15" i="10" s="1"/>
  <c r="H14" i="10"/>
  <c r="L14" i="10" s="1"/>
  <c r="M13" i="10"/>
  <c r="H11" i="10"/>
  <c r="L11" i="10" s="1"/>
  <c r="H10" i="10"/>
  <c r="L10" i="10" s="1"/>
  <c r="H9" i="10"/>
  <c r="L9" i="10" s="1"/>
  <c r="H8" i="10"/>
  <c r="L8" i="10" s="1"/>
  <c r="H7" i="10"/>
  <c r="L7" i="10" s="1"/>
  <c r="M6" i="10"/>
  <c r="G127" i="8"/>
  <c r="C121" i="8"/>
  <c r="G120" i="8" s="1"/>
  <c r="C119" i="8"/>
  <c r="G123" i="8" s="1"/>
  <c r="J8" i="3" l="1"/>
  <c r="M8" i="3" s="1"/>
  <c r="K8" i="3"/>
  <c r="J10" i="3"/>
  <c r="M10" i="3" s="1"/>
  <c r="K10" i="3"/>
  <c r="K15" i="3"/>
  <c r="J15" i="3"/>
  <c r="K17" i="3"/>
  <c r="J17" i="3"/>
  <c r="M17" i="3" s="1"/>
  <c r="J7" i="3"/>
  <c r="K7" i="3"/>
  <c r="J9" i="3"/>
  <c r="K9" i="3"/>
  <c r="J11" i="3"/>
  <c r="K11" i="3"/>
  <c r="K14" i="3"/>
  <c r="J14" i="3"/>
  <c r="K16" i="3"/>
  <c r="J16" i="3"/>
  <c r="M16" i="3" s="1"/>
  <c r="K18" i="3"/>
  <c r="J18" i="3"/>
  <c r="M18" i="3" s="1"/>
  <c r="I10" i="3"/>
  <c r="I11" i="3"/>
  <c r="I17" i="3"/>
  <c r="K8" i="9"/>
  <c r="J8" i="9"/>
  <c r="M8" i="9" s="1"/>
  <c r="K10" i="9"/>
  <c r="J10" i="9"/>
  <c r="M10" i="9" s="1"/>
  <c r="K7" i="9"/>
  <c r="J7" i="9"/>
  <c r="M7" i="9" s="1"/>
  <c r="K9" i="9"/>
  <c r="J9" i="9"/>
  <c r="M9" i="9" s="1"/>
  <c r="K11" i="9"/>
  <c r="J11" i="9"/>
  <c r="M11" i="9" s="1"/>
  <c r="I11" i="9" s="1"/>
  <c r="J8" i="10"/>
  <c r="M8" i="10" s="1"/>
  <c r="K8" i="10"/>
  <c r="J10" i="10"/>
  <c r="M10" i="10" s="1"/>
  <c r="K10" i="10"/>
  <c r="K15" i="10"/>
  <c r="J15" i="10"/>
  <c r="M15" i="10" s="1"/>
  <c r="K17" i="10"/>
  <c r="J17" i="10"/>
  <c r="M17" i="10" s="1"/>
  <c r="J7" i="10"/>
  <c r="K7" i="10"/>
  <c r="J9" i="10"/>
  <c r="M9" i="10"/>
  <c r="K9" i="10"/>
  <c r="J11" i="10"/>
  <c r="M11" i="10" s="1"/>
  <c r="K11" i="10"/>
  <c r="K14" i="10"/>
  <c r="J14" i="10"/>
  <c r="K16" i="10"/>
  <c r="J16" i="10"/>
  <c r="K18" i="10"/>
  <c r="J18" i="10"/>
  <c r="M14" i="3" l="1"/>
  <c r="M15" i="3"/>
  <c r="M9" i="3"/>
  <c r="M7" i="3"/>
  <c r="M11" i="3"/>
  <c r="I16" i="3"/>
  <c r="I14" i="3"/>
  <c r="I7" i="3"/>
  <c r="I9" i="3"/>
  <c r="I15" i="3"/>
  <c r="I8" i="3"/>
  <c r="I7" i="9"/>
  <c r="I8" i="9"/>
  <c r="I9" i="9"/>
  <c r="I10" i="9"/>
  <c r="M18" i="10"/>
  <c r="M16" i="10"/>
  <c r="M14" i="10"/>
  <c r="I17" i="10" s="1"/>
  <c r="M7" i="10"/>
  <c r="I11" i="10"/>
  <c r="I16" i="10"/>
  <c r="I14" i="10"/>
  <c r="I10" i="10"/>
  <c r="I7" i="10"/>
  <c r="I9" i="10"/>
  <c r="I15" i="10"/>
  <c r="I8" i="10"/>
  <c r="C144" i="3" l="1"/>
  <c r="E145" i="3" s="1"/>
  <c r="C146" i="3"/>
  <c r="E150" i="3" s="1"/>
  <c r="C142" i="3"/>
  <c r="E141" i="3" s="1"/>
  <c r="B116" i="3"/>
  <c r="B112" i="3"/>
  <c r="B110" i="3"/>
  <c r="B106" i="3"/>
  <c r="C125" i="3" s="1"/>
  <c r="B114" i="3"/>
  <c r="B108" i="3"/>
  <c r="C107" i="3" s="1"/>
  <c r="B104" i="3"/>
  <c r="C123" i="3" s="1"/>
  <c r="E131" i="3" s="1"/>
  <c r="B102" i="3"/>
  <c r="C103" i="3" s="1"/>
  <c r="E105" i="3" s="1"/>
  <c r="G114" i="9"/>
  <c r="G108" i="9"/>
  <c r="G102" i="9"/>
  <c r="G111" i="9"/>
  <c r="G105" i="9"/>
  <c r="I18" i="10"/>
  <c r="C111" i="3" l="1"/>
  <c r="C127" i="3"/>
  <c r="C115" i="3"/>
  <c r="E113" i="3" s="1"/>
  <c r="C129" i="3"/>
  <c r="E128" i="3" s="1"/>
  <c r="E117" i="3"/>
  <c r="E124" i="3"/>
  <c r="E119" i="3" l="1"/>
  <c r="E133" i="3"/>
  <c r="B108" i="8" l="1"/>
  <c r="C107" i="8" s="1"/>
  <c r="G105" i="8" s="1"/>
  <c r="B106" i="8"/>
  <c r="C112" i="8" s="1"/>
  <c r="G111" i="8" s="1"/>
  <c r="B104" i="8"/>
  <c r="C110" i="8" s="1"/>
  <c r="G114" i="8" s="1"/>
  <c r="B102" i="8"/>
  <c r="C103" i="8" s="1"/>
  <c r="G108" i="8" s="1"/>
  <c r="H18" i="8"/>
  <c r="L18" i="8" s="1"/>
  <c r="H17" i="8"/>
  <c r="L17" i="8" s="1"/>
  <c r="H16" i="8"/>
  <c r="L16" i="8" s="1"/>
  <c r="H15" i="8"/>
  <c r="L15" i="8" s="1"/>
  <c r="H14" i="8"/>
  <c r="L14" i="8" s="1"/>
  <c r="M13" i="8"/>
  <c r="H11" i="8"/>
  <c r="L11" i="8" s="1"/>
  <c r="H10" i="8"/>
  <c r="L10" i="8" s="1"/>
  <c r="H9" i="8"/>
  <c r="L9" i="8" s="1"/>
  <c r="H8" i="8"/>
  <c r="L8" i="8" s="1"/>
  <c r="H7" i="8"/>
  <c r="L7" i="8" s="1"/>
  <c r="M6" i="8"/>
  <c r="I18" i="8" s="1"/>
  <c r="D307" i="2"/>
  <c r="D306" i="2"/>
  <c r="D305" i="2"/>
  <c r="D304" i="2"/>
  <c r="D303" i="2"/>
  <c r="D302" i="2"/>
  <c r="D301" i="2"/>
  <c r="D300" i="2"/>
  <c r="H18" i="2"/>
  <c r="L18" i="2" s="1"/>
  <c r="H17" i="2"/>
  <c r="L17" i="2" s="1"/>
  <c r="H16" i="2"/>
  <c r="L16" i="2" s="1"/>
  <c r="H15" i="2"/>
  <c r="L15" i="2" s="1"/>
  <c r="H14" i="2"/>
  <c r="L14" i="2" s="1"/>
  <c r="M13" i="2"/>
  <c r="H11" i="2"/>
  <c r="L11" i="2" s="1"/>
  <c r="H10" i="2"/>
  <c r="L10" i="2" s="1"/>
  <c r="H9" i="2"/>
  <c r="L9" i="2" s="1"/>
  <c r="H8" i="2"/>
  <c r="L8" i="2" s="1"/>
  <c r="H7" i="2"/>
  <c r="L7" i="2" s="1"/>
  <c r="M6" i="2"/>
  <c r="I18" i="2" s="1"/>
  <c r="J8" i="8" l="1"/>
  <c r="M8" i="8" s="1"/>
  <c r="K8" i="8"/>
  <c r="J10" i="8"/>
  <c r="M10" i="8" s="1"/>
  <c r="K10" i="8"/>
  <c r="K15" i="8"/>
  <c r="J15" i="8"/>
  <c r="K17" i="8"/>
  <c r="J17" i="8"/>
  <c r="M17" i="8" s="1"/>
  <c r="J7" i="8"/>
  <c r="K7" i="8"/>
  <c r="J9" i="8"/>
  <c r="K9" i="8"/>
  <c r="J11" i="8"/>
  <c r="M11" i="8" s="1"/>
  <c r="K11" i="8"/>
  <c r="K14" i="8"/>
  <c r="J14" i="8"/>
  <c r="K16" i="8"/>
  <c r="J16" i="8"/>
  <c r="K18" i="8"/>
  <c r="J18" i="8"/>
  <c r="M18" i="8" s="1"/>
  <c r="I11" i="8"/>
  <c r="I17" i="8"/>
  <c r="J8" i="2"/>
  <c r="M8" i="2" s="1"/>
  <c r="K8" i="2"/>
  <c r="J10" i="2"/>
  <c r="K10" i="2"/>
  <c r="K15" i="2"/>
  <c r="J15" i="2"/>
  <c r="K17" i="2"/>
  <c r="J17" i="2"/>
  <c r="M17" i="2" s="1"/>
  <c r="J7" i="2"/>
  <c r="K7" i="2"/>
  <c r="J9" i="2"/>
  <c r="M9" i="2" s="1"/>
  <c r="K9" i="2"/>
  <c r="J11" i="2"/>
  <c r="K11" i="2"/>
  <c r="K14" i="2"/>
  <c r="J14" i="2"/>
  <c r="K16" i="2"/>
  <c r="J16" i="2"/>
  <c r="M16" i="2" s="1"/>
  <c r="K18" i="2"/>
  <c r="J18" i="2"/>
  <c r="M18" i="2" s="1"/>
  <c r="I11" i="2"/>
  <c r="M16" i="8" l="1"/>
  <c r="M14" i="8"/>
  <c r="M15" i="8"/>
  <c r="I15" i="8" s="1"/>
  <c r="M9" i="8"/>
  <c r="M7" i="8"/>
  <c r="M14" i="2"/>
  <c r="M7" i="2"/>
  <c r="M15" i="2"/>
  <c r="M10" i="2"/>
  <c r="I10" i="2" s="1"/>
  <c r="M11" i="2"/>
  <c r="I9" i="8" l="1"/>
  <c r="I14" i="8"/>
  <c r="I16" i="8"/>
  <c r="I7" i="8"/>
  <c r="I8" i="8"/>
  <c r="I10" i="8"/>
  <c r="I15" i="2"/>
  <c r="I17" i="2"/>
  <c r="I14" i="2"/>
  <c r="I16" i="2"/>
  <c r="I8" i="2"/>
  <c r="I7" i="2"/>
  <c r="I9" i="2"/>
  <c r="B125" i="2" l="1"/>
  <c r="C124" i="2" s="1"/>
  <c r="B121" i="2"/>
  <c r="C127" i="2" s="1"/>
  <c r="G131" i="2" s="1"/>
  <c r="B108" i="2"/>
  <c r="C107" i="2" s="1"/>
  <c r="G105" i="2" s="1"/>
  <c r="B104" i="2"/>
  <c r="C110" i="2" s="1"/>
  <c r="G114" i="2" s="1"/>
  <c r="B123" i="2"/>
  <c r="C129" i="2" s="1"/>
  <c r="G128" i="2" s="1"/>
  <c r="B119" i="2"/>
  <c r="C120" i="2" s="1"/>
  <c r="B106" i="2"/>
  <c r="C112" i="2" s="1"/>
  <c r="G111" i="2" s="1"/>
  <c r="B102" i="2"/>
  <c r="C103" i="2" s="1"/>
  <c r="G108" i="2" s="1"/>
  <c r="AG10" i="5"/>
  <c r="AG11" i="5"/>
  <c r="AG12" i="5"/>
  <c r="AG13" i="5"/>
  <c r="AG14" i="5"/>
  <c r="AG15" i="5"/>
  <c r="AG16" i="5"/>
  <c r="AG17" i="5"/>
  <c r="AG9" i="5"/>
  <c r="AG18" i="5" s="1"/>
  <c r="G125" i="2" l="1"/>
  <c r="G122" i="2"/>
  <c r="B301" i="2"/>
  <c r="B300" i="2"/>
  <c r="B306" i="2"/>
  <c r="B303" i="2"/>
  <c r="B307" i="2"/>
  <c r="B304" i="2"/>
  <c r="B305" i="2"/>
  <c r="B302" i="2"/>
  <c r="AF10" i="5"/>
  <c r="AF11" i="5"/>
  <c r="AF12" i="5"/>
  <c r="AF13" i="5"/>
  <c r="AF14" i="5"/>
  <c r="AF15" i="5"/>
  <c r="AF16" i="5"/>
  <c r="AF17" i="5"/>
  <c r="AF9" i="5"/>
  <c r="AF18" i="5" s="1"/>
  <c r="AC18" i="5" l="1"/>
  <c r="AD18" i="5"/>
  <c r="C10" i="5"/>
  <c r="C11" i="5"/>
  <c r="C12" i="5"/>
  <c r="C13" i="5"/>
  <c r="C14" i="5"/>
  <c r="C15" i="5"/>
  <c r="C16" i="5"/>
  <c r="C17" i="5"/>
  <c r="C9" i="5"/>
  <c r="AE10" i="5"/>
  <c r="AE11" i="5"/>
  <c r="AE12" i="5"/>
  <c r="AE13" i="5"/>
  <c r="AE14" i="5"/>
  <c r="AE15" i="5"/>
  <c r="AE16" i="5"/>
  <c r="AE17" i="5"/>
  <c r="AE9" i="5"/>
  <c r="A3" i="10"/>
  <c r="A2" i="10"/>
  <c r="A1" i="10"/>
  <c r="A3" i="9" l="1"/>
  <c r="A2" i="9"/>
  <c r="A1" i="9"/>
  <c r="A3" i="8" l="1"/>
  <c r="A2" i="8"/>
  <c r="A1" i="8"/>
  <c r="A3" i="7" l="1"/>
  <c r="A2" i="7"/>
  <c r="A1" i="7"/>
  <c r="A3" i="6"/>
  <c r="A2" i="6"/>
  <c r="A1" i="6"/>
  <c r="A3" i="3" l="1"/>
  <c r="A2" i="3"/>
  <c r="A1" i="3"/>
  <c r="A3" i="4"/>
  <c r="A2" i="4"/>
  <c r="A1" i="4"/>
  <c r="A3" i="2"/>
  <c r="A2" i="2"/>
  <c r="A1" i="2"/>
  <c r="AE18" i="5"/>
</calcChain>
</file>

<file path=xl/comments1.xml><?xml version="1.0" encoding="utf-8"?>
<comments xmlns="http://schemas.openxmlformats.org/spreadsheetml/2006/main">
  <authors>
    <author>Author</author>
  </authors>
  <commentList>
    <comment ref="J6" authorId="0">
      <text>
        <r>
          <rPr>
            <b/>
            <sz val="8"/>
            <color indexed="81"/>
            <rFont val="Tahoma"/>
            <family val="2"/>
            <charset val="186"/>
          </rPr>
          <t>Võite omavahelistes mängudes</t>
        </r>
      </text>
    </comment>
    <comment ref="K6" authorId="0">
      <text>
        <r>
          <rPr>
            <b/>
            <sz val="8"/>
            <color indexed="81"/>
            <rFont val="Tahoma"/>
            <family val="2"/>
            <charset val="186"/>
          </rPr>
          <t>Punktide vahe omavahelistes mängudes</t>
        </r>
      </text>
    </comment>
    <comment ref="M6" authorId="0">
      <text>
        <r>
          <rPr>
            <b/>
            <sz val="8"/>
            <color indexed="81"/>
            <rFont val="Tahoma"/>
            <family val="2"/>
            <charset val="186"/>
          </rPr>
          <t>TRUE kui: 
3-ses alagrupis 3 nime ja   6 tulemust või
4-ses alagrupis 4 nime ja 12 tulemust või
5-ses alagrupis 5 nime ja 20 tulemust</t>
        </r>
      </text>
    </comment>
  </commentList>
</comments>
</file>

<file path=xl/comments2.xml><?xml version="1.0" encoding="utf-8"?>
<comments xmlns="http://schemas.openxmlformats.org/spreadsheetml/2006/main">
  <authors>
    <author>Author</author>
  </authors>
  <commentList>
    <comment ref="J6" authorId="0">
      <text>
        <r>
          <rPr>
            <b/>
            <sz val="8"/>
            <color indexed="81"/>
            <rFont val="Tahoma"/>
            <family val="2"/>
            <charset val="186"/>
          </rPr>
          <t>Võite omavahelistes mängudes</t>
        </r>
      </text>
    </comment>
    <comment ref="K6" authorId="0">
      <text>
        <r>
          <rPr>
            <b/>
            <sz val="8"/>
            <color indexed="81"/>
            <rFont val="Tahoma"/>
            <family val="2"/>
            <charset val="186"/>
          </rPr>
          <t>Punktide vahe omavahelistes mängudes</t>
        </r>
      </text>
    </comment>
    <comment ref="M6" authorId="0">
      <text>
        <r>
          <rPr>
            <b/>
            <sz val="8"/>
            <color indexed="81"/>
            <rFont val="Tahoma"/>
            <family val="2"/>
            <charset val="186"/>
          </rPr>
          <t>TRUE kui: 
3-ses alagrupis 3 nime ja   6 tulemust või
4-ses alagrupis 4 nime ja 12 tulemust või
5-ses alagrupis 5 nime ja 20 tulemust</t>
        </r>
      </text>
    </comment>
  </commentList>
</comments>
</file>

<file path=xl/comments3.xml><?xml version="1.0" encoding="utf-8"?>
<comments xmlns="http://schemas.openxmlformats.org/spreadsheetml/2006/main">
  <authors>
    <author>Author</author>
  </authors>
  <commentList>
    <comment ref="J6" authorId="0">
      <text>
        <r>
          <rPr>
            <b/>
            <sz val="8"/>
            <color indexed="81"/>
            <rFont val="Tahoma"/>
            <family val="2"/>
            <charset val="186"/>
          </rPr>
          <t>Võite omavahelistes mängudes</t>
        </r>
      </text>
    </comment>
    <comment ref="K6" authorId="0">
      <text>
        <r>
          <rPr>
            <b/>
            <sz val="8"/>
            <color indexed="81"/>
            <rFont val="Tahoma"/>
            <family val="2"/>
            <charset val="186"/>
          </rPr>
          <t>Punktide vahe omavahelistes mängudes</t>
        </r>
      </text>
    </comment>
    <comment ref="M6" authorId="0">
      <text>
        <r>
          <rPr>
            <b/>
            <sz val="8"/>
            <color indexed="81"/>
            <rFont val="Tahoma"/>
            <family val="2"/>
            <charset val="186"/>
          </rPr>
          <t>TRUE kui: 
3-ses alagrupis 3 nime ja   6 tulemust või
4-ses alagrupis 4 nime ja 12 tulemust või
5-ses alagrupis 5 nime ja 20 tulemust</t>
        </r>
      </text>
    </comment>
  </commentList>
</comments>
</file>

<file path=xl/comments4.xml><?xml version="1.0" encoding="utf-8"?>
<comments xmlns="http://schemas.openxmlformats.org/spreadsheetml/2006/main">
  <authors>
    <author>Author</author>
  </authors>
  <commentList>
    <comment ref="J6" authorId="0">
      <text>
        <r>
          <rPr>
            <b/>
            <sz val="8"/>
            <color indexed="81"/>
            <rFont val="Tahoma"/>
            <family val="2"/>
            <charset val="186"/>
          </rPr>
          <t>Võite omavahelistes mängudes</t>
        </r>
      </text>
    </comment>
    <comment ref="K6" authorId="0">
      <text>
        <r>
          <rPr>
            <b/>
            <sz val="8"/>
            <color indexed="81"/>
            <rFont val="Tahoma"/>
            <family val="2"/>
            <charset val="186"/>
          </rPr>
          <t>Punktide vahe omavahelistes mängudes</t>
        </r>
      </text>
    </comment>
    <comment ref="M6" authorId="0">
      <text>
        <r>
          <rPr>
            <b/>
            <sz val="8"/>
            <color indexed="81"/>
            <rFont val="Tahoma"/>
            <family val="2"/>
            <charset val="186"/>
          </rPr>
          <t>TRUE kui: 
3-ses alagrupis 3 nime ja   6 tulemust või
4-ses alagrupis 4 nime ja 12 tulemust või
5-ses alagrupis 5 nime ja 20 tulemust</t>
        </r>
      </text>
    </comment>
    <comment ref="D16" authorId="0">
      <text>
        <r>
          <rPr>
            <b/>
            <sz val="8"/>
            <color indexed="81"/>
            <rFont val="Tahoma"/>
            <family val="2"/>
            <charset val="186"/>
          </rPr>
          <t>Originaalis oli siin 5 punkti</t>
        </r>
      </text>
    </comment>
  </commentList>
</comments>
</file>

<file path=xl/comments5.xml><?xml version="1.0" encoding="utf-8"?>
<comments xmlns="http://schemas.openxmlformats.org/spreadsheetml/2006/main">
  <authors>
    <author>Author</author>
  </authors>
  <commentList>
    <comment ref="J6" authorId="0">
      <text>
        <r>
          <rPr>
            <b/>
            <sz val="8"/>
            <color indexed="81"/>
            <rFont val="Tahoma"/>
            <family val="2"/>
            <charset val="186"/>
          </rPr>
          <t>Võite omavahelistes mängudes</t>
        </r>
      </text>
    </comment>
    <comment ref="K6" authorId="0">
      <text>
        <r>
          <rPr>
            <b/>
            <sz val="8"/>
            <color indexed="81"/>
            <rFont val="Tahoma"/>
            <family val="2"/>
            <charset val="186"/>
          </rPr>
          <t>Punktide vahe omavahelistes mängudes</t>
        </r>
      </text>
    </comment>
    <comment ref="M6" authorId="0">
      <text>
        <r>
          <rPr>
            <b/>
            <sz val="8"/>
            <color indexed="81"/>
            <rFont val="Tahoma"/>
            <family val="2"/>
            <charset val="186"/>
          </rPr>
          <t>TRUE kui: 
3-ses alagrupis 3 nime ja   6 tulemust või
4-ses alagrupis 4 nime ja 12 tulemust või
5-ses alagrupis 5 nime ja 20 tulemust</t>
        </r>
      </text>
    </comment>
  </commentList>
</comments>
</file>

<file path=xl/comments6.xml><?xml version="1.0" encoding="utf-8"?>
<comments xmlns="http://schemas.openxmlformats.org/spreadsheetml/2006/main">
  <authors>
    <author>Author</author>
  </authors>
  <commentList>
    <comment ref="J6" authorId="0">
      <text>
        <r>
          <rPr>
            <b/>
            <sz val="8"/>
            <color indexed="81"/>
            <rFont val="Tahoma"/>
            <family val="2"/>
            <charset val="186"/>
          </rPr>
          <t>Võite omavahelistes mängudes</t>
        </r>
      </text>
    </comment>
    <comment ref="K6" authorId="0">
      <text>
        <r>
          <rPr>
            <b/>
            <sz val="8"/>
            <color indexed="81"/>
            <rFont val="Tahoma"/>
            <family val="2"/>
            <charset val="186"/>
          </rPr>
          <t>Punktide vahe omavahelistes mängudes</t>
        </r>
      </text>
    </comment>
    <comment ref="M6" authorId="0">
      <text>
        <r>
          <rPr>
            <b/>
            <sz val="8"/>
            <color indexed="81"/>
            <rFont val="Tahoma"/>
            <family val="2"/>
            <charset val="186"/>
          </rPr>
          <t>TRUE kui: 
3-ses alagrupis 3 nime ja   6 tulemust või
4-ses alagrupis 4 nime ja 12 tulemust või
5-ses alagrupis 5 nime ja 20 tulemust</t>
        </r>
      </text>
    </comment>
  </commentList>
</comments>
</file>

<file path=xl/comments7.xml><?xml version="1.0" encoding="utf-8"?>
<comments xmlns="http://schemas.openxmlformats.org/spreadsheetml/2006/main">
  <authors>
    <author>Author</author>
  </authors>
  <commentList>
    <comment ref="J6" authorId="0">
      <text>
        <r>
          <rPr>
            <b/>
            <sz val="8"/>
            <color indexed="81"/>
            <rFont val="Tahoma"/>
            <family val="2"/>
            <charset val="186"/>
          </rPr>
          <t>Võite omavahelistes mängudes</t>
        </r>
      </text>
    </comment>
    <comment ref="K6" authorId="0">
      <text>
        <r>
          <rPr>
            <b/>
            <sz val="8"/>
            <color indexed="81"/>
            <rFont val="Tahoma"/>
            <family val="2"/>
            <charset val="186"/>
          </rPr>
          <t>Punktide vahe omavahelistes mängudes</t>
        </r>
      </text>
    </comment>
    <comment ref="M6" authorId="0">
      <text>
        <r>
          <rPr>
            <b/>
            <sz val="8"/>
            <color indexed="81"/>
            <rFont val="Tahoma"/>
            <family val="2"/>
            <charset val="186"/>
          </rPr>
          <t>TRUE kui: 
3-ses alagrupis 3 nime ja   6 tulemust või
4-ses alagrupis 4 nime ja 12 tulemust või
5-ses alagrupis 5 nime ja 20 tulemust</t>
        </r>
      </text>
    </comment>
  </commentList>
</comments>
</file>

<file path=xl/comments8.xml><?xml version="1.0" encoding="utf-8"?>
<comments xmlns="http://schemas.openxmlformats.org/spreadsheetml/2006/main">
  <authors>
    <author>Author</author>
  </authors>
  <commentList>
    <comment ref="J6" authorId="0">
      <text>
        <r>
          <rPr>
            <b/>
            <sz val="8"/>
            <color indexed="81"/>
            <rFont val="Tahoma"/>
            <family val="2"/>
            <charset val="186"/>
          </rPr>
          <t>Võite omavahelistes mängudes</t>
        </r>
      </text>
    </comment>
    <comment ref="K6" authorId="0">
      <text>
        <r>
          <rPr>
            <b/>
            <sz val="8"/>
            <color indexed="81"/>
            <rFont val="Tahoma"/>
            <family val="2"/>
            <charset val="186"/>
          </rPr>
          <t>Punktide vahe omavahelistes mängudes</t>
        </r>
      </text>
    </comment>
    <comment ref="M6" authorId="0">
      <text>
        <r>
          <rPr>
            <b/>
            <sz val="8"/>
            <color indexed="81"/>
            <rFont val="Tahoma"/>
            <family val="2"/>
            <charset val="186"/>
          </rPr>
          <t>TRUE kui: 
3-ses alagrupis 3 nime ja   6 tulemust või
4-ses alagrupis 4 nime ja 12 tulemust või
5-ses alagrupis 5 nime ja 20 tulemust</t>
        </r>
      </text>
    </comment>
  </commentList>
</comments>
</file>

<file path=xl/sharedStrings.xml><?xml version="1.0" encoding="utf-8"?>
<sst xmlns="http://schemas.openxmlformats.org/spreadsheetml/2006/main" count="579" uniqueCount="217">
  <si>
    <t>A</t>
  </si>
  <si>
    <t>V-K</t>
  </si>
  <si>
    <t>B</t>
  </si>
  <si>
    <t>1. voor</t>
  </si>
  <si>
    <t>2. voor</t>
  </si>
  <si>
    <t>3. voor</t>
  </si>
  <si>
    <t>A1</t>
  </si>
  <si>
    <t>B2</t>
  </si>
  <si>
    <t>B1</t>
  </si>
  <si>
    <t>A2</t>
  </si>
  <si>
    <t>4. koht</t>
  </si>
  <si>
    <t>A3</t>
  </si>
  <si>
    <t>B4</t>
  </si>
  <si>
    <t>B3</t>
  </si>
  <si>
    <t>5. koht</t>
  </si>
  <si>
    <t>A4</t>
  </si>
  <si>
    <t>6. koht</t>
  </si>
  <si>
    <t>7. koht</t>
  </si>
  <si>
    <t>8. koht</t>
  </si>
  <si>
    <t>Nimi</t>
  </si>
  <si>
    <t>2-1</t>
  </si>
  <si>
    <t>1-2</t>
  </si>
  <si>
    <t>1-4</t>
  </si>
  <si>
    <t>2-3</t>
  </si>
  <si>
    <t>1-3</t>
  </si>
  <si>
    <t>2-4</t>
  </si>
  <si>
    <t>3-4</t>
  </si>
  <si>
    <t>C</t>
  </si>
  <si>
    <t>D</t>
  </si>
  <si>
    <t>D2</t>
  </si>
  <si>
    <t>C2</t>
  </si>
  <si>
    <t>D1</t>
  </si>
  <si>
    <t>C1</t>
  </si>
  <si>
    <t>9 - 12 koht</t>
  </si>
  <si>
    <t>9. koht</t>
  </si>
  <si>
    <t>10. koht</t>
  </si>
  <si>
    <t>11. koht</t>
  </si>
  <si>
    <t>12. koht</t>
  </si>
  <si>
    <t>C3</t>
  </si>
  <si>
    <t>D3</t>
  </si>
  <si>
    <t>1 - 4 koht</t>
  </si>
  <si>
    <t>5 - 8 koht</t>
  </si>
  <si>
    <t>Naised 70+</t>
  </si>
  <si>
    <t>Mehed 70+</t>
  </si>
  <si>
    <t>Mehed 50 - 59</t>
  </si>
  <si>
    <t>Toimumisaeg: L, 23.05.2015 kell 11:00</t>
  </si>
  <si>
    <t>VÕISTKONDLIK PAREMUSJÄRJESTUS</t>
  </si>
  <si>
    <t>Koht</t>
  </si>
  <si>
    <t>Osalejaid</t>
  </si>
  <si>
    <t>Mehed 60 - 69</t>
  </si>
  <si>
    <t>-</t>
  </si>
  <si>
    <t>Mehed 35 - 49</t>
  </si>
  <si>
    <t>13. koht</t>
  </si>
  <si>
    <t>14. koht</t>
  </si>
  <si>
    <t>15. koht</t>
  </si>
  <si>
    <t>16. koht</t>
  </si>
  <si>
    <t>C4</t>
  </si>
  <si>
    <t>D4</t>
  </si>
  <si>
    <t>Naised 60 - 69</t>
  </si>
  <si>
    <t>1. koht</t>
  </si>
  <si>
    <t>2. koht</t>
  </si>
  <si>
    <t>3. koht</t>
  </si>
  <si>
    <t>5 - 6 koht</t>
  </si>
  <si>
    <t>Naised 35 - 44</t>
  </si>
  <si>
    <t>V</t>
  </si>
  <si>
    <t>1-5</t>
  </si>
  <si>
    <t>4-5</t>
  </si>
  <si>
    <t>2-5</t>
  </si>
  <si>
    <t>4. voor</t>
  </si>
  <si>
    <t>3-5</t>
  </si>
  <si>
    <t>5. voor</t>
  </si>
  <si>
    <t>Naised 45 - 59</t>
  </si>
  <si>
    <t>7 koht</t>
  </si>
  <si>
    <t>A5</t>
  </si>
  <si>
    <t>B5</t>
  </si>
  <si>
    <t>9 - 10 koht</t>
  </si>
  <si>
    <t>Medaleid</t>
  </si>
  <si>
    <t>Võite</t>
  </si>
  <si>
    <t>Kuld</t>
  </si>
  <si>
    <t>Hõbe</t>
  </si>
  <si>
    <t>Pronks</t>
  </si>
  <si>
    <t>Sünd.</t>
  </si>
  <si>
    <t>J U H E N D</t>
  </si>
  <si>
    <t>EESMÄRK:</t>
  </si>
  <si>
    <t>Populariseerida seeniorsportlastele sobivat spordiala. Pakkuda mängurõõmu kõigile osalejatele ning selgitada tublimad vanuserühmades ja ka paremad ESL kollektiivid.</t>
  </si>
  <si>
    <t>AEG ja KOHT:</t>
  </si>
  <si>
    <t>MV toimuvad laupäeval, 23. mail 2015 kell 11.00 Forseliuse kooli staadionil Tartus, Tähe 103.</t>
  </si>
  <si>
    <t>OSAVÕTJAD JA PROGRAMM:</t>
  </si>
  <si>
    <t>Võistlusele kutsutakse petangihuvilised seeniorsportlased:</t>
  </si>
  <si>
    <t>Programm: N 35 - 44, 45 - 59, 60 - 69, 70+</t>
  </si>
  <si>
    <t>M 35 - 49, 50 - 59, 60 - 69, 70+</t>
  </si>
  <si>
    <t>Vanusegrupi määrab sünniaasta.</t>
  </si>
  <si>
    <t>Tervisliku seisundi eest vastutab sportlane ise.</t>
  </si>
  <si>
    <t>KORRALDAMINE:</t>
  </si>
  <si>
    <t>ESL MV viiakse läbi petangi rahvusvaheliste reeglite järgi. Ettevalmistamist ja läbiviimist juhib ESL juhatus. Tehniliseks läbiviijaks on Tartu SVK ja Tartu Spordiselts Kalev petangiklubi (Eesti Petanque`i Klubide Liidu liige).</t>
  </si>
  <si>
    <t>Võistluste süsteemi otsustab peakohtunik peale osavõtjate registreerimise lõppu. See võib olla vanusegrupiti erinev sõltuvalt osavõtjate arvust grupis. Samuti võivad osade gruppide mängude algused olla ajaliselt nihutatud. Ajakava avaldatakse ESL kodulehel hiljemalt 22. mail kell 12. Mängude tabelid pannakse infotahvlile võistluspäeval kell 10. Mängitakse kuni 20 väljakul.</t>
  </si>
  <si>
    <t>REGISTREERIMINE:</t>
  </si>
  <si>
    <t>Osavõtuks tuleb teha nimeline registreerimine hiljemalt 20. maiks kell 21.00 Tartu SVK kodulehel http://www.tartusvk.eu avaldatud vormi kaudu. Vorm on avatud alates maist.</t>
  </si>
  <si>
    <t>NB! Võistluspäeva hommikul on võimalik osavõtuks registreeruda ainult juhul, kui see on valitud süsteemis tehniliselt võimalik.</t>
  </si>
  <si>
    <t>MAJANDAMINE:</t>
  </si>
  <si>
    <t>Osavõtumaks võistlejalt on 6, võistluspäeval registreerunule 10 eurot. Tasuda saab sularahas kohapeal või ettetellitud arve alusel ülekandega.</t>
  </si>
  <si>
    <t>Võistlejate transpordi ja muud lähetuskulud kannab lähetav organisatsioon või osavõtja ise.</t>
  </si>
  <si>
    <t>TULEMUSED:</t>
  </si>
  <si>
    <t>Igas vanusegrupis (M ja N) eraldi selgitatakse ESL meister omas vanusegrupis ja grupi paremusjärjestus. Võistkondliku paremuse määrab võistkonna sportlaste poolt saavutatud 8 parema tulemuse punktide summa: I koht 10 punkti, II koht 9 punkti, III 8 punkti jne. Võrdse punktisumma korral määrab paremuse suurem I kohtade arv, selle võrdsuse korral II kohtade arv jne.</t>
  </si>
  <si>
    <t>AUTASUSTAMINE:</t>
  </si>
  <si>
    <t>Iga vanusegrupi kolme paremat autasustatakse vastava medali ja diplomiga. Võitjat võistkonda karika ja diplomiga, II ja III kohta diplomiga.</t>
  </si>
  <si>
    <t>KÜSIMUSED JA PROTESTID:</t>
  </si>
  <si>
    <t>Kõik juhendis määratlemata küsimused lahendab peakohtunik. Protestid lahendab žürii, kuhu kuuluvad peakohtunik + 2 kohapeal valitud erineva võistkonna esindajat.</t>
  </si>
  <si>
    <t>Info: 55 671105 või 53 489631</t>
  </si>
  <si>
    <t>ESL individuaal-võistkondlikud meistrivõistlused PETANGIS 2015</t>
  </si>
  <si>
    <t>Individuaalsete punktide jaotus</t>
  </si>
  <si>
    <t>ESL INDIVIDUAAL-VÕISTKONDLIKUD MEISTRIVÕISTLUSED PETANGIS 2015</t>
  </si>
  <si>
    <t>P</t>
  </si>
  <si>
    <t>Toimumiskoht: Tartumaa, Tartu, Forseliuse kooli staadion</t>
  </si>
  <si>
    <t>Tiit Kattai (Valga)</t>
  </si>
  <si>
    <t>Indrek Eglit (Lääne)</t>
  </si>
  <si>
    <t>Jaanus Kasper (Lääne)</t>
  </si>
  <si>
    <t>Janek Kangur (Valga)</t>
  </si>
  <si>
    <t>Marek Kolk (Saare)</t>
  </si>
  <si>
    <t>Aimar Poom (Tartu)</t>
  </si>
  <si>
    <t>Margus Limberg (Lääne)</t>
  </si>
  <si>
    <t>Hendrik Hansberg (Võru)</t>
  </si>
  <si>
    <t>Kuldar Stüf (Lääne)</t>
  </si>
  <si>
    <t>Margo Peebo (Lääne)</t>
  </si>
  <si>
    <t>Andrus Maileht (Tartu)</t>
  </si>
  <si>
    <t>Valmar Pantšenko (Tartu)</t>
  </si>
  <si>
    <t>Anti Alasi (Tartu)</t>
  </si>
  <si>
    <t>Janek Tarto (I-Viru)</t>
  </si>
  <si>
    <t>Argo Sepp (I-Viru)</t>
  </si>
  <si>
    <t>Raul Mõtus (L-Viru)</t>
  </si>
  <si>
    <t>Jaan Sepp (I-Viru)</t>
  </si>
  <si>
    <t>Vello Vasser (L-Viru)</t>
  </si>
  <si>
    <t>Ülo Piik (I-Viru)</t>
  </si>
  <si>
    <t>Ülo Luuka (Tartu)</t>
  </si>
  <si>
    <t>Tiit Palk (Lääne)</t>
  </si>
  <si>
    <t>Mait Metsla (I-Viru)</t>
  </si>
  <si>
    <t>Silver Kingissepp (Lääne)</t>
  </si>
  <si>
    <t>Aarne Välja (I-Viru)</t>
  </si>
  <si>
    <t>Andres Veski (I-Viru)</t>
  </si>
  <si>
    <t>Kalju Kallasmaa (Lääne)</t>
  </si>
  <si>
    <t>Arvo Orgussaar (Jõgeva)</t>
  </si>
  <si>
    <t>Tõnu Sõrmus (Valga)</t>
  </si>
  <si>
    <t>Vello Sillasoo (Rapla)</t>
  </si>
  <si>
    <t>Tõnu Haga (Võru)</t>
  </si>
  <si>
    <t>Rein Koha (Võru)</t>
  </si>
  <si>
    <t>Enn Tõppan (Tartu)</t>
  </si>
  <si>
    <t>Vladimir Ogneštšikov (I-Viru)</t>
  </si>
  <si>
    <t>Tõnu Kapper (I-Viru)</t>
  </si>
  <si>
    <t>Kaido Antsve (Lääne)</t>
  </si>
  <si>
    <t>Ivar Viljaste (I-Viru)</t>
  </si>
  <si>
    <t>Avo Tagen (Võru)</t>
  </si>
  <si>
    <t>Edgar Sikka (L-Viru)</t>
  </si>
  <si>
    <t>Arno Saar (Valga)</t>
  </si>
  <si>
    <t>Valter Sagrits (Lääne)</t>
  </si>
  <si>
    <t>Rein Jakobson (Tartu)</t>
  </si>
  <si>
    <t>Mihkel Lillemets (Valga)</t>
  </si>
  <si>
    <t>Vello Pluum (Tartu)</t>
  </si>
  <si>
    <t>Vladimir Valejev (Jõgeva)</t>
  </si>
  <si>
    <t>Enn Laanemäe (Võru)</t>
  </si>
  <si>
    <t>Elmo Lageda (I-Viru)</t>
  </si>
  <si>
    <t>Karla Purgats (I-Viru)</t>
  </si>
  <si>
    <t>Udo Blaasen (Valga)</t>
  </si>
  <si>
    <t>Tõnu Piik (I-Viru)</t>
  </si>
  <si>
    <t>Ilmar Vainsalu (Rapla)</t>
  </si>
  <si>
    <t>Mati Kure (Tartu)</t>
  </si>
  <si>
    <t>Kalev Randlaine (Lääne)</t>
  </si>
  <si>
    <t>Helkiv Labbi (Võru)</t>
  </si>
  <si>
    <t>Marge Mägi (Lääne)</t>
  </si>
  <si>
    <t>Kertu Palm (Tartu)</t>
  </si>
  <si>
    <t>Irene Võrklaev (Lääne)</t>
  </si>
  <si>
    <t>Anneli Kattai (Valga)</t>
  </si>
  <si>
    <t>Eve Tõnisson (Tartu)</t>
  </si>
  <si>
    <t>Mare Kingissepp (Lääne)</t>
  </si>
  <si>
    <t>Siiri Baranova (Valga)</t>
  </si>
  <si>
    <t>Maret Arike (Lääne)</t>
  </si>
  <si>
    <t>Sirje Viljaste (I-Viru)</t>
  </si>
  <si>
    <t>Heili Vasser (L-Viru)</t>
  </si>
  <si>
    <t>Maive Sein (Lääne)</t>
  </si>
  <si>
    <t>Marika Poom (Tartu)</t>
  </si>
  <si>
    <t>Anne Sillamaa (Rapla)</t>
  </si>
  <si>
    <t>Ülle Rauk (Võru)</t>
  </si>
  <si>
    <t>Ille Sõrmus (Valga)</t>
  </si>
  <si>
    <t>Silvi Labbi (Võru)</t>
  </si>
  <si>
    <t>Endla Antsve (Lääne)</t>
  </si>
  <si>
    <t>Ruti Loid (Võru)</t>
  </si>
  <si>
    <t>Tiiu Haga (Võru)</t>
  </si>
  <si>
    <t>Marta Ruus (Tartu)</t>
  </si>
  <si>
    <t>Viiu Pilv (L-Viru)</t>
  </si>
  <si>
    <t>Jelena Brakina (Tartu)</t>
  </si>
  <si>
    <t>Helle Siidla (Lääne)</t>
  </si>
  <si>
    <t>Agnes Sirkel (Tartu)</t>
  </si>
  <si>
    <t>Vaige Ant (Jõgeva)</t>
  </si>
  <si>
    <t>Ene-Malle Kutsar (Tartu)</t>
  </si>
  <si>
    <t>Klavdia Piik (I-Viru)</t>
  </si>
  <si>
    <t>Elli Piller (Valga)</t>
  </si>
  <si>
    <t>Arija Rimbeniece (Võru)</t>
  </si>
  <si>
    <t>Mai Luik (Tartu)</t>
  </si>
  <si>
    <t>Lääne</t>
  </si>
  <si>
    <t>Võru</t>
  </si>
  <si>
    <t>Valga</t>
  </si>
  <si>
    <t>Tartu</t>
  </si>
  <si>
    <t>L-Viru</t>
  </si>
  <si>
    <t>Rapla</t>
  </si>
  <si>
    <t>Saare</t>
  </si>
  <si>
    <t>Jõgeva</t>
  </si>
  <si>
    <t>I-Viru</t>
  </si>
  <si>
    <t>+/-</t>
  </si>
  <si>
    <t>1 - 5 koht</t>
  </si>
  <si>
    <t>1 - 8 koht</t>
  </si>
  <si>
    <t>9 - 13 koht</t>
  </si>
  <si>
    <t xml:space="preserve"> </t>
  </si>
  <si>
    <t>Maakond</t>
  </si>
  <si>
    <t>Sum</t>
  </si>
  <si>
    <t>M</t>
  </si>
  <si>
    <t>N</t>
  </si>
  <si>
    <t>K</t>
  </si>
  <si>
    <t>Arvesse läks 8 paremat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</si>
</sst>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
  </numFmts>
  <fonts count="38" x14ac:knownFonts="1">
    <font>
      <sz val="10"/>
      <color theme="1"/>
      <name val="Arial"/>
      <family val="2"/>
      <charset val="186"/>
    </font>
    <font>
      <sz val="10"/>
      <name val="Arial"/>
      <family val="2"/>
      <charset val="186"/>
    </font>
    <font>
      <sz val="10"/>
      <name val="Arial"/>
      <family val="2"/>
      <charset val="186"/>
    </font>
    <font>
      <sz val="10"/>
      <name val="Arial"/>
      <family val="2"/>
      <charset val="204"/>
    </font>
    <font>
      <b/>
      <sz val="10"/>
      <name val="Arial"/>
      <family val="2"/>
      <charset val="186"/>
    </font>
    <font>
      <b/>
      <u/>
      <sz val="10"/>
      <name val="Arial"/>
      <family val="2"/>
      <charset val="186"/>
    </font>
    <font>
      <u/>
      <sz val="11"/>
      <color indexed="12"/>
      <name val="Calibri"/>
      <family val="2"/>
      <charset val="186"/>
    </font>
    <font>
      <sz val="11"/>
      <color indexed="8"/>
      <name val="Calibri"/>
      <family val="2"/>
      <charset val="186"/>
    </font>
    <font>
      <sz val="8"/>
      <color indexed="8"/>
      <name val="Arial Narrow"/>
      <family val="2"/>
    </font>
    <font>
      <sz val="10"/>
      <color theme="1"/>
      <name val="Arial"/>
      <family val="2"/>
      <charset val="186"/>
    </font>
    <font>
      <b/>
      <sz val="10"/>
      <color theme="1"/>
      <name val="Arial"/>
      <family val="2"/>
      <charset val="186"/>
    </font>
    <font>
      <sz val="11"/>
      <color theme="1"/>
      <name val="Calibri"/>
      <family val="2"/>
      <charset val="186"/>
      <scheme val="minor"/>
    </font>
    <font>
      <sz val="10"/>
      <color rgb="FF000000"/>
      <name val="Times New Roman"/>
      <family val="1"/>
      <charset val="186"/>
    </font>
    <font>
      <b/>
      <u/>
      <sz val="10"/>
      <color theme="1"/>
      <name val="Arial"/>
      <family val="2"/>
      <charset val="186"/>
    </font>
    <font>
      <b/>
      <u/>
      <sz val="10"/>
      <color rgb="FFCC0000"/>
      <name val="Arial"/>
      <family val="2"/>
      <charset val="186"/>
    </font>
    <font>
      <b/>
      <u/>
      <sz val="10"/>
      <color rgb="FF0070C0"/>
      <name val="Arial"/>
      <family val="2"/>
      <charset val="186"/>
    </font>
    <font>
      <sz val="11"/>
      <color rgb="FF000000"/>
      <name val="Calibri"/>
      <family val="2"/>
      <charset val="186"/>
    </font>
    <font>
      <b/>
      <sz val="11"/>
      <color rgb="FFFF6600"/>
      <name val="Calibri"/>
      <family val="2"/>
      <charset val="186"/>
    </font>
    <font>
      <b/>
      <sz val="11"/>
      <color rgb="FFFA7D00"/>
      <name val="Calibri"/>
      <family val="2"/>
      <charset val="186"/>
    </font>
    <font>
      <b/>
      <sz val="11"/>
      <color rgb="FFFF9900"/>
      <name val="Calibri"/>
      <family val="2"/>
      <charset val="186"/>
    </font>
    <font>
      <i/>
      <sz val="11"/>
      <color rgb="FF808080"/>
      <name val="Calibri"/>
      <family val="2"/>
      <charset val="186"/>
    </font>
    <font>
      <b/>
      <sz val="15"/>
      <color rgb="FF333399"/>
      <name val="Calibri"/>
      <family val="2"/>
      <charset val="186"/>
    </font>
    <font>
      <b/>
      <sz val="15"/>
      <color rgb="FF1F497D"/>
      <name val="Calibri"/>
      <family val="2"/>
      <charset val="186"/>
    </font>
    <font>
      <b/>
      <sz val="15"/>
      <color rgb="FF003366"/>
      <name val="Calibri"/>
      <family val="2"/>
      <charset val="186"/>
    </font>
    <font>
      <b/>
      <sz val="15"/>
      <color theme="3"/>
      <name val="Calibri"/>
      <family val="2"/>
      <charset val="186"/>
      <scheme val="minor"/>
    </font>
    <font>
      <u/>
      <sz val="11"/>
      <color theme="10"/>
      <name val="Calibri"/>
      <family val="2"/>
      <charset val="186"/>
      <scheme val="minor"/>
    </font>
    <font>
      <u/>
      <sz val="10"/>
      <color theme="10"/>
      <name val="Times New Roman"/>
      <family val="1"/>
      <charset val="186"/>
    </font>
    <font>
      <sz val="11"/>
      <color rgb="FF993300"/>
      <name val="Calibri"/>
      <family val="2"/>
      <charset val="186"/>
    </font>
    <font>
      <sz val="11"/>
      <color rgb="FF9C6500"/>
      <name val="Calibri"/>
      <family val="2"/>
      <charset val="186"/>
    </font>
    <font>
      <b/>
      <sz val="11"/>
      <color rgb="FF3F3F3F"/>
      <name val="Calibri"/>
      <family val="2"/>
      <charset val="186"/>
    </font>
    <font>
      <b/>
      <sz val="10"/>
      <color rgb="FFCC0000"/>
      <name val="Arial"/>
      <family val="2"/>
      <charset val="186"/>
    </font>
    <font>
      <b/>
      <sz val="10"/>
      <color rgb="FF0070C0"/>
      <name val="Arial"/>
      <family val="2"/>
      <charset val="186"/>
    </font>
    <font>
      <sz val="10"/>
      <color rgb="FF0070C0"/>
      <name val="Arial"/>
      <family val="2"/>
      <charset val="186"/>
    </font>
    <font>
      <sz val="10"/>
      <color rgb="FFCC0000"/>
      <name val="Arial"/>
      <family val="2"/>
      <charset val="186"/>
    </font>
    <font>
      <sz val="10"/>
      <color theme="0" tint="-0.34998626667073579"/>
      <name val="Arial"/>
      <family val="2"/>
      <charset val="186"/>
    </font>
    <font>
      <sz val="10"/>
      <color indexed="8"/>
      <name val="Times New Roman"/>
      <family val="1"/>
      <charset val="186"/>
    </font>
    <font>
      <b/>
      <sz val="8"/>
      <color indexed="81"/>
      <name val="Tahoma"/>
      <family val="2"/>
      <charset val="186"/>
    </font>
    <font>
      <b/>
      <sz val="9"/>
      <color theme="1"/>
      <name val="Arial"/>
      <family val="2"/>
      <charset val="186"/>
    </font>
  </fonts>
  <fills count="21">
    <fill>
      <patternFill patternType="none"/>
    </fill>
    <fill>
      <patternFill patternType="gray125"/>
    </fill>
    <fill>
      <patternFill patternType="solid">
        <fgColor rgb="FFD9D9D9"/>
        <bgColor indexed="64"/>
      </patternFill>
    </fill>
    <fill>
      <patternFill patternType="solid">
        <fgColor theme="0" tint="-0.499984740745262"/>
        <bgColor indexed="64"/>
      </patternFill>
    </fill>
    <fill>
      <patternFill patternType="solid">
        <fgColor theme="4" tint="0.79998168889431442"/>
        <bgColor indexed="64"/>
      </patternFill>
    </fill>
    <fill>
      <patternFill patternType="solid">
        <fgColor rgb="FFFFFFCC"/>
        <bgColor indexed="64"/>
      </patternFill>
    </fill>
    <fill>
      <patternFill patternType="solid">
        <fgColor rgb="FFCCCCFF"/>
        <bgColor rgb="FF000000"/>
      </patternFill>
    </fill>
    <fill>
      <patternFill patternType="solid">
        <fgColor rgb="FFDBE5F1"/>
        <bgColor rgb="FF000000"/>
      </patternFill>
    </fill>
    <fill>
      <patternFill patternType="solid">
        <fgColor rgb="FFCCCCFF"/>
        <bgColor indexed="64"/>
      </patternFill>
    </fill>
    <fill>
      <patternFill patternType="solid">
        <fgColor rgb="FFFFFFFF"/>
        <bgColor rgb="FF000000"/>
      </patternFill>
    </fill>
    <fill>
      <patternFill patternType="solid">
        <fgColor rgb="FFF2F2F2"/>
        <bgColor rgb="FF000000"/>
      </patternFill>
    </fill>
    <fill>
      <patternFill patternType="solid">
        <fgColor rgb="FFC0C0C0"/>
        <bgColor indexed="64"/>
      </patternFill>
    </fill>
    <fill>
      <patternFill patternType="solid">
        <fgColor rgb="FFFFFF99"/>
        <bgColor rgb="FF000000"/>
      </patternFill>
    </fill>
    <fill>
      <patternFill patternType="solid">
        <fgColor rgb="FFFFEB9C"/>
        <bgColor rgb="FF000000"/>
      </patternFill>
    </fill>
    <fill>
      <patternFill patternType="solid">
        <fgColor theme="0" tint="-0.14999847407452621"/>
        <bgColor indexed="64"/>
      </patternFill>
    </fill>
    <fill>
      <patternFill patternType="solid">
        <fgColor rgb="FFFFFF99"/>
        <bgColor indexed="64"/>
      </patternFill>
    </fill>
    <fill>
      <patternFill patternType="solid">
        <fgColor rgb="FFFFCC99"/>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rgb="FFCCFFCC"/>
        <bgColor indexed="64"/>
      </patternFill>
    </fill>
    <fill>
      <patternFill patternType="solid">
        <fgColor rgb="FFFFCCCC"/>
        <bgColor indexed="64"/>
      </patternFill>
    </fill>
  </fills>
  <borders count="4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style="medium">
        <color indexed="64"/>
      </top>
      <bottom/>
      <diagonal/>
    </border>
    <border>
      <left/>
      <right/>
      <top style="medium">
        <color indexed="64"/>
      </top>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diagonal/>
    </border>
    <border>
      <left/>
      <right/>
      <top/>
      <bottom style="thick">
        <color theme="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theme="0" tint="-0.24994659260841701"/>
      </top>
      <bottom/>
      <diagonal/>
    </border>
    <border>
      <left/>
      <right style="thin">
        <color theme="0" tint="-0.24994659260841701"/>
      </right>
      <top style="thin">
        <color theme="0" tint="-0.24994659260841701"/>
      </top>
      <bottom/>
      <diagonal/>
    </border>
    <border>
      <left style="thin">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indexed="64"/>
      </left>
      <right style="thin">
        <color theme="0" tint="-0.24994659260841701"/>
      </right>
      <top/>
      <bottom style="thin">
        <color theme="0" tint="-0.24994659260841701"/>
      </bottom>
      <diagonal/>
    </border>
    <border>
      <left style="thin">
        <color indexed="64"/>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theme="0" tint="-0.24994659260841701"/>
      </top>
      <bottom/>
      <diagonal/>
    </border>
  </borders>
  <cellStyleXfs count="44">
    <xf numFmtId="0" fontId="0" fillId="0" borderId="0"/>
    <xf numFmtId="0" fontId="6" fillId="0" borderId="0" applyNumberFormat="0" applyFill="0" applyBorder="0" applyAlignment="0" applyProtection="0"/>
    <xf numFmtId="0" fontId="1" fillId="0" borderId="0"/>
    <xf numFmtId="0" fontId="12" fillId="0" borderId="0"/>
    <xf numFmtId="0" fontId="3" fillId="0" borderId="0"/>
    <xf numFmtId="0" fontId="3" fillId="0" borderId="0"/>
    <xf numFmtId="0" fontId="2" fillId="0" borderId="0"/>
    <xf numFmtId="0" fontId="2" fillId="0" borderId="0"/>
    <xf numFmtId="0" fontId="12" fillId="0" borderId="0"/>
    <xf numFmtId="0" fontId="11" fillId="0" borderId="0"/>
    <xf numFmtId="0" fontId="7" fillId="0" borderId="0"/>
    <xf numFmtId="0" fontId="11" fillId="0" borderId="0"/>
    <xf numFmtId="49" fontId="8" fillId="2" borderId="0" applyBorder="0" applyProtection="0">
      <alignment horizontal="left" vertical="top" wrapText="1"/>
    </xf>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7" fillId="9" borderId="0" applyNumberFormat="0" applyAlignment="0" applyProtection="0"/>
    <xf numFmtId="0" fontId="18" fillId="10" borderId="0" applyNumberFormat="0" applyAlignment="0" applyProtection="0"/>
    <xf numFmtId="0" fontId="19" fillId="11" borderId="0"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15" applyNumberFormat="0" applyFill="0" applyAlignment="0" applyProtection="0"/>
    <xf numFmtId="0" fontId="24" fillId="0" borderId="15" applyNumberFormat="0" applyFill="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12" borderId="0" applyNumberFormat="0" applyBorder="0" applyAlignment="0" applyProtection="0"/>
    <xf numFmtId="0" fontId="28" fillId="13" borderId="0" applyNumberFormat="0" applyBorder="0" applyAlignment="0" applyProtection="0"/>
    <xf numFmtId="0" fontId="3" fillId="0" borderId="0"/>
    <xf numFmtId="0" fontId="3" fillId="0" borderId="0"/>
    <xf numFmtId="0" fontId="2" fillId="0" borderId="0"/>
    <xf numFmtId="0" fontId="2" fillId="0" borderId="0"/>
    <xf numFmtId="0" fontId="7" fillId="0" borderId="0"/>
    <xf numFmtId="0" fontId="11" fillId="0" borderId="0"/>
    <xf numFmtId="0" fontId="11" fillId="0" borderId="0"/>
    <xf numFmtId="0" fontId="9" fillId="0" borderId="0"/>
    <xf numFmtId="0" fontId="29" fillId="10" borderId="0" applyNumberFormat="0" applyAlignment="0" applyProtection="0"/>
    <xf numFmtId="0" fontId="11" fillId="0" borderId="0"/>
    <xf numFmtId="0" fontId="35" fillId="0" borderId="0"/>
  </cellStyleXfs>
  <cellXfs count="238">
    <xf numFmtId="0" fontId="0" fillId="0" borderId="0" xfId="0"/>
    <xf numFmtId="0" fontId="9" fillId="0" borderId="0" xfId="9" applyFont="1"/>
    <xf numFmtId="0" fontId="10" fillId="0" borderId="0" xfId="9" applyNumberFormat="1" applyFont="1" applyFill="1" applyBorder="1" applyAlignment="1"/>
    <xf numFmtId="0" fontId="10" fillId="0" borderId="0" xfId="9" applyNumberFormat="1" applyFont="1" applyAlignment="1"/>
    <xf numFmtId="0" fontId="10" fillId="0" borderId="0" xfId="9" applyNumberFormat="1" applyFont="1" applyBorder="1" applyAlignment="1"/>
    <xf numFmtId="0" fontId="10" fillId="0" borderId="2" xfId="0" applyFont="1" applyBorder="1" applyAlignment="1">
      <alignment horizontal="center"/>
    </xf>
    <xf numFmtId="0" fontId="13" fillId="0" borderId="0" xfId="0" applyFont="1"/>
    <xf numFmtId="0" fontId="0" fillId="0" borderId="0" xfId="0" applyFont="1"/>
    <xf numFmtId="0" fontId="10" fillId="0" borderId="0" xfId="9" applyFont="1"/>
    <xf numFmtId="0" fontId="10" fillId="0" borderId="2" xfId="9" applyFont="1" applyBorder="1" applyAlignment="1">
      <alignment horizontal="center"/>
    </xf>
    <xf numFmtId="0" fontId="5" fillId="0" borderId="0" xfId="4" applyFont="1" applyAlignment="1"/>
    <xf numFmtId="0" fontId="2" fillId="0" borderId="0" xfId="4" applyFont="1" applyAlignment="1"/>
    <xf numFmtId="0" fontId="4" fillId="0" borderId="0" xfId="4" applyFont="1" applyAlignment="1">
      <alignment horizontal="right"/>
    </xf>
    <xf numFmtId="0" fontId="2" fillId="0" borderId="0" xfId="4" applyFont="1" applyBorder="1" applyAlignment="1"/>
    <xf numFmtId="0" fontId="2" fillId="0" borderId="10" xfId="4" applyFont="1" applyBorder="1" applyAlignment="1"/>
    <xf numFmtId="0" fontId="2" fillId="0" borderId="11" xfId="4" applyFont="1" applyBorder="1" applyAlignment="1"/>
    <xf numFmtId="0" fontId="4" fillId="0" borderId="0" xfId="4" applyFont="1" applyBorder="1" applyAlignment="1"/>
    <xf numFmtId="0" fontId="4" fillId="0" borderId="0" xfId="4" applyFont="1" applyAlignment="1"/>
    <xf numFmtId="0" fontId="10" fillId="0" borderId="2" xfId="9" applyFont="1" applyBorder="1"/>
    <xf numFmtId="0" fontId="10" fillId="0" borderId="0" xfId="9" applyFont="1" applyBorder="1"/>
    <xf numFmtId="0" fontId="10" fillId="0" borderId="10" xfId="9" applyFont="1" applyBorder="1"/>
    <xf numFmtId="49" fontId="9" fillId="0" borderId="0" xfId="9" applyNumberFormat="1" applyFont="1" applyBorder="1" applyAlignment="1">
      <alignment horizontal="center"/>
    </xf>
    <xf numFmtId="0" fontId="9" fillId="0" borderId="0" xfId="9" applyFont="1" applyBorder="1" applyAlignment="1">
      <alignment horizontal="right"/>
    </xf>
    <xf numFmtId="0" fontId="0" fillId="0" borderId="2" xfId="0" applyFont="1" applyBorder="1"/>
    <xf numFmtId="0" fontId="0" fillId="0" borderId="2" xfId="0" applyFont="1" applyBorder="1" applyAlignment="1">
      <alignment horizontal="center"/>
    </xf>
    <xf numFmtId="0" fontId="10" fillId="0" borderId="2" xfId="0" applyFont="1" applyBorder="1"/>
    <xf numFmtId="0" fontId="0" fillId="0" borderId="0" xfId="0" applyFont="1" applyBorder="1" applyAlignment="1">
      <alignment horizontal="right"/>
    </xf>
    <xf numFmtId="49" fontId="0" fillId="0" borderId="0" xfId="0" applyNumberFormat="1" applyFont="1" applyBorder="1" applyAlignment="1">
      <alignment horizontal="center"/>
    </xf>
    <xf numFmtId="0" fontId="0" fillId="0" borderId="0" xfId="0" applyFont="1" applyBorder="1"/>
    <xf numFmtId="0" fontId="0" fillId="0" borderId="0" xfId="0" applyFont="1" applyFill="1" applyBorder="1" applyAlignment="1">
      <alignment horizontal="center"/>
    </xf>
    <xf numFmtId="0" fontId="0" fillId="0" borderId="0" xfId="0" applyFont="1" applyAlignment="1"/>
    <xf numFmtId="0" fontId="9" fillId="0" borderId="0" xfId="9" applyFont="1" applyAlignment="1"/>
    <xf numFmtId="49" fontId="9" fillId="0" borderId="0" xfId="9" applyNumberFormat="1" applyFont="1" applyBorder="1" applyAlignment="1"/>
    <xf numFmtId="0" fontId="14" fillId="0" borderId="0" xfId="0" applyFont="1"/>
    <xf numFmtId="0" fontId="15" fillId="0" borderId="0" xfId="0" applyFont="1"/>
    <xf numFmtId="0" fontId="0" fillId="0" borderId="14" xfId="0" applyFont="1" applyBorder="1"/>
    <xf numFmtId="0" fontId="0" fillId="0" borderId="1" xfId="0" applyFont="1" applyBorder="1"/>
    <xf numFmtId="0" fontId="0" fillId="0" borderId="2" xfId="9" applyFont="1" applyBorder="1"/>
    <xf numFmtId="0" fontId="0" fillId="0" borderId="1" xfId="9" applyFont="1" applyBorder="1"/>
    <xf numFmtId="0" fontId="0" fillId="0" borderId="0" xfId="9" applyFont="1"/>
    <xf numFmtId="0" fontId="0" fillId="0" borderId="3" xfId="9" applyFont="1" applyBorder="1"/>
    <xf numFmtId="0" fontId="0" fillId="0" borderId="0" xfId="9" applyFont="1" applyBorder="1"/>
    <xf numFmtId="0" fontId="0" fillId="0" borderId="11" xfId="9" applyFont="1" applyBorder="1"/>
    <xf numFmtId="0" fontId="10" fillId="0" borderId="0" xfId="0" applyFont="1" applyFill="1"/>
    <xf numFmtId="0" fontId="0" fillId="0" borderId="0" xfId="0" applyFont="1" applyFill="1"/>
    <xf numFmtId="0" fontId="0" fillId="0" borderId="0" xfId="0" applyFill="1"/>
    <xf numFmtId="0" fontId="10" fillId="0" borderId="2" xfId="9" applyFont="1" applyFill="1" applyBorder="1" applyAlignment="1">
      <alignment horizontal="center"/>
    </xf>
    <xf numFmtId="0" fontId="9" fillId="0" borderId="2" xfId="9" applyFont="1" applyFill="1" applyBorder="1" applyAlignment="1">
      <alignment horizontal="center"/>
    </xf>
    <xf numFmtId="0" fontId="10" fillId="0" borderId="0" xfId="9" applyFont="1" applyAlignment="1">
      <alignment horizontal="center"/>
    </xf>
    <xf numFmtId="0" fontId="0" fillId="0" borderId="2" xfId="0" applyFont="1" applyFill="1" applyBorder="1" applyAlignment="1">
      <alignment horizontal="center"/>
    </xf>
    <xf numFmtId="0" fontId="9" fillId="0" borderId="0" xfId="4" applyFont="1" applyAlignment="1"/>
    <xf numFmtId="0" fontId="9" fillId="0" borderId="0" xfId="4" applyFont="1" applyBorder="1" applyAlignment="1"/>
    <xf numFmtId="0" fontId="10" fillId="0" borderId="0" xfId="4" applyFont="1" applyAlignment="1">
      <alignment horizontal="right"/>
    </xf>
    <xf numFmtId="0" fontId="0" fillId="0" borderId="0" xfId="4" applyFont="1" applyAlignment="1"/>
    <xf numFmtId="0" fontId="0" fillId="0" borderId="2" xfId="0" applyFont="1" applyFill="1" applyBorder="1"/>
    <xf numFmtId="0" fontId="10" fillId="0" borderId="0" xfId="0" applyFont="1" applyFill="1" applyBorder="1"/>
    <xf numFmtId="0" fontId="31" fillId="0" borderId="0" xfId="0" applyFont="1" applyFill="1" applyBorder="1" applyAlignment="1">
      <alignment wrapText="1"/>
    </xf>
    <xf numFmtId="49" fontId="0" fillId="0" borderId="0" xfId="0" applyNumberFormat="1" applyFont="1" applyFill="1" applyBorder="1" applyAlignment="1">
      <alignment horizontal="center"/>
    </xf>
    <xf numFmtId="0" fontId="0" fillId="0" borderId="2" xfId="0" applyFont="1" applyBorder="1" applyAlignment="1">
      <alignment wrapText="1"/>
    </xf>
    <xf numFmtId="0" fontId="10" fillId="0" borderId="2" xfId="0" applyFont="1" applyFill="1" applyBorder="1" applyAlignment="1">
      <alignment horizontal="center"/>
    </xf>
    <xf numFmtId="0" fontId="0" fillId="0" borderId="10" xfId="0" applyFont="1" applyBorder="1"/>
    <xf numFmtId="0" fontId="0" fillId="0" borderId="11" xfId="0" applyFont="1" applyBorder="1"/>
    <xf numFmtId="0" fontId="10" fillId="0" borderId="0" xfId="0" applyFont="1" applyAlignment="1">
      <alignment horizontal="right"/>
    </xf>
    <xf numFmtId="0" fontId="10" fillId="0" borderId="2" xfId="9" applyFont="1" applyBorder="1" applyAlignment="1">
      <alignment horizontal="center"/>
    </xf>
    <xf numFmtId="0" fontId="10" fillId="0" borderId="13" xfId="9" applyFont="1" applyFill="1" applyBorder="1" applyAlignment="1">
      <alignment horizontal="center"/>
    </xf>
    <xf numFmtId="0" fontId="9" fillId="0" borderId="17" xfId="9" applyFont="1" applyFill="1" applyBorder="1" applyAlignment="1">
      <alignment horizontal="center"/>
    </xf>
    <xf numFmtId="0" fontId="32" fillId="0" borderId="2" xfId="9" applyFont="1" applyFill="1" applyBorder="1" applyAlignment="1">
      <alignment horizontal="center"/>
    </xf>
    <xf numFmtId="0" fontId="31" fillId="0" borderId="2" xfId="9" applyFont="1" applyFill="1" applyBorder="1" applyAlignment="1">
      <alignment horizontal="center"/>
    </xf>
    <xf numFmtId="0" fontId="30" fillId="0" borderId="2" xfId="9" applyFont="1" applyFill="1" applyBorder="1" applyAlignment="1">
      <alignment horizontal="center"/>
    </xf>
    <xf numFmtId="0" fontId="31" fillId="0" borderId="13" xfId="9" applyFont="1" applyFill="1" applyBorder="1" applyAlignment="1">
      <alignment horizontal="center"/>
    </xf>
    <xf numFmtId="0" fontId="32" fillId="0" borderId="17" xfId="9" applyFont="1" applyFill="1" applyBorder="1" applyAlignment="1">
      <alignment horizontal="center"/>
    </xf>
    <xf numFmtId="0" fontId="33" fillId="0" borderId="2" xfId="9" applyFont="1" applyFill="1" applyBorder="1" applyAlignment="1">
      <alignment horizontal="center"/>
    </xf>
    <xf numFmtId="0" fontId="33" fillId="0" borderId="17" xfId="9" applyFont="1" applyFill="1" applyBorder="1" applyAlignment="1">
      <alignment horizontal="center"/>
    </xf>
    <xf numFmtId="0" fontId="31" fillId="0" borderId="0" xfId="9" applyFont="1" applyAlignment="1">
      <alignment horizontal="center"/>
    </xf>
    <xf numFmtId="0" fontId="33" fillId="0" borderId="2" xfId="9" applyFont="1" applyBorder="1" applyAlignment="1">
      <alignment horizontal="center"/>
    </xf>
    <xf numFmtId="0" fontId="30" fillId="0" borderId="0" xfId="9" applyFont="1" applyAlignment="1">
      <alignment horizontal="center"/>
    </xf>
    <xf numFmtId="0" fontId="0" fillId="14" borderId="2" xfId="0" applyFont="1" applyFill="1" applyBorder="1"/>
    <xf numFmtId="0" fontId="0" fillId="15" borderId="2" xfId="0" applyFont="1" applyFill="1" applyBorder="1"/>
    <xf numFmtId="0" fontId="0" fillId="16" borderId="2" xfId="0" applyFont="1" applyFill="1" applyBorder="1"/>
    <xf numFmtId="0" fontId="0" fillId="0" borderId="0" xfId="9" applyFont="1" applyBorder="1" applyAlignment="1">
      <alignment horizontal="right"/>
    </xf>
    <xf numFmtId="49" fontId="0" fillId="0" borderId="0" xfId="9" applyNumberFormat="1" applyFont="1" applyBorder="1" applyAlignment="1">
      <alignment horizontal="center"/>
    </xf>
    <xf numFmtId="0" fontId="0" fillId="0" borderId="6" xfId="9" applyFont="1" applyBorder="1"/>
    <xf numFmtId="0" fontId="0" fillId="0" borderId="10" xfId="9" applyFont="1" applyBorder="1"/>
    <xf numFmtId="0" fontId="0" fillId="0" borderId="4" xfId="9" applyFont="1" applyBorder="1"/>
    <xf numFmtId="0" fontId="0" fillId="0" borderId="0" xfId="9" applyFont="1" applyBorder="1" applyAlignment="1">
      <alignment horizontal="center"/>
    </xf>
    <xf numFmtId="0" fontId="0" fillId="0" borderId="0" xfId="9" applyFont="1" applyFill="1" applyBorder="1" applyAlignment="1">
      <alignment horizontal="center"/>
    </xf>
    <xf numFmtId="0" fontId="0" fillId="0" borderId="0" xfId="9" applyNumberFormat="1" applyFont="1" applyAlignment="1"/>
    <xf numFmtId="49" fontId="0" fillId="0" borderId="2" xfId="9" applyNumberFormat="1" applyFont="1" applyFill="1" applyBorder="1" applyAlignment="1"/>
    <xf numFmtId="0" fontId="10" fillId="0" borderId="2" xfId="9" applyFont="1" applyBorder="1" applyAlignment="1"/>
    <xf numFmtId="0" fontId="0" fillId="0" borderId="2" xfId="9" applyFont="1" applyBorder="1" applyAlignment="1"/>
    <xf numFmtId="0" fontId="0" fillId="0" borderId="0" xfId="4" applyFont="1" applyBorder="1" applyAlignment="1"/>
    <xf numFmtId="0" fontId="10" fillId="0" borderId="10" xfId="4" applyFont="1" applyBorder="1" applyAlignment="1"/>
    <xf numFmtId="0" fontId="0" fillId="0" borderId="2" xfId="0" applyFont="1" applyBorder="1" applyAlignment="1"/>
    <xf numFmtId="0" fontId="10" fillId="0" borderId="2" xfId="0" applyFont="1" applyBorder="1" applyAlignment="1">
      <alignment wrapText="1"/>
    </xf>
    <xf numFmtId="0" fontId="10" fillId="0" borderId="0" xfId="0" applyFont="1" applyFill="1" applyBorder="1" applyAlignment="1">
      <alignment wrapText="1"/>
    </xf>
    <xf numFmtId="0" fontId="10" fillId="0" borderId="2" xfId="0" applyFont="1" applyFill="1" applyBorder="1"/>
    <xf numFmtId="0" fontId="10" fillId="0" borderId="0" xfId="0" applyFont="1" applyAlignment="1">
      <alignment wrapText="1"/>
    </xf>
    <xf numFmtId="0" fontId="0" fillId="0" borderId="0" xfId="0" applyFont="1" applyAlignment="1">
      <alignment wrapText="1"/>
    </xf>
    <xf numFmtId="0" fontId="0" fillId="17" borderId="2" xfId="0" applyFont="1" applyFill="1" applyBorder="1" applyAlignment="1">
      <alignment horizontal="center"/>
    </xf>
    <xf numFmtId="0" fontId="10" fillId="0" borderId="13" xfId="9" applyFont="1" applyBorder="1" applyAlignment="1">
      <alignment horizontal="center"/>
    </xf>
    <xf numFmtId="0" fontId="10" fillId="0" borderId="16" xfId="9" applyFont="1" applyBorder="1" applyAlignment="1">
      <alignment horizontal="center"/>
    </xf>
    <xf numFmtId="0" fontId="10" fillId="14" borderId="16" xfId="9" applyFont="1" applyFill="1" applyBorder="1" applyAlignment="1"/>
    <xf numFmtId="0" fontId="10" fillId="0" borderId="16" xfId="9" applyFont="1" applyFill="1" applyBorder="1" applyAlignment="1">
      <alignment horizontal="center"/>
    </xf>
    <xf numFmtId="0" fontId="10" fillId="14" borderId="18" xfId="9" applyFont="1" applyFill="1" applyBorder="1" applyAlignment="1"/>
    <xf numFmtId="0" fontId="10" fillId="14" borderId="20" xfId="9" applyFont="1" applyFill="1" applyBorder="1" applyAlignment="1"/>
    <xf numFmtId="0" fontId="31" fillId="0" borderId="17" xfId="9" applyFont="1" applyFill="1" applyBorder="1" applyAlignment="1">
      <alignment horizontal="center"/>
    </xf>
    <xf numFmtId="0" fontId="9" fillId="0" borderId="21" xfId="9" applyFont="1" applyFill="1" applyBorder="1" applyAlignment="1">
      <alignment horizontal="center"/>
    </xf>
    <xf numFmtId="0" fontId="30" fillId="0" borderId="17" xfId="9" applyFont="1" applyFill="1" applyBorder="1" applyAlignment="1">
      <alignment horizontal="center"/>
    </xf>
    <xf numFmtId="0" fontId="32" fillId="0" borderId="21" xfId="9" applyFont="1" applyFill="1" applyBorder="1" applyAlignment="1">
      <alignment horizontal="center"/>
    </xf>
    <xf numFmtId="0" fontId="10" fillId="0" borderId="19" xfId="9" applyFont="1" applyBorder="1" applyAlignment="1">
      <alignment horizontal="center"/>
    </xf>
    <xf numFmtId="0" fontId="9" fillId="0" borderId="19" xfId="9" applyFont="1" applyFill="1" applyBorder="1" applyAlignment="1"/>
    <xf numFmtId="0" fontId="9" fillId="0" borderId="19" xfId="9" applyNumberFormat="1" applyFont="1" applyFill="1" applyBorder="1" applyAlignment="1"/>
    <xf numFmtId="0" fontId="0" fillId="0" borderId="19" xfId="9" applyNumberFormat="1" applyFont="1" applyFill="1" applyBorder="1" applyAlignment="1"/>
    <xf numFmtId="0" fontId="0" fillId="14" borderId="0" xfId="0" applyFill="1"/>
    <xf numFmtId="0" fontId="10" fillId="0" borderId="0" xfId="42" applyFont="1" applyFill="1" applyAlignment="1">
      <alignment horizontal="center"/>
    </xf>
    <xf numFmtId="0" fontId="10" fillId="0" borderId="0" xfId="9" quotePrefix="1" applyFont="1" applyFill="1" applyAlignment="1">
      <alignment horizontal="center"/>
    </xf>
    <xf numFmtId="0" fontId="34" fillId="0" borderId="0" xfId="9" applyFont="1" applyAlignment="1">
      <alignment horizontal="center"/>
    </xf>
    <xf numFmtId="0" fontId="9" fillId="0" borderId="2" xfId="9" applyFont="1" applyFill="1" applyBorder="1" applyAlignment="1">
      <alignment horizontal="center" vertical="center"/>
    </xf>
    <xf numFmtId="164" fontId="9" fillId="0" borderId="0" xfId="42" applyNumberFormat="1" applyFont="1" applyFill="1" applyAlignment="1">
      <alignment horizontal="center"/>
    </xf>
    <xf numFmtId="165" fontId="9" fillId="0" borderId="0" xfId="9" applyNumberFormat="1" applyFont="1" applyFill="1" applyBorder="1" applyAlignment="1">
      <alignment vertical="center" wrapText="1"/>
    </xf>
    <xf numFmtId="0" fontId="34" fillId="0" borderId="0" xfId="9" applyFont="1" applyFill="1" applyBorder="1" applyAlignment="1">
      <alignment horizontal="center" vertical="center" wrapText="1"/>
    </xf>
    <xf numFmtId="1" fontId="34" fillId="0" borderId="0" xfId="9" applyNumberFormat="1" applyFont="1" applyFill="1" applyBorder="1" applyAlignment="1">
      <alignment horizontal="center" vertical="center" wrapText="1"/>
    </xf>
    <xf numFmtId="0" fontId="0" fillId="0" borderId="2" xfId="9" applyNumberFormat="1" applyFont="1" applyFill="1" applyBorder="1" applyAlignment="1">
      <alignment horizontal="center"/>
    </xf>
    <xf numFmtId="164" fontId="9" fillId="0" borderId="0" xfId="43" applyNumberFormat="1" applyFont="1" applyFill="1" applyAlignment="1">
      <alignment horizontal="center"/>
    </xf>
    <xf numFmtId="165" fontId="9" fillId="0" borderId="0" xfId="9" applyNumberFormat="1" applyFont="1" applyFill="1" applyBorder="1" applyAlignment="1"/>
    <xf numFmtId="0" fontId="34" fillId="0" borderId="0" xfId="9" applyFont="1" applyFill="1" applyBorder="1" applyAlignment="1">
      <alignment horizontal="center"/>
    </xf>
    <xf numFmtId="1" fontId="34" fillId="0" borderId="0" xfId="9" applyNumberFormat="1" applyFont="1" applyFill="1" applyBorder="1" applyAlignment="1">
      <alignment horizontal="center"/>
    </xf>
    <xf numFmtId="0" fontId="34" fillId="0" borderId="0" xfId="9" applyFont="1" applyFill="1" applyAlignment="1">
      <alignment horizontal="center"/>
    </xf>
    <xf numFmtId="0" fontId="9" fillId="0" borderId="0" xfId="9" applyFont="1" applyFill="1" applyAlignment="1"/>
    <xf numFmtId="0" fontId="0" fillId="0" borderId="2" xfId="2" applyNumberFormat="1" applyFont="1" applyBorder="1" applyAlignment="1"/>
    <xf numFmtId="0" fontId="9" fillId="3" borderId="2" xfId="9" applyFont="1" applyFill="1" applyBorder="1" applyAlignment="1">
      <alignment horizontal="center" vertical="center"/>
    </xf>
    <xf numFmtId="0" fontId="9" fillId="3" borderId="2" xfId="9" applyFont="1" applyFill="1" applyBorder="1" applyAlignment="1">
      <alignment horizontal="center"/>
    </xf>
    <xf numFmtId="0" fontId="1" fillId="0" borderId="2" xfId="9" applyFont="1" applyFill="1" applyBorder="1" applyAlignment="1">
      <alignment horizontal="center"/>
    </xf>
    <xf numFmtId="0" fontId="9" fillId="0" borderId="2" xfId="9" applyFont="1" applyBorder="1" applyAlignment="1">
      <alignment horizontal="center"/>
    </xf>
    <xf numFmtId="0" fontId="9" fillId="4" borderId="2" xfId="9" applyFont="1" applyFill="1" applyBorder="1" applyAlignment="1">
      <alignment horizontal="center" vertical="center"/>
    </xf>
    <xf numFmtId="0" fontId="9" fillId="4" borderId="2" xfId="9" applyFont="1" applyFill="1" applyBorder="1" applyAlignment="1">
      <alignment horizontal="center"/>
    </xf>
    <xf numFmtId="0" fontId="1" fillId="4" borderId="2" xfId="9" applyFont="1" applyFill="1" applyBorder="1" applyAlignment="1">
      <alignment horizontal="center"/>
    </xf>
    <xf numFmtId="0" fontId="9" fillId="18" borderId="2" xfId="9" applyFont="1" applyFill="1" applyBorder="1" applyAlignment="1">
      <alignment horizontal="center" vertical="center"/>
    </xf>
    <xf numFmtId="0" fontId="9" fillId="18" borderId="2" xfId="9" applyFont="1" applyFill="1" applyBorder="1" applyAlignment="1">
      <alignment horizontal="center"/>
    </xf>
    <xf numFmtId="0" fontId="0" fillId="0" borderId="0" xfId="9" applyFont="1" applyFill="1"/>
    <xf numFmtId="0" fontId="9" fillId="0" borderId="0" xfId="9" applyFont="1" applyAlignment="1">
      <alignment horizontal="left"/>
    </xf>
    <xf numFmtId="0" fontId="9" fillId="0" borderId="14" xfId="9" applyFont="1" applyBorder="1" applyAlignment="1">
      <alignment horizontal="left"/>
    </xf>
    <xf numFmtId="0" fontId="0" fillId="0" borderId="1" xfId="9" applyFont="1" applyFill="1" applyBorder="1"/>
    <xf numFmtId="0" fontId="9" fillId="0" borderId="8" xfId="9" applyFont="1" applyBorder="1" applyAlignment="1">
      <alignment horizontal="left"/>
    </xf>
    <xf numFmtId="0" fontId="9" fillId="0" borderId="6" xfId="9" applyFont="1" applyBorder="1" applyAlignment="1">
      <alignment horizontal="left"/>
    </xf>
    <xf numFmtId="0" fontId="9" fillId="0" borderId="0" xfId="9" applyFont="1" applyBorder="1"/>
    <xf numFmtId="0" fontId="9" fillId="0" borderId="7" xfId="9" applyFont="1" applyBorder="1" applyAlignment="1">
      <alignment horizontal="left"/>
    </xf>
    <xf numFmtId="0" fontId="9" fillId="0" borderId="0" xfId="9" applyFont="1" applyBorder="1" applyAlignment="1">
      <alignment horizontal="left"/>
    </xf>
    <xf numFmtId="0" fontId="9" fillId="0" borderId="9" xfId="9" applyFont="1" applyBorder="1" applyAlignment="1">
      <alignment horizontal="left"/>
    </xf>
    <xf numFmtId="0" fontId="9" fillId="0" borderId="10" xfId="9" applyFont="1" applyBorder="1"/>
    <xf numFmtId="0" fontId="9" fillId="0" borderId="4" xfId="9" applyFont="1" applyBorder="1"/>
    <xf numFmtId="0" fontId="9" fillId="0" borderId="5" xfId="9" applyFont="1" applyBorder="1" applyAlignment="1">
      <alignment horizontal="left"/>
    </xf>
    <xf numFmtId="0" fontId="9" fillId="0" borderId="11" xfId="9" applyFont="1" applyBorder="1"/>
    <xf numFmtId="0" fontId="9" fillId="0" borderId="14" xfId="9" applyFont="1" applyBorder="1"/>
    <xf numFmtId="0" fontId="9" fillId="0" borderId="6" xfId="9" applyFont="1" applyBorder="1"/>
    <xf numFmtId="0" fontId="9" fillId="0" borderId="0" xfId="9" applyFont="1" applyFill="1" applyBorder="1" applyAlignment="1"/>
    <xf numFmtId="0" fontId="9" fillId="0" borderId="0" xfId="9" applyFont="1" applyFill="1" applyBorder="1" applyAlignment="1">
      <alignment horizontal="center"/>
    </xf>
    <xf numFmtId="49" fontId="9" fillId="0" borderId="0" xfId="9" applyNumberFormat="1" applyFont="1" applyFill="1" applyBorder="1" applyAlignment="1">
      <alignment horizontal="center"/>
    </xf>
    <xf numFmtId="0" fontId="0" fillId="15" borderId="13" xfId="0" applyFont="1" applyFill="1" applyBorder="1"/>
    <xf numFmtId="0" fontId="9" fillId="0" borderId="2" xfId="0" applyFont="1" applyBorder="1" applyAlignment="1">
      <alignment horizontal="center"/>
    </xf>
    <xf numFmtId="0" fontId="9" fillId="0" borderId="2" xfId="0" applyNumberFormat="1" applyFont="1" applyFill="1" applyBorder="1" applyAlignment="1">
      <alignment horizontal="center"/>
    </xf>
    <xf numFmtId="0" fontId="0" fillId="14" borderId="13" xfId="0" applyFont="1" applyFill="1" applyBorder="1"/>
    <xf numFmtId="0" fontId="9" fillId="0" borderId="2" xfId="0" applyFont="1" applyFill="1" applyBorder="1" applyAlignment="1">
      <alignment horizontal="center"/>
    </xf>
    <xf numFmtId="0" fontId="0" fillId="16" borderId="13" xfId="0" applyFont="1" applyFill="1" applyBorder="1"/>
    <xf numFmtId="0" fontId="0" fillId="0" borderId="13" xfId="0" applyFont="1" applyFill="1" applyBorder="1"/>
    <xf numFmtId="0" fontId="9" fillId="0" borderId="2" xfId="9" applyFont="1" applyBorder="1"/>
    <xf numFmtId="0" fontId="9" fillId="0" borderId="2" xfId="9" applyNumberFormat="1" applyFont="1" applyFill="1" applyBorder="1" applyAlignment="1">
      <alignment horizontal="center" vertical="center"/>
    </xf>
    <xf numFmtId="0" fontId="9" fillId="0" borderId="2" xfId="9" applyNumberFormat="1" applyFont="1" applyFill="1" applyBorder="1" applyAlignment="1">
      <alignment horizontal="center"/>
    </xf>
    <xf numFmtId="49" fontId="9" fillId="0" borderId="2" xfId="2" applyNumberFormat="1" applyFont="1" applyBorder="1" applyAlignment="1">
      <alignment horizontal="center"/>
    </xf>
    <xf numFmtId="49" fontId="1" fillId="0" borderId="0" xfId="2" applyNumberFormat="1" applyFont="1" applyBorder="1" applyAlignment="1"/>
    <xf numFmtId="0" fontId="9" fillId="0" borderId="0" xfId="9" applyFont="1" applyFill="1"/>
    <xf numFmtId="0" fontId="9" fillId="0" borderId="5" xfId="9" applyFont="1" applyBorder="1"/>
    <xf numFmtId="0" fontId="9" fillId="0" borderId="1" xfId="9" applyFont="1" applyFill="1" applyBorder="1"/>
    <xf numFmtId="0" fontId="9" fillId="0" borderId="3" xfId="9" applyFont="1" applyBorder="1"/>
    <xf numFmtId="0" fontId="9" fillId="0" borderId="1" xfId="9" applyFont="1" applyBorder="1"/>
    <xf numFmtId="0" fontId="9" fillId="0" borderId="0" xfId="9" applyFont="1" applyBorder="1" applyAlignment="1">
      <alignment horizontal="center"/>
    </xf>
    <xf numFmtId="0" fontId="9" fillId="0" borderId="22" xfId="9" applyFont="1" applyBorder="1"/>
    <xf numFmtId="0" fontId="1" fillId="0" borderId="0" xfId="4" applyFont="1" applyAlignment="1"/>
    <xf numFmtId="0" fontId="9" fillId="5" borderId="0" xfId="9" applyFont="1" applyFill="1" applyAlignment="1">
      <alignment horizontal="left"/>
    </xf>
    <xf numFmtId="0" fontId="0" fillId="0" borderId="14" xfId="9" applyFont="1" applyBorder="1"/>
    <xf numFmtId="0" fontId="0" fillId="0" borderId="11" xfId="9" applyFont="1" applyFill="1" applyBorder="1"/>
    <xf numFmtId="49" fontId="9" fillId="0" borderId="0" xfId="9" applyNumberFormat="1" applyFont="1" applyFill="1" applyAlignment="1">
      <alignment horizontal="center"/>
    </xf>
    <xf numFmtId="0" fontId="9" fillId="0" borderId="0" xfId="9" applyFont="1" applyFill="1" applyAlignment="1">
      <alignment horizontal="center"/>
    </xf>
    <xf numFmtId="0" fontId="9" fillId="0" borderId="0" xfId="42" applyFont="1" applyFill="1" applyAlignment="1">
      <alignment horizontal="center"/>
    </xf>
    <xf numFmtId="0" fontId="9" fillId="0" borderId="0" xfId="43" applyFont="1" applyFill="1" applyAlignment="1"/>
    <xf numFmtId="0" fontId="9" fillId="0" borderId="0" xfId="43" applyFont="1" applyFill="1"/>
    <xf numFmtId="0" fontId="9" fillId="0" borderId="4" xfId="9" applyFont="1" applyBorder="1" applyAlignment="1">
      <alignment horizontal="left"/>
    </xf>
    <xf numFmtId="0" fontId="9" fillId="0" borderId="8" xfId="9" applyFont="1" applyBorder="1"/>
    <xf numFmtId="0" fontId="9" fillId="0" borderId="7" xfId="9" applyFont="1" applyBorder="1"/>
    <xf numFmtId="0" fontId="9" fillId="0" borderId="9" xfId="9" applyFont="1" applyBorder="1"/>
    <xf numFmtId="0" fontId="9" fillId="0" borderId="0" xfId="9" applyFont="1" applyFill="1" applyAlignment="1">
      <alignment horizontal="left"/>
    </xf>
    <xf numFmtId="0" fontId="0" fillId="0" borderId="22" xfId="9" applyFont="1" applyBorder="1"/>
    <xf numFmtId="0" fontId="1" fillId="5" borderId="2" xfId="9" applyFont="1" applyFill="1" applyBorder="1" applyAlignment="1">
      <alignment horizontal="center"/>
    </xf>
    <xf numFmtId="0" fontId="2" fillId="0" borderId="2" xfId="4" applyFont="1" applyBorder="1" applyAlignment="1"/>
    <xf numFmtId="0" fontId="10" fillId="0" borderId="2" xfId="0" applyFont="1" applyBorder="1" applyAlignment="1"/>
    <xf numFmtId="0" fontId="9" fillId="5" borderId="8" xfId="9" applyFont="1" applyFill="1" applyBorder="1" applyAlignment="1">
      <alignment horizontal="left"/>
    </xf>
    <xf numFmtId="0" fontId="9" fillId="5" borderId="5" xfId="9" applyFont="1" applyFill="1" applyBorder="1" applyAlignment="1">
      <alignment horizontal="left"/>
    </xf>
    <xf numFmtId="0" fontId="10" fillId="0" borderId="23" xfId="9" applyFont="1" applyBorder="1" applyAlignment="1">
      <alignment horizontal="center"/>
    </xf>
    <xf numFmtId="0" fontId="10" fillId="0" borderId="24" xfId="9" applyFont="1" applyBorder="1" applyAlignment="1">
      <alignment horizontal="center"/>
    </xf>
    <xf numFmtId="0" fontId="37" fillId="0" borderId="25" xfId="9" applyFont="1" applyBorder="1" applyAlignment="1">
      <alignment horizontal="center"/>
    </xf>
    <xf numFmtId="0" fontId="10" fillId="0" borderId="18" xfId="9" applyFont="1" applyBorder="1" applyAlignment="1"/>
    <xf numFmtId="0" fontId="10" fillId="0" borderId="12" xfId="9" applyFont="1" applyBorder="1" applyAlignment="1"/>
    <xf numFmtId="0" fontId="9" fillId="0" borderId="26" xfId="9" applyFont="1" applyBorder="1" applyAlignment="1">
      <alignment horizontal="center"/>
    </xf>
    <xf numFmtId="0" fontId="0" fillId="0" borderId="27" xfId="9" applyFont="1" applyBorder="1" applyAlignment="1">
      <alignment horizontal="right"/>
    </xf>
    <xf numFmtId="0" fontId="0" fillId="0" borderId="28" xfId="9" applyFont="1" applyBorder="1" applyAlignment="1"/>
    <xf numFmtId="0" fontId="0" fillId="0" borderId="29" xfId="9" applyFont="1" applyBorder="1"/>
    <xf numFmtId="0" fontId="10" fillId="15" borderId="0" xfId="34" applyFont="1" applyFill="1" applyAlignment="1"/>
    <xf numFmtId="0" fontId="9" fillId="14" borderId="0" xfId="34" applyFont="1" applyFill="1" applyAlignment="1"/>
    <xf numFmtId="0" fontId="9" fillId="16" borderId="0" xfId="34" applyFont="1" applyFill="1" applyAlignment="1"/>
    <xf numFmtId="0" fontId="32" fillId="0" borderId="17" xfId="9" applyFont="1" applyBorder="1" applyAlignment="1">
      <alignment horizontal="center"/>
    </xf>
    <xf numFmtId="164" fontId="9" fillId="0" borderId="31" xfId="9" applyNumberFormat="1" applyFont="1" applyBorder="1" applyAlignment="1">
      <alignment horizontal="center"/>
    </xf>
    <xf numFmtId="164" fontId="9" fillId="0" borderId="29" xfId="9" applyNumberFormat="1" applyFont="1" applyBorder="1" applyAlignment="1">
      <alignment horizontal="center"/>
    </xf>
    <xf numFmtId="164" fontId="9" fillId="0" borderId="30" xfId="9" applyNumberFormat="1" applyFont="1" applyBorder="1" applyAlignment="1">
      <alignment horizontal="center"/>
    </xf>
    <xf numFmtId="164" fontId="9" fillId="0" borderId="32" xfId="9" applyNumberFormat="1" applyFont="1" applyBorder="1" applyAlignment="1">
      <alignment horizontal="center"/>
    </xf>
    <xf numFmtId="0" fontId="10" fillId="0" borderId="3" xfId="9" applyFont="1" applyBorder="1" applyAlignment="1">
      <alignment horizontal="center"/>
    </xf>
    <xf numFmtId="0" fontId="9" fillId="0" borderId="34" xfId="9" applyNumberFormat="1" applyFont="1" applyFill="1" applyBorder="1" applyAlignment="1"/>
    <xf numFmtId="0" fontId="10" fillId="0" borderId="1" xfId="9" applyFont="1" applyFill="1" applyBorder="1" applyAlignment="1">
      <alignment horizontal="center"/>
    </xf>
    <xf numFmtId="0" fontId="31" fillId="0" borderId="35" xfId="9" applyFont="1" applyFill="1" applyBorder="1" applyAlignment="1">
      <alignment horizontal="center"/>
    </xf>
    <xf numFmtId="0" fontId="31" fillId="0" borderId="36" xfId="9" applyFont="1" applyFill="1" applyBorder="1" applyAlignment="1">
      <alignment horizontal="center"/>
    </xf>
    <xf numFmtId="0" fontId="30" fillId="0" borderId="36" xfId="9" applyFont="1" applyFill="1" applyBorder="1" applyAlignment="1">
      <alignment horizontal="center"/>
    </xf>
    <xf numFmtId="0" fontId="31" fillId="0" borderId="3" xfId="9" applyFont="1" applyFill="1" applyBorder="1" applyAlignment="1">
      <alignment horizontal="center"/>
    </xf>
    <xf numFmtId="0" fontId="32" fillId="0" borderId="35" xfId="9" applyFont="1" applyFill="1" applyBorder="1" applyAlignment="1">
      <alignment horizontal="center"/>
    </xf>
    <xf numFmtId="0" fontId="32" fillId="0" borderId="36" xfId="9" applyFont="1" applyFill="1" applyBorder="1" applyAlignment="1">
      <alignment horizontal="center"/>
    </xf>
    <xf numFmtId="0" fontId="33" fillId="0" borderId="36" xfId="9" applyFont="1" applyFill="1" applyBorder="1" applyAlignment="1">
      <alignment horizontal="center"/>
    </xf>
    <xf numFmtId="0" fontId="9" fillId="0" borderId="36" xfId="9" applyFont="1" applyFill="1" applyBorder="1" applyAlignment="1">
      <alignment horizontal="center"/>
    </xf>
    <xf numFmtId="0" fontId="9" fillId="0" borderId="37" xfId="9" applyFont="1" applyFill="1" applyBorder="1" applyAlignment="1">
      <alignment horizontal="center"/>
    </xf>
    <xf numFmtId="0" fontId="32" fillId="0" borderId="35" xfId="9" applyFont="1" applyBorder="1" applyAlignment="1">
      <alignment horizontal="center"/>
    </xf>
    <xf numFmtId="0" fontId="33" fillId="0" borderId="36" xfId="9" applyFont="1" applyBorder="1" applyAlignment="1">
      <alignment horizontal="center"/>
    </xf>
    <xf numFmtId="0" fontId="10" fillId="0" borderId="36" xfId="9" applyFont="1" applyBorder="1" applyAlignment="1">
      <alignment horizontal="center"/>
    </xf>
    <xf numFmtId="0" fontId="10" fillId="19" borderId="25" xfId="9" applyFont="1" applyFill="1" applyBorder="1" applyAlignment="1"/>
    <xf numFmtId="0" fontId="10" fillId="19" borderId="38" xfId="9" applyFont="1" applyFill="1" applyBorder="1" applyAlignment="1"/>
    <xf numFmtId="0" fontId="10" fillId="20" borderId="25" xfId="9" applyFont="1" applyFill="1" applyBorder="1" applyAlignment="1"/>
    <xf numFmtId="0" fontId="10" fillId="20" borderId="38" xfId="9" applyFont="1" applyFill="1" applyBorder="1" applyAlignment="1"/>
    <xf numFmtId="0" fontId="10" fillId="20" borderId="39" xfId="9" applyFont="1" applyFill="1" applyBorder="1" applyAlignment="1"/>
    <xf numFmtId="0" fontId="31" fillId="0" borderId="40" xfId="9" applyFont="1" applyBorder="1" applyAlignment="1">
      <alignment horizontal="center"/>
    </xf>
    <xf numFmtId="0" fontId="30" fillId="0" borderId="33" xfId="9" applyFont="1" applyBorder="1" applyAlignment="1">
      <alignment horizontal="center"/>
    </xf>
    <xf numFmtId="0" fontId="10" fillId="0" borderId="33" xfId="9" applyFont="1" applyBorder="1" applyAlignment="1">
      <alignment horizontal="center"/>
    </xf>
    <xf numFmtId="0" fontId="10" fillId="0" borderId="41" xfId="9" applyFont="1" applyBorder="1" applyAlignment="1">
      <alignment horizontal="center"/>
    </xf>
  </cellXfs>
  <cellStyles count="44">
    <cellStyle name="20% - Accent1 2" xfId="13"/>
    <cellStyle name="20% - Accent1 3" xfId="14"/>
    <cellStyle name="20% - Accent1 4" xfId="15"/>
    <cellStyle name="Calculation 2" xfId="16"/>
    <cellStyle name="Calculation 3" xfId="17"/>
    <cellStyle name="Calculation 4" xfId="18"/>
    <cellStyle name="Excel_BuiltIn_Explanatory Text 1" xfId="19"/>
    <cellStyle name="Explanatory Text 2" xfId="20"/>
    <cellStyle name="Heading 1 2" xfId="21"/>
    <cellStyle name="Heading 1 3" xfId="22"/>
    <cellStyle name="Heading 1 4" xfId="23"/>
    <cellStyle name="Heading 1 5" xfId="24"/>
    <cellStyle name="Heading 1 6" xfId="25"/>
    <cellStyle name="Hyperlink 2" xfId="1"/>
    <cellStyle name="Hyperlink 2 2" xfId="26"/>
    <cellStyle name="Hyperlink 2 3" xfId="27"/>
    <cellStyle name="Hyperlink 2 4" xfId="28"/>
    <cellStyle name="Hyperlink 3" xfId="29"/>
    <cellStyle name="Hyperlink 3 2" xfId="30"/>
    <cellStyle name="Neutral 2" xfId="31"/>
    <cellStyle name="Neutral 3" xfId="32"/>
    <cellStyle name="Normal" xfId="0" builtinId="0"/>
    <cellStyle name="Normal 2" xfId="2"/>
    <cellStyle name="Normal 2 2" xfId="3"/>
    <cellStyle name="Normal 2 2 2" xfId="4"/>
    <cellStyle name="Normal 2 2 2 2" xfId="33"/>
    <cellStyle name="Normal 2 3" xfId="5"/>
    <cellStyle name="Normal 2 3 2" xfId="34"/>
    <cellStyle name="Normal 2 4" xfId="35"/>
    <cellStyle name="Normal 2 4 2" xfId="43"/>
    <cellStyle name="Normal 2 5" xfId="42"/>
    <cellStyle name="Normal 3" xfId="6"/>
    <cellStyle name="Normal 3 2" xfId="7"/>
    <cellStyle name="Normal 4" xfId="8"/>
    <cellStyle name="Normal 5" xfId="9"/>
    <cellStyle name="Normal 5 2" xfId="36"/>
    <cellStyle name="Normal 6" xfId="10"/>
    <cellStyle name="Normal 6 2" xfId="37"/>
    <cellStyle name="Normal 7" xfId="11"/>
    <cellStyle name="Normal 7 2" xfId="38"/>
    <cellStyle name="Normal 8" xfId="39"/>
    <cellStyle name="Normal 9" xfId="40"/>
    <cellStyle name="Output 2" xfId="41"/>
    <cellStyle name="WinCalendar_BlankCells_35" xfId="12"/>
  </cellStyles>
  <dxfs count="675">
    <dxf>
      <font>
        <b/>
        <i val="0"/>
      </font>
    </dxf>
    <dxf>
      <font>
        <b/>
        <i val="0"/>
      </font>
    </dxf>
    <dxf>
      <fill>
        <patternFill>
          <bgColor theme="0" tint="-4.9989318521683403E-2"/>
        </patternFill>
      </fill>
    </dxf>
    <dxf>
      <font>
        <b/>
        <i val="0"/>
      </font>
    </dxf>
    <dxf>
      <font>
        <b/>
        <i val="0"/>
      </font>
    </dxf>
    <dxf>
      <fill>
        <patternFill>
          <bgColor theme="0" tint="-4.9989318521683403E-2"/>
        </patternFill>
      </fill>
    </dxf>
    <dxf>
      <fill>
        <patternFill>
          <bgColor theme="0" tint="-4.9989318521683403E-2"/>
        </patternFill>
      </fill>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ont>
        <b/>
        <i val="0"/>
      </font>
    </dxf>
    <dxf>
      <fill>
        <patternFill>
          <bgColor theme="0" tint="-4.9989318521683403E-2"/>
        </patternFill>
      </fill>
    </dxf>
    <dxf>
      <font>
        <b/>
        <i val="0"/>
      </font>
    </dxf>
    <dxf>
      <fill>
        <patternFill>
          <bgColor theme="0" tint="-4.9989318521683403E-2"/>
        </patternFill>
      </fill>
    </dxf>
    <dxf>
      <font>
        <b/>
        <i val="0"/>
      </font>
    </dxf>
    <dxf>
      <font>
        <b/>
        <i val="0"/>
      </font>
    </dxf>
    <dxf>
      <fill>
        <patternFill>
          <bgColor theme="0" tint="-4.9989318521683403E-2"/>
        </patternFill>
      </fill>
    </dxf>
    <dxf>
      <fill>
        <patternFill>
          <bgColor theme="0" tint="-4.9989318521683403E-2"/>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ill>
        <patternFill>
          <bgColor theme="4" tint="0.59996337778862885"/>
        </patternFill>
      </fill>
    </dxf>
    <dxf>
      <fill>
        <patternFill>
          <bgColor theme="4" tint="0.59996337778862885"/>
        </patternFill>
      </fill>
    </dxf>
    <dxf>
      <fill>
        <patternFill>
          <bgColor theme="9" tint="0.59996337778862885"/>
        </patternFill>
      </fill>
    </dxf>
    <dxf>
      <font>
        <color theme="0"/>
      </font>
    </dxf>
    <dxf>
      <font>
        <color theme="0"/>
      </font>
    </dxf>
    <dxf>
      <font>
        <color theme="0"/>
      </font>
    </dxf>
    <dxf>
      <font>
        <color theme="0"/>
      </font>
    </dxf>
    <dxf>
      <font>
        <color theme="0"/>
      </font>
    </dxf>
    <dxf>
      <fill>
        <patternFill>
          <bgColor theme="4" tint="0.79998168889431442"/>
        </patternFill>
      </fill>
    </dxf>
    <dxf>
      <fill>
        <patternFill>
          <bgColor theme="9" tint="0.79998168889431442"/>
        </patternFill>
      </fill>
    </dxf>
    <dxf>
      <fill>
        <patternFill>
          <bgColor theme="4" tint="0.79998168889431442"/>
        </patternFill>
      </fill>
    </dxf>
    <dxf>
      <font>
        <b/>
        <i val="0"/>
      </font>
    </dxf>
    <dxf>
      <font>
        <b/>
        <i val="0"/>
      </font>
    </dxf>
    <dxf>
      <fill>
        <patternFill>
          <bgColor theme="4" tint="0.59996337778862885"/>
        </patternFill>
      </fill>
    </dxf>
    <dxf>
      <fill>
        <patternFill>
          <bgColor theme="4" tint="0.59996337778862885"/>
        </patternFill>
      </fill>
    </dxf>
    <dxf>
      <fill>
        <patternFill>
          <bgColor theme="9" tint="0.59996337778862885"/>
        </patternFill>
      </fill>
    </dxf>
    <dxf>
      <font>
        <color theme="0"/>
      </font>
    </dxf>
    <dxf>
      <font>
        <color theme="0"/>
      </font>
    </dxf>
    <dxf>
      <font>
        <color theme="0"/>
      </font>
    </dxf>
    <dxf>
      <font>
        <color theme="0"/>
      </font>
    </dxf>
    <dxf>
      <font>
        <color theme="0"/>
      </font>
    </dxf>
    <dxf>
      <fill>
        <patternFill>
          <bgColor theme="4" tint="0.79998168889431442"/>
        </patternFill>
      </fill>
    </dxf>
    <dxf>
      <fill>
        <patternFill>
          <bgColor theme="9" tint="0.79998168889431442"/>
        </patternFill>
      </fill>
    </dxf>
    <dxf>
      <fill>
        <patternFill>
          <bgColor theme="4" tint="0.79998168889431442"/>
        </patternFill>
      </fill>
    </dxf>
    <dxf>
      <font>
        <b/>
        <i val="0"/>
      </font>
    </dxf>
    <dxf>
      <font>
        <b/>
        <i val="0"/>
      </font>
    </dxf>
    <dxf>
      <font>
        <b/>
        <i val="0"/>
      </font>
    </dxf>
    <dxf>
      <font>
        <b/>
        <i val="0"/>
      </font>
    </dxf>
    <dxf>
      <fill>
        <patternFill>
          <bgColor theme="0" tint="-4.9989318521683403E-2"/>
        </patternFill>
      </fill>
    </dxf>
    <dxf>
      <font>
        <b/>
        <i val="0"/>
      </font>
    </dxf>
    <dxf>
      <font>
        <b/>
        <i val="0"/>
      </font>
    </dxf>
    <dxf>
      <fill>
        <patternFill>
          <bgColor theme="0" tint="-4.9989318521683403E-2"/>
        </patternFill>
      </fill>
    </dxf>
    <dxf>
      <font>
        <b/>
        <i val="0"/>
      </font>
    </dxf>
    <dxf>
      <fill>
        <patternFill>
          <bgColor theme="0" tint="-4.9989318521683403E-2"/>
        </patternFill>
      </fill>
    </dxf>
    <dxf>
      <font>
        <b/>
        <i val="0"/>
      </font>
    </dxf>
    <dxf>
      <font>
        <b/>
        <i val="0"/>
      </font>
    </dxf>
    <dxf>
      <fill>
        <patternFill>
          <bgColor theme="0" tint="-4.9989318521683403E-2"/>
        </patternFill>
      </fill>
    </dxf>
    <dxf>
      <fill>
        <patternFill>
          <bgColor theme="0" tint="-4.9989318521683403E-2"/>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ill>
        <patternFill>
          <bgColor theme="4" tint="0.59996337778862885"/>
        </patternFill>
      </fill>
    </dxf>
    <dxf>
      <fill>
        <patternFill>
          <bgColor theme="4" tint="0.59996337778862885"/>
        </patternFill>
      </fill>
    </dxf>
    <dxf>
      <fill>
        <patternFill>
          <bgColor theme="9" tint="0.59996337778862885"/>
        </patternFill>
      </fill>
    </dxf>
    <dxf>
      <font>
        <color theme="0"/>
      </font>
    </dxf>
    <dxf>
      <font>
        <color theme="0"/>
      </font>
    </dxf>
    <dxf>
      <font>
        <color theme="0"/>
      </font>
    </dxf>
    <dxf>
      <font>
        <color theme="0"/>
      </font>
    </dxf>
    <dxf>
      <font>
        <color theme="0"/>
      </font>
    </dxf>
    <dxf>
      <fill>
        <patternFill>
          <bgColor theme="4" tint="0.79998168889431442"/>
        </patternFill>
      </fill>
    </dxf>
    <dxf>
      <fill>
        <patternFill>
          <bgColor theme="9" tint="0.79998168889431442"/>
        </patternFill>
      </fill>
    </dxf>
    <dxf>
      <fill>
        <patternFill>
          <bgColor theme="4" tint="0.79998168889431442"/>
        </patternFill>
      </fill>
    </dxf>
    <dxf>
      <font>
        <b/>
        <i val="0"/>
      </font>
    </dxf>
    <dxf>
      <font>
        <b/>
        <i val="0"/>
      </font>
    </dxf>
    <dxf>
      <fill>
        <patternFill>
          <bgColor theme="4" tint="0.59996337778862885"/>
        </patternFill>
      </fill>
    </dxf>
    <dxf>
      <fill>
        <patternFill>
          <bgColor theme="4" tint="0.59996337778862885"/>
        </patternFill>
      </fill>
    </dxf>
    <dxf>
      <fill>
        <patternFill>
          <bgColor theme="9" tint="0.59996337778862885"/>
        </patternFill>
      </fill>
    </dxf>
    <dxf>
      <font>
        <color theme="0"/>
      </font>
    </dxf>
    <dxf>
      <font>
        <color theme="0"/>
      </font>
    </dxf>
    <dxf>
      <font>
        <color theme="0"/>
      </font>
    </dxf>
    <dxf>
      <font>
        <color theme="0"/>
      </font>
    </dxf>
    <dxf>
      <font>
        <color theme="0"/>
      </font>
    </dxf>
    <dxf>
      <fill>
        <patternFill>
          <bgColor theme="4" tint="0.79998168889431442"/>
        </patternFill>
      </fill>
    </dxf>
    <dxf>
      <fill>
        <patternFill>
          <bgColor theme="9" tint="0.79998168889431442"/>
        </patternFill>
      </fill>
    </dxf>
    <dxf>
      <fill>
        <patternFill>
          <bgColor theme="4" tint="0.79998168889431442"/>
        </patternFill>
      </fill>
    </dxf>
    <dxf>
      <font>
        <b/>
        <i val="0"/>
      </font>
    </dxf>
    <dxf>
      <font>
        <b/>
        <i val="0"/>
      </font>
    </dxf>
    <dxf>
      <font>
        <b/>
        <i val="0"/>
      </font>
    </dxf>
    <dxf>
      <font>
        <b/>
        <i val="0"/>
      </font>
    </dxf>
    <dxf>
      <font>
        <b/>
        <i val="0"/>
      </font>
    </dxf>
    <dxf>
      <font>
        <b/>
        <i val="0"/>
      </font>
    </dxf>
    <dxf>
      <font>
        <b/>
        <i val="0"/>
      </font>
    </dxf>
    <dxf>
      <fill>
        <patternFill>
          <bgColor theme="0" tint="-4.9989318521683403E-2"/>
        </patternFill>
      </fill>
    </dxf>
    <dxf>
      <font>
        <b/>
        <i val="0"/>
      </font>
    </dxf>
    <dxf>
      <font>
        <b/>
        <i val="0"/>
      </font>
    </dxf>
    <dxf>
      <font>
        <b/>
        <i val="0"/>
      </font>
    </dxf>
    <dxf>
      <fill>
        <patternFill>
          <bgColor theme="0" tint="-4.9989318521683403E-2"/>
        </patternFill>
      </fill>
    </dxf>
    <dxf>
      <font>
        <b/>
        <i val="0"/>
      </font>
    </dxf>
    <dxf>
      <font>
        <b/>
        <i val="0"/>
      </font>
    </dxf>
    <dxf>
      <fill>
        <patternFill>
          <bgColor theme="0" tint="-4.9989318521683403E-2"/>
        </patternFill>
      </fill>
    </dxf>
    <dxf>
      <fill>
        <patternFill>
          <bgColor theme="0" tint="-4.9989318521683403E-2"/>
        </patternFill>
      </fill>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ont>
        <b/>
        <i val="0"/>
      </font>
    </dxf>
    <dxf>
      <fill>
        <patternFill>
          <bgColor theme="0" tint="-4.9989318521683403E-2"/>
        </patternFill>
      </fill>
    </dxf>
    <dxf>
      <font>
        <b/>
        <i val="0"/>
      </font>
    </dxf>
    <dxf>
      <fill>
        <patternFill>
          <bgColor theme="0" tint="-4.9989318521683403E-2"/>
        </patternFill>
      </fill>
    </dxf>
    <dxf>
      <font>
        <b/>
        <i val="0"/>
      </font>
    </dxf>
    <dxf>
      <font>
        <b/>
        <i val="0"/>
      </font>
    </dxf>
    <dxf>
      <fill>
        <patternFill>
          <bgColor theme="0" tint="-4.9989318521683403E-2"/>
        </patternFill>
      </fill>
    </dxf>
    <dxf>
      <fill>
        <patternFill>
          <bgColor theme="0" tint="-4.9989318521683403E-2"/>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ill>
        <patternFill>
          <bgColor theme="4" tint="0.59996337778862885"/>
        </patternFill>
      </fill>
    </dxf>
    <dxf>
      <fill>
        <patternFill>
          <bgColor theme="4" tint="0.59996337778862885"/>
        </patternFill>
      </fill>
    </dxf>
    <dxf>
      <fill>
        <patternFill>
          <bgColor theme="9" tint="0.59996337778862885"/>
        </patternFill>
      </fill>
    </dxf>
    <dxf>
      <font>
        <color theme="0"/>
      </font>
    </dxf>
    <dxf>
      <font>
        <color theme="0"/>
      </font>
    </dxf>
    <dxf>
      <font>
        <color theme="0"/>
      </font>
    </dxf>
    <dxf>
      <font>
        <color theme="0"/>
      </font>
    </dxf>
    <dxf>
      <font>
        <color theme="0"/>
      </font>
    </dxf>
    <dxf>
      <fill>
        <patternFill>
          <bgColor theme="4" tint="0.79998168889431442"/>
        </patternFill>
      </fill>
    </dxf>
    <dxf>
      <fill>
        <patternFill>
          <bgColor theme="9" tint="0.79998168889431442"/>
        </patternFill>
      </fill>
    </dxf>
    <dxf>
      <fill>
        <patternFill>
          <bgColor theme="4" tint="0.79998168889431442"/>
        </patternFill>
      </fill>
    </dxf>
    <dxf>
      <font>
        <b/>
        <i val="0"/>
      </font>
    </dxf>
    <dxf>
      <font>
        <b/>
        <i val="0"/>
      </font>
    </dxf>
    <dxf>
      <fill>
        <patternFill>
          <bgColor theme="4" tint="0.59996337778862885"/>
        </patternFill>
      </fill>
    </dxf>
    <dxf>
      <fill>
        <patternFill>
          <bgColor theme="4" tint="0.59996337778862885"/>
        </patternFill>
      </fill>
    </dxf>
    <dxf>
      <fill>
        <patternFill>
          <bgColor theme="9" tint="0.59996337778862885"/>
        </patternFill>
      </fill>
    </dxf>
    <dxf>
      <font>
        <color theme="0"/>
      </font>
    </dxf>
    <dxf>
      <font>
        <color theme="0"/>
      </font>
    </dxf>
    <dxf>
      <font>
        <color theme="0"/>
      </font>
    </dxf>
    <dxf>
      <font>
        <color theme="0"/>
      </font>
    </dxf>
    <dxf>
      <font>
        <color theme="0"/>
      </font>
    </dxf>
    <dxf>
      <fill>
        <patternFill>
          <bgColor theme="4" tint="0.79998168889431442"/>
        </patternFill>
      </fill>
    </dxf>
    <dxf>
      <fill>
        <patternFill>
          <bgColor theme="9" tint="0.79998168889431442"/>
        </patternFill>
      </fill>
    </dxf>
    <dxf>
      <fill>
        <patternFill>
          <bgColor theme="4" tint="0.79998168889431442"/>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ill>
        <patternFill>
          <bgColor theme="4" tint="0.59996337778862885"/>
        </patternFill>
      </fill>
    </dxf>
    <dxf>
      <fill>
        <patternFill>
          <bgColor theme="4" tint="0.59996337778862885"/>
        </patternFill>
      </fill>
    </dxf>
    <dxf>
      <fill>
        <patternFill>
          <bgColor theme="9" tint="0.59996337778862885"/>
        </patternFill>
      </fill>
    </dxf>
    <dxf>
      <font>
        <color theme="0"/>
      </font>
    </dxf>
    <dxf>
      <font>
        <color theme="0"/>
      </font>
    </dxf>
    <dxf>
      <font>
        <color theme="0"/>
      </font>
    </dxf>
    <dxf>
      <font>
        <color theme="0"/>
      </font>
    </dxf>
    <dxf>
      <font>
        <color theme="0"/>
      </font>
    </dxf>
    <dxf>
      <fill>
        <patternFill>
          <bgColor theme="4" tint="0.79998168889431442"/>
        </patternFill>
      </fill>
    </dxf>
    <dxf>
      <fill>
        <patternFill>
          <bgColor theme="9" tint="0.79998168889431442"/>
        </patternFill>
      </fill>
    </dxf>
    <dxf>
      <fill>
        <patternFill>
          <bgColor theme="4" tint="0.79998168889431442"/>
        </patternFill>
      </fill>
    </dxf>
    <dxf>
      <font>
        <b/>
        <i val="0"/>
      </font>
    </dxf>
    <dxf>
      <font>
        <b/>
        <i val="0"/>
      </font>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ill>
        <patternFill>
          <bgColor theme="4" tint="0.59996337778862885"/>
        </patternFill>
      </fill>
    </dxf>
    <dxf>
      <fill>
        <patternFill>
          <bgColor theme="4" tint="0.59996337778862885"/>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9" tint="0.59996337778862885"/>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theme="4" tint="0.79998168889431442"/>
        </patternFill>
      </fill>
    </dxf>
    <dxf>
      <fill>
        <patternFill>
          <bgColor theme="9" tint="0.79998168889431442"/>
        </patternFill>
      </fill>
    </dxf>
    <dxf>
      <fill>
        <patternFill>
          <bgColor theme="4" tint="0.79998168889431442"/>
        </patternFill>
      </fill>
    </dxf>
    <dxf>
      <fill>
        <patternFill>
          <bgColor theme="4" tint="0.79998168889431442"/>
        </patternFill>
      </fill>
    </dxf>
    <dxf>
      <fill>
        <patternFill>
          <bgColor theme="9" tint="0.79998168889431442"/>
        </patternFill>
      </fill>
    </dxf>
    <dxf>
      <fill>
        <patternFill>
          <bgColor theme="4" tint="0.79998168889431442"/>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ill>
        <patternFill>
          <bgColor theme="4" tint="0.59996337778862885"/>
        </patternFill>
      </fill>
    </dxf>
    <dxf>
      <fill>
        <patternFill>
          <bgColor theme="4" tint="0.59996337778862885"/>
        </patternFill>
      </fill>
    </dxf>
    <dxf>
      <fill>
        <patternFill>
          <bgColor theme="9" tint="0.59996337778862885"/>
        </patternFill>
      </fill>
    </dxf>
    <dxf>
      <font>
        <color theme="0"/>
      </font>
    </dxf>
    <dxf>
      <font>
        <color theme="0"/>
      </font>
    </dxf>
    <dxf>
      <font>
        <color theme="0"/>
      </font>
    </dxf>
    <dxf>
      <font>
        <color theme="0"/>
      </font>
    </dxf>
    <dxf>
      <font>
        <color theme="0"/>
      </font>
    </dxf>
    <dxf>
      <fill>
        <patternFill>
          <bgColor theme="4" tint="0.79998168889431442"/>
        </patternFill>
      </fill>
    </dxf>
    <dxf>
      <fill>
        <patternFill>
          <bgColor theme="9" tint="0.79998168889431442"/>
        </patternFill>
      </fill>
    </dxf>
    <dxf>
      <fill>
        <patternFill>
          <bgColor theme="4" tint="0.79998168889431442"/>
        </patternFill>
      </fill>
    </dxf>
    <dxf>
      <font>
        <b/>
        <i val="0"/>
      </font>
    </dxf>
    <dxf>
      <font>
        <b/>
        <i val="0"/>
      </font>
    </dxf>
    <dxf>
      <fill>
        <patternFill>
          <bgColor theme="4" tint="0.59996337778862885"/>
        </patternFill>
      </fill>
    </dxf>
    <dxf>
      <fill>
        <patternFill>
          <bgColor theme="4" tint="0.59996337778862885"/>
        </patternFill>
      </fill>
    </dxf>
    <dxf>
      <fill>
        <patternFill>
          <bgColor theme="9" tint="0.59996337778862885"/>
        </patternFill>
      </fill>
    </dxf>
    <dxf>
      <font>
        <color theme="0"/>
      </font>
    </dxf>
    <dxf>
      <font>
        <color theme="0"/>
      </font>
    </dxf>
    <dxf>
      <font>
        <color theme="0"/>
      </font>
    </dxf>
    <dxf>
      <font>
        <color theme="0"/>
      </font>
    </dxf>
    <dxf>
      <font>
        <color theme="0"/>
      </font>
    </dxf>
    <dxf>
      <fill>
        <patternFill>
          <bgColor theme="4" tint="0.79998168889431442"/>
        </patternFill>
      </fill>
    </dxf>
    <dxf>
      <fill>
        <patternFill>
          <bgColor theme="9" tint="0.79998168889431442"/>
        </patternFill>
      </fill>
    </dxf>
    <dxf>
      <fill>
        <patternFill>
          <bgColor theme="4" tint="0.79998168889431442"/>
        </patternFill>
      </fill>
    </dxf>
    <dxf>
      <font>
        <b/>
        <i val="0"/>
      </font>
    </dxf>
    <dxf>
      <font>
        <b/>
        <i val="0"/>
      </font>
    </dxf>
    <dxf>
      <font>
        <b/>
        <i val="0"/>
      </font>
    </dxf>
    <dxf>
      <font>
        <b/>
        <i val="0"/>
      </font>
    </dxf>
    <dxf>
      <fill>
        <patternFill>
          <bgColor theme="0" tint="-4.9989318521683403E-2"/>
        </patternFill>
      </fill>
    </dxf>
    <dxf>
      <font>
        <b/>
        <i val="0"/>
      </font>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ill>
        <patternFill>
          <bgColor theme="0" tint="-4.9989318521683403E-2"/>
        </patternFill>
      </fill>
    </dxf>
    <dxf>
      <fill>
        <patternFill>
          <bgColor theme="4" tint="0.59996337778862885"/>
        </patternFill>
      </fill>
    </dxf>
    <dxf>
      <fill>
        <patternFill>
          <bgColor theme="4" tint="0.59996337778862885"/>
        </patternFill>
      </fill>
    </dxf>
    <dxf>
      <fill>
        <patternFill>
          <bgColor theme="9" tint="0.59996337778862885"/>
        </patternFill>
      </fill>
    </dxf>
    <dxf>
      <font>
        <color theme="0"/>
      </font>
    </dxf>
    <dxf>
      <font>
        <color theme="0"/>
      </font>
    </dxf>
    <dxf>
      <font>
        <color theme="0"/>
      </font>
    </dxf>
    <dxf>
      <font>
        <color theme="0"/>
      </font>
    </dxf>
    <dxf>
      <font>
        <color theme="0"/>
      </font>
    </dxf>
    <dxf>
      <fill>
        <patternFill>
          <bgColor theme="4" tint="0.79998168889431442"/>
        </patternFill>
      </fill>
    </dxf>
    <dxf>
      <fill>
        <patternFill>
          <bgColor theme="9" tint="0.79998168889431442"/>
        </patternFill>
      </fill>
    </dxf>
    <dxf>
      <fill>
        <patternFill>
          <bgColor theme="4" tint="0.79998168889431442"/>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ill>
        <patternFill>
          <bgColor theme="4" tint="0.59996337778862885"/>
        </patternFill>
      </fill>
    </dxf>
    <dxf>
      <fill>
        <patternFill>
          <bgColor theme="4" tint="0.59996337778862885"/>
        </patternFill>
      </fill>
    </dxf>
    <dxf>
      <fill>
        <patternFill>
          <bgColor theme="9" tint="0.59996337778862885"/>
        </patternFill>
      </fill>
    </dxf>
    <dxf>
      <font>
        <color theme="0"/>
      </font>
    </dxf>
    <dxf>
      <font>
        <color theme="0"/>
      </font>
    </dxf>
    <dxf>
      <font>
        <color theme="0"/>
      </font>
    </dxf>
    <dxf>
      <font>
        <color theme="0"/>
      </font>
    </dxf>
    <dxf>
      <font>
        <color theme="0"/>
      </font>
    </dxf>
    <dxf>
      <fill>
        <patternFill>
          <bgColor theme="4" tint="0.79998168889431442"/>
        </patternFill>
      </fill>
    </dxf>
    <dxf>
      <fill>
        <patternFill>
          <bgColor theme="9" tint="0.79998168889431442"/>
        </patternFill>
      </fill>
    </dxf>
    <dxf>
      <fill>
        <patternFill>
          <bgColor theme="4" tint="0.79998168889431442"/>
        </patternFill>
      </fill>
    </dxf>
    <dxf>
      <font>
        <b/>
        <i val="0"/>
      </font>
    </dxf>
    <dxf>
      <font>
        <b/>
        <i val="0"/>
      </font>
    </dxf>
    <dxf>
      <fill>
        <patternFill>
          <bgColor theme="4" tint="0.59996337778862885"/>
        </patternFill>
      </fill>
    </dxf>
    <dxf>
      <fill>
        <patternFill>
          <bgColor theme="4" tint="0.59996337778862885"/>
        </patternFill>
      </fill>
    </dxf>
    <dxf>
      <fill>
        <patternFill>
          <bgColor theme="9" tint="0.59996337778862885"/>
        </patternFill>
      </fill>
    </dxf>
    <dxf>
      <font>
        <color theme="0"/>
      </font>
    </dxf>
    <dxf>
      <font>
        <color theme="0"/>
      </font>
    </dxf>
    <dxf>
      <font>
        <color theme="0"/>
      </font>
    </dxf>
    <dxf>
      <font>
        <color theme="0"/>
      </font>
    </dxf>
    <dxf>
      <font>
        <color theme="0"/>
      </font>
    </dxf>
    <dxf>
      <fill>
        <patternFill>
          <bgColor theme="4" tint="0.79998168889431442"/>
        </patternFill>
      </fill>
    </dxf>
    <dxf>
      <fill>
        <patternFill>
          <bgColor theme="9" tint="0.79998168889431442"/>
        </patternFill>
      </fill>
    </dxf>
    <dxf>
      <fill>
        <patternFill>
          <bgColor theme="4" tint="0.79998168889431442"/>
        </patternFill>
      </fill>
    </dxf>
    <dxf>
      <font>
        <b/>
        <i val="0"/>
      </font>
    </dxf>
    <dxf>
      <font>
        <b/>
        <i val="0"/>
      </font>
    </dxf>
    <dxf>
      <fill>
        <patternFill>
          <bgColor theme="4" tint="0.59996337778862885"/>
        </patternFill>
      </fill>
    </dxf>
    <dxf>
      <fill>
        <patternFill>
          <bgColor theme="4" tint="0.59996337778862885"/>
        </patternFill>
      </fill>
    </dxf>
    <dxf>
      <fill>
        <patternFill>
          <bgColor theme="9" tint="0.59996337778862885"/>
        </patternFill>
      </fill>
    </dxf>
    <dxf>
      <font>
        <color theme="0"/>
      </font>
    </dxf>
    <dxf>
      <font>
        <color theme="0"/>
      </font>
    </dxf>
    <dxf>
      <font>
        <color theme="0"/>
      </font>
    </dxf>
    <dxf>
      <font>
        <color theme="0"/>
      </font>
    </dxf>
    <dxf>
      <font>
        <color theme="0"/>
      </font>
    </dxf>
    <dxf>
      <fill>
        <patternFill>
          <bgColor theme="4" tint="0.79998168889431442"/>
        </patternFill>
      </fill>
    </dxf>
    <dxf>
      <fill>
        <patternFill>
          <bgColor theme="9" tint="0.79998168889431442"/>
        </patternFill>
      </fill>
    </dxf>
    <dxf>
      <fill>
        <patternFill>
          <bgColor theme="4" tint="0.79998168889431442"/>
        </patternFill>
      </fill>
    </dxf>
    <dxf>
      <font>
        <b/>
        <i val="0"/>
      </font>
    </dxf>
    <dxf>
      <font>
        <b/>
        <i val="0"/>
      </font>
    </dxf>
    <dxf>
      <font>
        <b/>
        <i val="0"/>
      </font>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ill>
        <patternFill>
          <bgColor theme="4" tint="0.59996337778862885"/>
        </patternFill>
      </fill>
    </dxf>
    <dxf>
      <fill>
        <patternFill>
          <bgColor theme="4" tint="0.59996337778862885"/>
        </patternFill>
      </fill>
    </dxf>
    <dxf>
      <fill>
        <patternFill>
          <bgColor theme="9" tint="0.59996337778862885"/>
        </patternFill>
      </fill>
    </dxf>
    <dxf>
      <font>
        <color theme="0"/>
      </font>
    </dxf>
    <dxf>
      <font>
        <color theme="0"/>
      </font>
    </dxf>
    <dxf>
      <font>
        <color theme="0"/>
      </font>
    </dxf>
    <dxf>
      <font>
        <color theme="0"/>
      </font>
    </dxf>
    <dxf>
      <font>
        <color theme="0"/>
      </font>
    </dxf>
    <dxf>
      <fill>
        <patternFill>
          <bgColor theme="4" tint="0.79998168889431442"/>
        </patternFill>
      </fill>
    </dxf>
    <dxf>
      <fill>
        <patternFill>
          <bgColor theme="9" tint="0.79998168889431442"/>
        </patternFill>
      </fill>
    </dxf>
    <dxf>
      <fill>
        <patternFill>
          <bgColor theme="4" tint="0.79998168889431442"/>
        </patternFill>
      </fill>
    </dxf>
    <dxf>
      <font>
        <b/>
        <i val="0"/>
      </font>
    </dxf>
    <dxf>
      <font>
        <b/>
        <i val="0"/>
      </font>
    </dxf>
    <dxf>
      <fill>
        <patternFill>
          <bgColor theme="4" tint="0.59996337778862885"/>
        </patternFill>
      </fill>
    </dxf>
    <dxf>
      <fill>
        <patternFill>
          <bgColor theme="4" tint="0.59996337778862885"/>
        </patternFill>
      </fill>
    </dxf>
    <dxf>
      <fill>
        <patternFill>
          <bgColor theme="9" tint="0.59996337778862885"/>
        </patternFill>
      </fill>
    </dxf>
    <dxf>
      <font>
        <color theme="0"/>
      </font>
    </dxf>
    <dxf>
      <font>
        <color theme="0"/>
      </font>
    </dxf>
    <dxf>
      <font>
        <color theme="0"/>
      </font>
    </dxf>
    <dxf>
      <font>
        <color theme="0"/>
      </font>
    </dxf>
    <dxf>
      <font>
        <color theme="0"/>
      </font>
    </dxf>
    <dxf>
      <fill>
        <patternFill>
          <bgColor theme="4" tint="0.79998168889431442"/>
        </patternFill>
      </fill>
    </dxf>
    <dxf>
      <fill>
        <patternFill>
          <bgColor theme="9" tint="0.79998168889431442"/>
        </patternFill>
      </fill>
    </dxf>
    <dxf>
      <fill>
        <patternFill>
          <bgColor theme="4" tint="0.79998168889431442"/>
        </patternFill>
      </fill>
    </dxf>
    <dxf>
      <font>
        <b/>
        <i val="0"/>
      </font>
    </dxf>
    <dxf>
      <font>
        <b/>
        <i val="0"/>
      </font>
    </dxf>
    <dxf>
      <fill>
        <patternFill>
          <bgColor theme="4" tint="0.59996337778862885"/>
        </patternFill>
      </fill>
    </dxf>
    <dxf>
      <fill>
        <patternFill>
          <bgColor theme="4" tint="0.59996337778862885"/>
        </patternFill>
      </fill>
    </dxf>
    <dxf>
      <fill>
        <patternFill>
          <bgColor theme="9" tint="0.59996337778862885"/>
        </patternFill>
      </fill>
    </dxf>
    <dxf>
      <font>
        <color theme="0"/>
      </font>
    </dxf>
    <dxf>
      <font>
        <color theme="0"/>
      </font>
    </dxf>
    <dxf>
      <font>
        <color theme="0"/>
      </font>
    </dxf>
    <dxf>
      <font>
        <color theme="0"/>
      </font>
    </dxf>
    <dxf>
      <font>
        <color theme="0"/>
      </font>
    </dxf>
    <dxf>
      <fill>
        <patternFill>
          <bgColor theme="4" tint="0.79998168889431442"/>
        </patternFill>
      </fill>
    </dxf>
    <dxf>
      <fill>
        <patternFill>
          <bgColor theme="9" tint="0.79998168889431442"/>
        </patternFill>
      </fill>
    </dxf>
    <dxf>
      <fill>
        <patternFill>
          <bgColor theme="4" tint="0.79998168889431442"/>
        </patternFill>
      </fill>
    </dxf>
    <dxf>
      <font>
        <b/>
        <i val="0"/>
      </font>
    </dxf>
    <dxf>
      <font>
        <b/>
        <i val="0"/>
      </font>
    </dxf>
    <dxf>
      <fill>
        <patternFill>
          <bgColor theme="4" tint="0.59996337778862885"/>
        </patternFill>
      </fill>
    </dxf>
    <dxf>
      <fill>
        <patternFill>
          <bgColor theme="4" tint="0.59996337778862885"/>
        </patternFill>
      </fill>
    </dxf>
    <dxf>
      <fill>
        <patternFill>
          <bgColor theme="9" tint="0.59996337778862885"/>
        </patternFill>
      </fill>
    </dxf>
    <dxf>
      <font>
        <color theme="0"/>
      </font>
    </dxf>
    <dxf>
      <font>
        <color theme="0"/>
      </font>
    </dxf>
    <dxf>
      <font>
        <color theme="0"/>
      </font>
    </dxf>
    <dxf>
      <font>
        <color theme="0"/>
      </font>
    </dxf>
    <dxf>
      <font>
        <color theme="0"/>
      </font>
    </dxf>
    <dxf>
      <fill>
        <patternFill>
          <bgColor theme="4" tint="0.79998168889431442"/>
        </patternFill>
      </fill>
    </dxf>
    <dxf>
      <fill>
        <patternFill>
          <bgColor theme="9" tint="0.79998168889431442"/>
        </patternFill>
      </fill>
    </dxf>
    <dxf>
      <fill>
        <patternFill>
          <bgColor theme="4" tint="0.79998168889431442"/>
        </patternFill>
      </fill>
    </dxf>
    <dxf>
      <font>
        <b/>
        <i val="0"/>
      </font>
    </dxf>
    <dxf>
      <font>
        <b/>
        <i val="0"/>
      </font>
    </dxf>
    <dxf>
      <font>
        <b/>
        <i val="0"/>
      </font>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ill>
        <patternFill>
          <bgColor theme="0" tint="-4.9989318521683403E-2"/>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ill>
        <patternFill>
          <bgColor theme="4" tint="0.59996337778862885"/>
        </patternFill>
      </fill>
    </dxf>
    <dxf>
      <fill>
        <patternFill>
          <bgColor theme="4" tint="0.59996337778862885"/>
        </patternFill>
      </fill>
    </dxf>
    <dxf>
      <fill>
        <patternFill>
          <bgColor theme="9" tint="0.59996337778862885"/>
        </patternFill>
      </fill>
    </dxf>
    <dxf>
      <font>
        <color theme="0"/>
      </font>
    </dxf>
    <dxf>
      <font>
        <color theme="0"/>
      </font>
    </dxf>
    <dxf>
      <font>
        <color theme="0"/>
      </font>
    </dxf>
    <dxf>
      <font>
        <color theme="0"/>
      </font>
    </dxf>
    <dxf>
      <font>
        <color theme="0"/>
      </font>
    </dxf>
    <dxf>
      <fill>
        <patternFill>
          <bgColor theme="4" tint="0.79998168889431442"/>
        </patternFill>
      </fill>
    </dxf>
    <dxf>
      <fill>
        <patternFill>
          <bgColor theme="9" tint="0.79998168889431442"/>
        </patternFill>
      </fill>
    </dxf>
    <dxf>
      <fill>
        <patternFill>
          <bgColor theme="4" tint="0.79998168889431442"/>
        </patternFill>
      </fill>
    </dxf>
    <dxf>
      <font>
        <b/>
        <i val="0"/>
      </font>
    </dxf>
    <dxf>
      <font>
        <b/>
        <i val="0"/>
      </font>
    </dxf>
    <dxf>
      <fill>
        <patternFill>
          <bgColor theme="4" tint="0.59996337778862885"/>
        </patternFill>
      </fill>
    </dxf>
    <dxf>
      <fill>
        <patternFill>
          <bgColor theme="4" tint="0.59996337778862885"/>
        </patternFill>
      </fill>
    </dxf>
    <dxf>
      <fill>
        <patternFill>
          <bgColor theme="9" tint="0.59996337778862885"/>
        </patternFill>
      </fill>
    </dxf>
    <dxf>
      <font>
        <color theme="0"/>
      </font>
    </dxf>
    <dxf>
      <font>
        <color theme="0"/>
      </font>
    </dxf>
    <dxf>
      <font>
        <color theme="0"/>
      </font>
    </dxf>
    <dxf>
      <font>
        <color theme="0"/>
      </font>
    </dxf>
    <dxf>
      <font>
        <color theme="0"/>
      </font>
    </dxf>
    <dxf>
      <fill>
        <patternFill>
          <bgColor theme="4" tint="0.79998168889431442"/>
        </patternFill>
      </fill>
    </dxf>
    <dxf>
      <fill>
        <patternFill>
          <bgColor theme="9" tint="0.79998168889431442"/>
        </patternFill>
      </fill>
    </dxf>
    <dxf>
      <fill>
        <patternFill>
          <bgColor theme="4" tint="0.79998168889431442"/>
        </patternFill>
      </fill>
    </dxf>
    <dxf>
      <font>
        <b/>
        <i val="0"/>
      </font>
    </dxf>
    <dxf>
      <font>
        <b/>
        <i val="0"/>
      </font>
    </dxf>
    <dxf>
      <fill>
        <patternFill>
          <bgColor theme="4" tint="0.59996337778862885"/>
        </patternFill>
      </fill>
    </dxf>
    <dxf>
      <fill>
        <patternFill>
          <bgColor theme="4" tint="0.59996337778862885"/>
        </patternFill>
      </fill>
    </dxf>
    <dxf>
      <fill>
        <patternFill>
          <bgColor theme="9" tint="0.59996337778862885"/>
        </patternFill>
      </fill>
    </dxf>
    <dxf>
      <font>
        <color theme="0"/>
      </font>
    </dxf>
    <dxf>
      <font>
        <color theme="0"/>
      </font>
    </dxf>
    <dxf>
      <font>
        <color theme="0"/>
      </font>
    </dxf>
    <dxf>
      <font>
        <color theme="0"/>
      </font>
    </dxf>
    <dxf>
      <font>
        <color theme="0"/>
      </font>
    </dxf>
    <dxf>
      <fill>
        <patternFill>
          <bgColor theme="4" tint="0.79998168889431442"/>
        </patternFill>
      </fill>
    </dxf>
    <dxf>
      <fill>
        <patternFill>
          <bgColor theme="9" tint="0.79998168889431442"/>
        </patternFill>
      </fill>
    </dxf>
    <dxf>
      <fill>
        <patternFill>
          <bgColor theme="4" tint="0.79998168889431442"/>
        </patternFill>
      </fill>
    </dxf>
    <dxf>
      <font>
        <b/>
        <i val="0"/>
      </font>
    </dxf>
    <dxf>
      <font>
        <b/>
        <i val="0"/>
      </font>
    </dxf>
    <dxf>
      <fill>
        <patternFill>
          <bgColor theme="4" tint="0.59996337778862885"/>
        </patternFill>
      </fill>
    </dxf>
    <dxf>
      <fill>
        <patternFill>
          <bgColor theme="4" tint="0.59996337778862885"/>
        </patternFill>
      </fill>
    </dxf>
    <dxf>
      <fill>
        <patternFill>
          <bgColor theme="9" tint="0.59996337778862885"/>
        </patternFill>
      </fill>
    </dxf>
    <dxf>
      <font>
        <color theme="0"/>
      </font>
    </dxf>
    <dxf>
      <font>
        <color theme="0"/>
      </font>
    </dxf>
    <dxf>
      <font>
        <color theme="0"/>
      </font>
    </dxf>
    <dxf>
      <font>
        <color theme="0"/>
      </font>
    </dxf>
    <dxf>
      <font>
        <color theme="0"/>
      </font>
    </dxf>
    <dxf>
      <fill>
        <patternFill>
          <bgColor theme="4" tint="0.79998168889431442"/>
        </patternFill>
      </fill>
    </dxf>
    <dxf>
      <fill>
        <patternFill>
          <bgColor theme="9" tint="0.79998168889431442"/>
        </patternFill>
      </fill>
    </dxf>
    <dxf>
      <fill>
        <patternFill>
          <bgColor theme="4" tint="0.79998168889431442"/>
        </patternFill>
      </fill>
    </dxf>
    <dxf>
      <font>
        <b/>
        <i val="0"/>
      </font>
    </dxf>
    <dxf>
      <font>
        <b/>
        <i val="0"/>
      </font>
    </dxf>
    <dxf>
      <font>
        <b/>
        <i val="0"/>
      </font>
      <fill>
        <patternFill>
          <bgColor rgb="FFFFFF99"/>
        </patternFill>
      </fill>
    </dxf>
    <dxf>
      <fill>
        <patternFill>
          <bgColor theme="0" tint="-0.14996795556505021"/>
        </patternFill>
      </fill>
    </dxf>
    <dxf>
      <fill>
        <patternFill>
          <bgColor rgb="FFFFCC99"/>
        </patternFill>
      </fill>
    </dxf>
    <dxf>
      <font>
        <b/>
        <i val="0"/>
      </font>
    </dxf>
    <dxf>
      <font>
        <b/>
        <i val="0"/>
      </font>
    </dxf>
    <dxf>
      <font>
        <color rgb="FF0070C0"/>
      </font>
    </dxf>
    <dxf>
      <font>
        <color rgb="FF0070C0"/>
      </font>
    </dxf>
    <dxf>
      <fill>
        <patternFill>
          <bgColor rgb="FFFFFF99"/>
        </patternFill>
      </fill>
    </dxf>
    <dxf>
      <fill>
        <patternFill>
          <bgColor theme="0" tint="-0.14996795556505021"/>
        </patternFill>
      </fill>
    </dxf>
    <dxf>
      <fill>
        <patternFill>
          <bgColor rgb="FFFFCC99"/>
        </patternFill>
      </fill>
    </dxf>
  </dxfs>
  <tableStyles count="0" defaultTableStyle="TableStyleMedium2" defaultPivotStyle="PivotStyleLight16"/>
  <colors>
    <mruColors>
      <color rgb="FFFFFFCC"/>
      <color rgb="FFFFCC99"/>
      <color rgb="FFFFFF99"/>
      <color rgb="FFCC0000"/>
      <color rgb="FFFFCCFF"/>
      <color rgb="FFCCECFF"/>
      <color rgb="FFFF99FF"/>
      <color rgb="FF99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0</xdr:colOff>
      <xdr:row>3</xdr:row>
      <xdr:rowOff>57150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19050"/>
          <a:ext cx="3238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00"/>
    <pageSetUpPr fitToPage="1"/>
  </sheetPr>
  <dimension ref="A1:AH18"/>
  <sheetViews>
    <sheetView showGridLines="0" showRowColHeaders="0" tabSelected="1" workbookViewId="0">
      <selection activeCell="AD1" sqref="AD1"/>
    </sheetView>
  </sheetViews>
  <sheetFormatPr defaultRowHeight="12.75" x14ac:dyDescent="0.2"/>
  <cols>
    <col min="1" max="1" width="5.140625" style="1" bestFit="1" customWidth="1"/>
    <col min="2" max="2" width="9.28515625" style="1" customWidth="1"/>
    <col min="3" max="3" width="4.7109375" style="1" bestFit="1" customWidth="1"/>
    <col min="4" max="11" width="3" style="1" customWidth="1"/>
    <col min="12" max="22" width="2.7109375" style="1" customWidth="1"/>
    <col min="23" max="28" width="2.7109375" style="1" hidden="1" customWidth="1"/>
    <col min="29" max="31" width="3" style="1" customWidth="1"/>
    <col min="32" max="32" width="5.28515625" style="1" bestFit="1" customWidth="1"/>
    <col min="33" max="33" width="3.7109375" style="1" customWidth="1"/>
    <col min="34" max="263" width="9.140625" style="1"/>
    <col min="264" max="264" width="5.140625" style="1" bestFit="1" customWidth="1"/>
    <col min="265" max="265" width="13.5703125" style="1" bestFit="1" customWidth="1"/>
    <col min="266" max="266" width="6.5703125" style="1" bestFit="1" customWidth="1"/>
    <col min="267" max="284" width="3" style="1" customWidth="1"/>
    <col min="285" max="285" width="9.5703125" style="1" bestFit="1" customWidth="1"/>
    <col min="286" max="519" width="9.140625" style="1"/>
    <col min="520" max="520" width="5.140625" style="1" bestFit="1" customWidth="1"/>
    <col min="521" max="521" width="13.5703125" style="1" bestFit="1" customWidth="1"/>
    <col min="522" max="522" width="6.5703125" style="1" bestFit="1" customWidth="1"/>
    <col min="523" max="540" width="3" style="1" customWidth="1"/>
    <col min="541" max="541" width="9.5703125" style="1" bestFit="1" customWidth="1"/>
    <col min="542" max="775" width="9.140625" style="1"/>
    <col min="776" max="776" width="5.140625" style="1" bestFit="1" customWidth="1"/>
    <col min="777" max="777" width="13.5703125" style="1" bestFit="1" customWidth="1"/>
    <col min="778" max="778" width="6.5703125" style="1" bestFit="1" customWidth="1"/>
    <col min="779" max="796" width="3" style="1" customWidth="1"/>
    <col min="797" max="797" width="9.5703125" style="1" bestFit="1" customWidth="1"/>
    <col min="798" max="1031" width="9.140625" style="1"/>
    <col min="1032" max="1032" width="5.140625" style="1" bestFit="1" customWidth="1"/>
    <col min="1033" max="1033" width="13.5703125" style="1" bestFit="1" customWidth="1"/>
    <col min="1034" max="1034" width="6.5703125" style="1" bestFit="1" customWidth="1"/>
    <col min="1035" max="1052" width="3" style="1" customWidth="1"/>
    <col min="1053" max="1053" width="9.5703125" style="1" bestFit="1" customWidth="1"/>
    <col min="1054" max="1287" width="9.140625" style="1"/>
    <col min="1288" max="1288" width="5.140625" style="1" bestFit="1" customWidth="1"/>
    <col min="1289" max="1289" width="13.5703125" style="1" bestFit="1" customWidth="1"/>
    <col min="1290" max="1290" width="6.5703125" style="1" bestFit="1" customWidth="1"/>
    <col min="1291" max="1308" width="3" style="1" customWidth="1"/>
    <col min="1309" max="1309" width="9.5703125" style="1" bestFit="1" customWidth="1"/>
    <col min="1310" max="1543" width="9.140625" style="1"/>
    <col min="1544" max="1544" width="5.140625" style="1" bestFit="1" customWidth="1"/>
    <col min="1545" max="1545" width="13.5703125" style="1" bestFit="1" customWidth="1"/>
    <col min="1546" max="1546" width="6.5703125" style="1" bestFit="1" customWidth="1"/>
    <col min="1547" max="1564" width="3" style="1" customWidth="1"/>
    <col min="1565" max="1565" width="9.5703125" style="1" bestFit="1" customWidth="1"/>
    <col min="1566" max="1799" width="9.140625" style="1"/>
    <col min="1800" max="1800" width="5.140625" style="1" bestFit="1" customWidth="1"/>
    <col min="1801" max="1801" width="13.5703125" style="1" bestFit="1" customWidth="1"/>
    <col min="1802" max="1802" width="6.5703125" style="1" bestFit="1" customWidth="1"/>
    <col min="1803" max="1820" width="3" style="1" customWidth="1"/>
    <col min="1821" max="1821" width="9.5703125" style="1" bestFit="1" customWidth="1"/>
    <col min="1822" max="2055" width="9.140625" style="1"/>
    <col min="2056" max="2056" width="5.140625" style="1" bestFit="1" customWidth="1"/>
    <col min="2057" max="2057" width="13.5703125" style="1" bestFit="1" customWidth="1"/>
    <col min="2058" max="2058" width="6.5703125" style="1" bestFit="1" customWidth="1"/>
    <col min="2059" max="2076" width="3" style="1" customWidth="1"/>
    <col min="2077" max="2077" width="9.5703125" style="1" bestFit="1" customWidth="1"/>
    <col min="2078" max="2311" width="9.140625" style="1"/>
    <col min="2312" max="2312" width="5.140625" style="1" bestFit="1" customWidth="1"/>
    <col min="2313" max="2313" width="13.5703125" style="1" bestFit="1" customWidth="1"/>
    <col min="2314" max="2314" width="6.5703125" style="1" bestFit="1" customWidth="1"/>
    <col min="2315" max="2332" width="3" style="1" customWidth="1"/>
    <col min="2333" max="2333" width="9.5703125" style="1" bestFit="1" customWidth="1"/>
    <col min="2334" max="2567" width="9.140625" style="1"/>
    <col min="2568" max="2568" width="5.140625" style="1" bestFit="1" customWidth="1"/>
    <col min="2569" max="2569" width="13.5703125" style="1" bestFit="1" customWidth="1"/>
    <col min="2570" max="2570" width="6.5703125" style="1" bestFit="1" customWidth="1"/>
    <col min="2571" max="2588" width="3" style="1" customWidth="1"/>
    <col min="2589" max="2589" width="9.5703125" style="1" bestFit="1" customWidth="1"/>
    <col min="2590" max="2823" width="9.140625" style="1"/>
    <col min="2824" max="2824" width="5.140625" style="1" bestFit="1" customWidth="1"/>
    <col min="2825" max="2825" width="13.5703125" style="1" bestFit="1" customWidth="1"/>
    <col min="2826" max="2826" width="6.5703125" style="1" bestFit="1" customWidth="1"/>
    <col min="2827" max="2844" width="3" style="1" customWidth="1"/>
    <col min="2845" max="2845" width="9.5703125" style="1" bestFit="1" customWidth="1"/>
    <col min="2846" max="3079" width="9.140625" style="1"/>
    <col min="3080" max="3080" width="5.140625" style="1" bestFit="1" customWidth="1"/>
    <col min="3081" max="3081" width="13.5703125" style="1" bestFit="1" customWidth="1"/>
    <col min="3082" max="3082" width="6.5703125" style="1" bestFit="1" customWidth="1"/>
    <col min="3083" max="3100" width="3" style="1" customWidth="1"/>
    <col min="3101" max="3101" width="9.5703125" style="1" bestFit="1" customWidth="1"/>
    <col min="3102" max="3335" width="9.140625" style="1"/>
    <col min="3336" max="3336" width="5.140625" style="1" bestFit="1" customWidth="1"/>
    <col min="3337" max="3337" width="13.5703125" style="1" bestFit="1" customWidth="1"/>
    <col min="3338" max="3338" width="6.5703125" style="1" bestFit="1" customWidth="1"/>
    <col min="3339" max="3356" width="3" style="1" customWidth="1"/>
    <col min="3357" max="3357" width="9.5703125" style="1" bestFit="1" customWidth="1"/>
    <col min="3358" max="3591" width="9.140625" style="1"/>
    <col min="3592" max="3592" width="5.140625" style="1" bestFit="1" customWidth="1"/>
    <col min="3593" max="3593" width="13.5703125" style="1" bestFit="1" customWidth="1"/>
    <col min="3594" max="3594" width="6.5703125" style="1" bestFit="1" customWidth="1"/>
    <col min="3595" max="3612" width="3" style="1" customWidth="1"/>
    <col min="3613" max="3613" width="9.5703125" style="1" bestFit="1" customWidth="1"/>
    <col min="3614" max="3847" width="9.140625" style="1"/>
    <col min="3848" max="3848" width="5.140625" style="1" bestFit="1" customWidth="1"/>
    <col min="3849" max="3849" width="13.5703125" style="1" bestFit="1" customWidth="1"/>
    <col min="3850" max="3850" width="6.5703125" style="1" bestFit="1" customWidth="1"/>
    <col min="3851" max="3868" width="3" style="1" customWidth="1"/>
    <col min="3869" max="3869" width="9.5703125" style="1" bestFit="1" customWidth="1"/>
    <col min="3870" max="4103" width="9.140625" style="1"/>
    <col min="4104" max="4104" width="5.140625" style="1" bestFit="1" customWidth="1"/>
    <col min="4105" max="4105" width="13.5703125" style="1" bestFit="1" customWidth="1"/>
    <col min="4106" max="4106" width="6.5703125" style="1" bestFit="1" customWidth="1"/>
    <col min="4107" max="4124" width="3" style="1" customWidth="1"/>
    <col min="4125" max="4125" width="9.5703125" style="1" bestFit="1" customWidth="1"/>
    <col min="4126" max="4359" width="9.140625" style="1"/>
    <col min="4360" max="4360" width="5.140625" style="1" bestFit="1" customWidth="1"/>
    <col min="4361" max="4361" width="13.5703125" style="1" bestFit="1" customWidth="1"/>
    <col min="4362" max="4362" width="6.5703125" style="1" bestFit="1" customWidth="1"/>
    <col min="4363" max="4380" width="3" style="1" customWidth="1"/>
    <col min="4381" max="4381" width="9.5703125" style="1" bestFit="1" customWidth="1"/>
    <col min="4382" max="4615" width="9.140625" style="1"/>
    <col min="4616" max="4616" width="5.140625" style="1" bestFit="1" customWidth="1"/>
    <col min="4617" max="4617" width="13.5703125" style="1" bestFit="1" customWidth="1"/>
    <col min="4618" max="4618" width="6.5703125" style="1" bestFit="1" customWidth="1"/>
    <col min="4619" max="4636" width="3" style="1" customWidth="1"/>
    <col min="4637" max="4637" width="9.5703125" style="1" bestFit="1" customWidth="1"/>
    <col min="4638" max="4871" width="9.140625" style="1"/>
    <col min="4872" max="4872" width="5.140625" style="1" bestFit="1" customWidth="1"/>
    <col min="4873" max="4873" width="13.5703125" style="1" bestFit="1" customWidth="1"/>
    <col min="4874" max="4874" width="6.5703125" style="1" bestFit="1" customWidth="1"/>
    <col min="4875" max="4892" width="3" style="1" customWidth="1"/>
    <col min="4893" max="4893" width="9.5703125" style="1" bestFit="1" customWidth="1"/>
    <col min="4894" max="5127" width="9.140625" style="1"/>
    <col min="5128" max="5128" width="5.140625" style="1" bestFit="1" customWidth="1"/>
    <col min="5129" max="5129" width="13.5703125" style="1" bestFit="1" customWidth="1"/>
    <col min="5130" max="5130" width="6.5703125" style="1" bestFit="1" customWidth="1"/>
    <col min="5131" max="5148" width="3" style="1" customWidth="1"/>
    <col min="5149" max="5149" width="9.5703125" style="1" bestFit="1" customWidth="1"/>
    <col min="5150" max="5383" width="9.140625" style="1"/>
    <col min="5384" max="5384" width="5.140625" style="1" bestFit="1" customWidth="1"/>
    <col min="5385" max="5385" width="13.5703125" style="1" bestFit="1" customWidth="1"/>
    <col min="5386" max="5386" width="6.5703125" style="1" bestFit="1" customWidth="1"/>
    <col min="5387" max="5404" width="3" style="1" customWidth="1"/>
    <col min="5405" max="5405" width="9.5703125" style="1" bestFit="1" customWidth="1"/>
    <col min="5406" max="5639" width="9.140625" style="1"/>
    <col min="5640" max="5640" width="5.140625" style="1" bestFit="1" customWidth="1"/>
    <col min="5641" max="5641" width="13.5703125" style="1" bestFit="1" customWidth="1"/>
    <col min="5642" max="5642" width="6.5703125" style="1" bestFit="1" customWidth="1"/>
    <col min="5643" max="5660" width="3" style="1" customWidth="1"/>
    <col min="5661" max="5661" width="9.5703125" style="1" bestFit="1" customWidth="1"/>
    <col min="5662" max="5895" width="9.140625" style="1"/>
    <col min="5896" max="5896" width="5.140625" style="1" bestFit="1" customWidth="1"/>
    <col min="5897" max="5897" width="13.5703125" style="1" bestFit="1" customWidth="1"/>
    <col min="5898" max="5898" width="6.5703125" style="1" bestFit="1" customWidth="1"/>
    <col min="5899" max="5916" width="3" style="1" customWidth="1"/>
    <col min="5917" max="5917" width="9.5703125" style="1" bestFit="1" customWidth="1"/>
    <col min="5918" max="6151" width="9.140625" style="1"/>
    <col min="6152" max="6152" width="5.140625" style="1" bestFit="1" customWidth="1"/>
    <col min="6153" max="6153" width="13.5703125" style="1" bestFit="1" customWidth="1"/>
    <col min="6154" max="6154" width="6.5703125" style="1" bestFit="1" customWidth="1"/>
    <col min="6155" max="6172" width="3" style="1" customWidth="1"/>
    <col min="6173" max="6173" width="9.5703125" style="1" bestFit="1" customWidth="1"/>
    <col min="6174" max="6407" width="9.140625" style="1"/>
    <col min="6408" max="6408" width="5.140625" style="1" bestFit="1" customWidth="1"/>
    <col min="6409" max="6409" width="13.5703125" style="1" bestFit="1" customWidth="1"/>
    <col min="6410" max="6410" width="6.5703125" style="1" bestFit="1" customWidth="1"/>
    <col min="6411" max="6428" width="3" style="1" customWidth="1"/>
    <col min="6429" max="6429" width="9.5703125" style="1" bestFit="1" customWidth="1"/>
    <col min="6430" max="6663" width="9.140625" style="1"/>
    <col min="6664" max="6664" width="5.140625" style="1" bestFit="1" customWidth="1"/>
    <col min="6665" max="6665" width="13.5703125" style="1" bestFit="1" customWidth="1"/>
    <col min="6666" max="6666" width="6.5703125" style="1" bestFit="1" customWidth="1"/>
    <col min="6667" max="6684" width="3" style="1" customWidth="1"/>
    <col min="6685" max="6685" width="9.5703125" style="1" bestFit="1" customWidth="1"/>
    <col min="6686" max="6919" width="9.140625" style="1"/>
    <col min="6920" max="6920" width="5.140625" style="1" bestFit="1" customWidth="1"/>
    <col min="6921" max="6921" width="13.5703125" style="1" bestFit="1" customWidth="1"/>
    <col min="6922" max="6922" width="6.5703125" style="1" bestFit="1" customWidth="1"/>
    <col min="6923" max="6940" width="3" style="1" customWidth="1"/>
    <col min="6941" max="6941" width="9.5703125" style="1" bestFit="1" customWidth="1"/>
    <col min="6942" max="7175" width="9.140625" style="1"/>
    <col min="7176" max="7176" width="5.140625" style="1" bestFit="1" customWidth="1"/>
    <col min="7177" max="7177" width="13.5703125" style="1" bestFit="1" customWidth="1"/>
    <col min="7178" max="7178" width="6.5703125" style="1" bestFit="1" customWidth="1"/>
    <col min="7179" max="7196" width="3" style="1" customWidth="1"/>
    <col min="7197" max="7197" width="9.5703125" style="1" bestFit="1" customWidth="1"/>
    <col min="7198" max="7431" width="9.140625" style="1"/>
    <col min="7432" max="7432" width="5.140625" style="1" bestFit="1" customWidth="1"/>
    <col min="7433" max="7433" width="13.5703125" style="1" bestFit="1" customWidth="1"/>
    <col min="7434" max="7434" width="6.5703125" style="1" bestFit="1" customWidth="1"/>
    <col min="7435" max="7452" width="3" style="1" customWidth="1"/>
    <col min="7453" max="7453" width="9.5703125" style="1" bestFit="1" customWidth="1"/>
    <col min="7454" max="7687" width="9.140625" style="1"/>
    <col min="7688" max="7688" width="5.140625" style="1" bestFit="1" customWidth="1"/>
    <col min="7689" max="7689" width="13.5703125" style="1" bestFit="1" customWidth="1"/>
    <col min="7690" max="7690" width="6.5703125" style="1" bestFit="1" customWidth="1"/>
    <col min="7691" max="7708" width="3" style="1" customWidth="1"/>
    <col min="7709" max="7709" width="9.5703125" style="1" bestFit="1" customWidth="1"/>
    <col min="7710" max="7943" width="9.140625" style="1"/>
    <col min="7944" max="7944" width="5.140625" style="1" bestFit="1" customWidth="1"/>
    <col min="7945" max="7945" width="13.5703125" style="1" bestFit="1" customWidth="1"/>
    <col min="7946" max="7946" width="6.5703125" style="1" bestFit="1" customWidth="1"/>
    <col min="7947" max="7964" width="3" style="1" customWidth="1"/>
    <col min="7965" max="7965" width="9.5703125" style="1" bestFit="1" customWidth="1"/>
    <col min="7966" max="8199" width="9.140625" style="1"/>
    <col min="8200" max="8200" width="5.140625" style="1" bestFit="1" customWidth="1"/>
    <col min="8201" max="8201" width="13.5703125" style="1" bestFit="1" customWidth="1"/>
    <col min="8202" max="8202" width="6.5703125" style="1" bestFit="1" customWidth="1"/>
    <col min="8203" max="8220" width="3" style="1" customWidth="1"/>
    <col min="8221" max="8221" width="9.5703125" style="1" bestFit="1" customWidth="1"/>
    <col min="8222" max="8455" width="9.140625" style="1"/>
    <col min="8456" max="8456" width="5.140625" style="1" bestFit="1" customWidth="1"/>
    <col min="8457" max="8457" width="13.5703125" style="1" bestFit="1" customWidth="1"/>
    <col min="8458" max="8458" width="6.5703125" style="1" bestFit="1" customWidth="1"/>
    <col min="8459" max="8476" width="3" style="1" customWidth="1"/>
    <col min="8477" max="8477" width="9.5703125" style="1" bestFit="1" customWidth="1"/>
    <col min="8478" max="8711" width="9.140625" style="1"/>
    <col min="8712" max="8712" width="5.140625" style="1" bestFit="1" customWidth="1"/>
    <col min="8713" max="8713" width="13.5703125" style="1" bestFit="1" customWidth="1"/>
    <col min="8714" max="8714" width="6.5703125" style="1" bestFit="1" customWidth="1"/>
    <col min="8715" max="8732" width="3" style="1" customWidth="1"/>
    <col min="8733" max="8733" width="9.5703125" style="1" bestFit="1" customWidth="1"/>
    <col min="8734" max="8967" width="9.140625" style="1"/>
    <col min="8968" max="8968" width="5.140625" style="1" bestFit="1" customWidth="1"/>
    <col min="8969" max="8969" width="13.5703125" style="1" bestFit="1" customWidth="1"/>
    <col min="8970" max="8970" width="6.5703125" style="1" bestFit="1" customWidth="1"/>
    <col min="8971" max="8988" width="3" style="1" customWidth="1"/>
    <col min="8989" max="8989" width="9.5703125" style="1" bestFit="1" customWidth="1"/>
    <col min="8990" max="9223" width="9.140625" style="1"/>
    <col min="9224" max="9224" width="5.140625" style="1" bestFit="1" customWidth="1"/>
    <col min="9225" max="9225" width="13.5703125" style="1" bestFit="1" customWidth="1"/>
    <col min="9226" max="9226" width="6.5703125" style="1" bestFit="1" customWidth="1"/>
    <col min="9227" max="9244" width="3" style="1" customWidth="1"/>
    <col min="9245" max="9245" width="9.5703125" style="1" bestFit="1" customWidth="1"/>
    <col min="9246" max="9479" width="9.140625" style="1"/>
    <col min="9480" max="9480" width="5.140625" style="1" bestFit="1" customWidth="1"/>
    <col min="9481" max="9481" width="13.5703125" style="1" bestFit="1" customWidth="1"/>
    <col min="9482" max="9482" width="6.5703125" style="1" bestFit="1" customWidth="1"/>
    <col min="9483" max="9500" width="3" style="1" customWidth="1"/>
    <col min="9501" max="9501" width="9.5703125" style="1" bestFit="1" customWidth="1"/>
    <col min="9502" max="9735" width="9.140625" style="1"/>
    <col min="9736" max="9736" width="5.140625" style="1" bestFit="1" customWidth="1"/>
    <col min="9737" max="9737" width="13.5703125" style="1" bestFit="1" customWidth="1"/>
    <col min="9738" max="9738" width="6.5703125" style="1" bestFit="1" customWidth="1"/>
    <col min="9739" max="9756" width="3" style="1" customWidth="1"/>
    <col min="9757" max="9757" width="9.5703125" style="1" bestFit="1" customWidth="1"/>
    <col min="9758" max="9991" width="9.140625" style="1"/>
    <col min="9992" max="9992" width="5.140625" style="1" bestFit="1" customWidth="1"/>
    <col min="9993" max="9993" width="13.5703125" style="1" bestFit="1" customWidth="1"/>
    <col min="9994" max="9994" width="6.5703125" style="1" bestFit="1" customWidth="1"/>
    <col min="9995" max="10012" width="3" style="1" customWidth="1"/>
    <col min="10013" max="10013" width="9.5703125" style="1" bestFit="1" customWidth="1"/>
    <col min="10014" max="10247" width="9.140625" style="1"/>
    <col min="10248" max="10248" width="5.140625" style="1" bestFit="1" customWidth="1"/>
    <col min="10249" max="10249" width="13.5703125" style="1" bestFit="1" customWidth="1"/>
    <col min="10250" max="10250" width="6.5703125" style="1" bestFit="1" customWidth="1"/>
    <col min="10251" max="10268" width="3" style="1" customWidth="1"/>
    <col min="10269" max="10269" width="9.5703125" style="1" bestFit="1" customWidth="1"/>
    <col min="10270" max="10503" width="9.140625" style="1"/>
    <col min="10504" max="10504" width="5.140625" style="1" bestFit="1" customWidth="1"/>
    <col min="10505" max="10505" width="13.5703125" style="1" bestFit="1" customWidth="1"/>
    <col min="10506" max="10506" width="6.5703125" style="1" bestFit="1" customWidth="1"/>
    <col min="10507" max="10524" width="3" style="1" customWidth="1"/>
    <col min="10525" max="10525" width="9.5703125" style="1" bestFit="1" customWidth="1"/>
    <col min="10526" max="10759" width="9.140625" style="1"/>
    <col min="10760" max="10760" width="5.140625" style="1" bestFit="1" customWidth="1"/>
    <col min="10761" max="10761" width="13.5703125" style="1" bestFit="1" customWidth="1"/>
    <col min="10762" max="10762" width="6.5703125" style="1" bestFit="1" customWidth="1"/>
    <col min="10763" max="10780" width="3" style="1" customWidth="1"/>
    <col min="10781" max="10781" width="9.5703125" style="1" bestFit="1" customWidth="1"/>
    <col min="10782" max="11015" width="9.140625" style="1"/>
    <col min="11016" max="11016" width="5.140625" style="1" bestFit="1" customWidth="1"/>
    <col min="11017" max="11017" width="13.5703125" style="1" bestFit="1" customWidth="1"/>
    <col min="11018" max="11018" width="6.5703125" style="1" bestFit="1" customWidth="1"/>
    <col min="11019" max="11036" width="3" style="1" customWidth="1"/>
    <col min="11037" max="11037" width="9.5703125" style="1" bestFit="1" customWidth="1"/>
    <col min="11038" max="11271" width="9.140625" style="1"/>
    <col min="11272" max="11272" width="5.140625" style="1" bestFit="1" customWidth="1"/>
    <col min="11273" max="11273" width="13.5703125" style="1" bestFit="1" customWidth="1"/>
    <col min="11274" max="11274" width="6.5703125" style="1" bestFit="1" customWidth="1"/>
    <col min="11275" max="11292" width="3" style="1" customWidth="1"/>
    <col min="11293" max="11293" width="9.5703125" style="1" bestFit="1" customWidth="1"/>
    <col min="11294" max="11527" width="9.140625" style="1"/>
    <col min="11528" max="11528" width="5.140625" style="1" bestFit="1" customWidth="1"/>
    <col min="11529" max="11529" width="13.5703125" style="1" bestFit="1" customWidth="1"/>
    <col min="11530" max="11530" width="6.5703125" style="1" bestFit="1" customWidth="1"/>
    <col min="11531" max="11548" width="3" style="1" customWidth="1"/>
    <col min="11549" max="11549" width="9.5703125" style="1" bestFit="1" customWidth="1"/>
    <col min="11550" max="11783" width="9.140625" style="1"/>
    <col min="11784" max="11784" width="5.140625" style="1" bestFit="1" customWidth="1"/>
    <col min="11785" max="11785" width="13.5703125" style="1" bestFit="1" customWidth="1"/>
    <col min="11786" max="11786" width="6.5703125" style="1" bestFit="1" customWidth="1"/>
    <col min="11787" max="11804" width="3" style="1" customWidth="1"/>
    <col min="11805" max="11805" width="9.5703125" style="1" bestFit="1" customWidth="1"/>
    <col min="11806" max="12039" width="9.140625" style="1"/>
    <col min="12040" max="12040" width="5.140625" style="1" bestFit="1" customWidth="1"/>
    <col min="12041" max="12041" width="13.5703125" style="1" bestFit="1" customWidth="1"/>
    <col min="12042" max="12042" width="6.5703125" style="1" bestFit="1" customWidth="1"/>
    <col min="12043" max="12060" width="3" style="1" customWidth="1"/>
    <col min="12061" max="12061" width="9.5703125" style="1" bestFit="1" customWidth="1"/>
    <col min="12062" max="12295" width="9.140625" style="1"/>
    <col min="12296" max="12296" width="5.140625" style="1" bestFit="1" customWidth="1"/>
    <col min="12297" max="12297" width="13.5703125" style="1" bestFit="1" customWidth="1"/>
    <col min="12298" max="12298" width="6.5703125" style="1" bestFit="1" customWidth="1"/>
    <col min="12299" max="12316" width="3" style="1" customWidth="1"/>
    <col min="12317" max="12317" width="9.5703125" style="1" bestFit="1" customWidth="1"/>
    <col min="12318" max="12551" width="9.140625" style="1"/>
    <col min="12552" max="12552" width="5.140625" style="1" bestFit="1" customWidth="1"/>
    <col min="12553" max="12553" width="13.5703125" style="1" bestFit="1" customWidth="1"/>
    <col min="12554" max="12554" width="6.5703125" style="1" bestFit="1" customWidth="1"/>
    <col min="12555" max="12572" width="3" style="1" customWidth="1"/>
    <col min="12573" max="12573" width="9.5703125" style="1" bestFit="1" customWidth="1"/>
    <col min="12574" max="12807" width="9.140625" style="1"/>
    <col min="12808" max="12808" width="5.140625" style="1" bestFit="1" customWidth="1"/>
    <col min="12809" max="12809" width="13.5703125" style="1" bestFit="1" customWidth="1"/>
    <col min="12810" max="12810" width="6.5703125" style="1" bestFit="1" customWidth="1"/>
    <col min="12811" max="12828" width="3" style="1" customWidth="1"/>
    <col min="12829" max="12829" width="9.5703125" style="1" bestFit="1" customWidth="1"/>
    <col min="12830" max="13063" width="9.140625" style="1"/>
    <col min="13064" max="13064" width="5.140625" style="1" bestFit="1" customWidth="1"/>
    <col min="13065" max="13065" width="13.5703125" style="1" bestFit="1" customWidth="1"/>
    <col min="13066" max="13066" width="6.5703125" style="1" bestFit="1" customWidth="1"/>
    <col min="13067" max="13084" width="3" style="1" customWidth="1"/>
    <col min="13085" max="13085" width="9.5703125" style="1" bestFit="1" customWidth="1"/>
    <col min="13086" max="13319" width="9.140625" style="1"/>
    <col min="13320" max="13320" width="5.140625" style="1" bestFit="1" customWidth="1"/>
    <col min="13321" max="13321" width="13.5703125" style="1" bestFit="1" customWidth="1"/>
    <col min="13322" max="13322" width="6.5703125" style="1" bestFit="1" customWidth="1"/>
    <col min="13323" max="13340" width="3" style="1" customWidth="1"/>
    <col min="13341" max="13341" width="9.5703125" style="1" bestFit="1" customWidth="1"/>
    <col min="13342" max="13575" width="9.140625" style="1"/>
    <col min="13576" max="13576" width="5.140625" style="1" bestFit="1" customWidth="1"/>
    <col min="13577" max="13577" width="13.5703125" style="1" bestFit="1" customWidth="1"/>
    <col min="13578" max="13578" width="6.5703125" style="1" bestFit="1" customWidth="1"/>
    <col min="13579" max="13596" width="3" style="1" customWidth="1"/>
    <col min="13597" max="13597" width="9.5703125" style="1" bestFit="1" customWidth="1"/>
    <col min="13598" max="13831" width="9.140625" style="1"/>
    <col min="13832" max="13832" width="5.140625" style="1" bestFit="1" customWidth="1"/>
    <col min="13833" max="13833" width="13.5703125" style="1" bestFit="1" customWidth="1"/>
    <col min="13834" max="13834" width="6.5703125" style="1" bestFit="1" customWidth="1"/>
    <col min="13835" max="13852" width="3" style="1" customWidth="1"/>
    <col min="13853" max="13853" width="9.5703125" style="1" bestFit="1" customWidth="1"/>
    <col min="13854" max="14087" width="9.140625" style="1"/>
    <col min="14088" max="14088" width="5.140625" style="1" bestFit="1" customWidth="1"/>
    <col min="14089" max="14089" width="13.5703125" style="1" bestFit="1" customWidth="1"/>
    <col min="14090" max="14090" width="6.5703125" style="1" bestFit="1" customWidth="1"/>
    <col min="14091" max="14108" width="3" style="1" customWidth="1"/>
    <col min="14109" max="14109" width="9.5703125" style="1" bestFit="1" customWidth="1"/>
    <col min="14110" max="14343" width="9.140625" style="1"/>
    <col min="14344" max="14344" width="5.140625" style="1" bestFit="1" customWidth="1"/>
    <col min="14345" max="14345" width="13.5703125" style="1" bestFit="1" customWidth="1"/>
    <col min="14346" max="14346" width="6.5703125" style="1" bestFit="1" customWidth="1"/>
    <col min="14347" max="14364" width="3" style="1" customWidth="1"/>
    <col min="14365" max="14365" width="9.5703125" style="1" bestFit="1" customWidth="1"/>
    <col min="14366" max="14599" width="9.140625" style="1"/>
    <col min="14600" max="14600" width="5.140625" style="1" bestFit="1" customWidth="1"/>
    <col min="14601" max="14601" width="13.5703125" style="1" bestFit="1" customWidth="1"/>
    <col min="14602" max="14602" width="6.5703125" style="1" bestFit="1" customWidth="1"/>
    <col min="14603" max="14620" width="3" style="1" customWidth="1"/>
    <col min="14621" max="14621" width="9.5703125" style="1" bestFit="1" customWidth="1"/>
    <col min="14622" max="14855" width="9.140625" style="1"/>
    <col min="14856" max="14856" width="5.140625" style="1" bestFit="1" customWidth="1"/>
    <col min="14857" max="14857" width="13.5703125" style="1" bestFit="1" customWidth="1"/>
    <col min="14858" max="14858" width="6.5703125" style="1" bestFit="1" customWidth="1"/>
    <col min="14859" max="14876" width="3" style="1" customWidth="1"/>
    <col min="14877" max="14877" width="9.5703125" style="1" bestFit="1" customWidth="1"/>
    <col min="14878" max="15111" width="9.140625" style="1"/>
    <col min="15112" max="15112" width="5.140625" style="1" bestFit="1" customWidth="1"/>
    <col min="15113" max="15113" width="13.5703125" style="1" bestFit="1" customWidth="1"/>
    <col min="15114" max="15114" width="6.5703125" style="1" bestFit="1" customWidth="1"/>
    <col min="15115" max="15132" width="3" style="1" customWidth="1"/>
    <col min="15133" max="15133" width="9.5703125" style="1" bestFit="1" customWidth="1"/>
    <col min="15134" max="15367" width="9.140625" style="1"/>
    <col min="15368" max="15368" width="5.140625" style="1" bestFit="1" customWidth="1"/>
    <col min="15369" max="15369" width="13.5703125" style="1" bestFit="1" customWidth="1"/>
    <col min="15370" max="15370" width="6.5703125" style="1" bestFit="1" customWidth="1"/>
    <col min="15371" max="15388" width="3" style="1" customWidth="1"/>
    <col min="15389" max="15389" width="9.5703125" style="1" bestFit="1" customWidth="1"/>
    <col min="15390" max="15623" width="9.140625" style="1"/>
    <col min="15624" max="15624" width="5.140625" style="1" bestFit="1" customWidth="1"/>
    <col min="15625" max="15625" width="13.5703125" style="1" bestFit="1" customWidth="1"/>
    <col min="15626" max="15626" width="6.5703125" style="1" bestFit="1" customWidth="1"/>
    <col min="15627" max="15644" width="3" style="1" customWidth="1"/>
    <col min="15645" max="15645" width="9.5703125" style="1" bestFit="1" customWidth="1"/>
    <col min="15646" max="15879" width="9.140625" style="1"/>
    <col min="15880" max="15880" width="5.140625" style="1" bestFit="1" customWidth="1"/>
    <col min="15881" max="15881" width="13.5703125" style="1" bestFit="1" customWidth="1"/>
    <col min="15882" max="15882" width="6.5703125" style="1" bestFit="1" customWidth="1"/>
    <col min="15883" max="15900" width="3" style="1" customWidth="1"/>
    <col min="15901" max="15901" width="9.5703125" style="1" bestFit="1" customWidth="1"/>
    <col min="15902" max="16135" width="9.140625" style="1"/>
    <col min="16136" max="16136" width="5.140625" style="1" bestFit="1" customWidth="1"/>
    <col min="16137" max="16137" width="13.5703125" style="1" bestFit="1" customWidth="1"/>
    <col min="16138" max="16138" width="6.5703125" style="1" bestFit="1" customWidth="1"/>
    <col min="16139" max="16156" width="3" style="1" customWidth="1"/>
    <col min="16157" max="16157" width="9.5703125" style="1" bestFit="1" customWidth="1"/>
    <col min="16158" max="16384" width="9.140625" style="1"/>
  </cols>
  <sheetData>
    <row r="1" spans="1:34" x14ac:dyDescent="0.2">
      <c r="B1" s="43" t="s">
        <v>111</v>
      </c>
      <c r="D1" s="44"/>
      <c r="E1" s="44"/>
      <c r="G1" s="44"/>
      <c r="J1" s="44"/>
      <c r="AF1" s="206" t="s">
        <v>78</v>
      </c>
      <c r="AG1" s="206"/>
      <c r="AH1"/>
    </row>
    <row r="2" spans="1:34" customFormat="1" x14ac:dyDescent="0.2">
      <c r="B2" s="44" t="s">
        <v>45</v>
      </c>
      <c r="C2" s="45"/>
      <c r="E2" s="44"/>
      <c r="AF2" s="207" t="s">
        <v>79</v>
      </c>
      <c r="AG2" s="207"/>
    </row>
    <row r="3" spans="1:34" customFormat="1" x14ac:dyDescent="0.2">
      <c r="B3" s="44" t="s">
        <v>113</v>
      </c>
      <c r="C3" s="45"/>
      <c r="E3" s="44"/>
      <c r="AE3" s="1"/>
      <c r="AF3" s="208" t="s">
        <v>80</v>
      </c>
      <c r="AG3" s="208"/>
    </row>
    <row r="4" spans="1:34" customFormat="1" x14ac:dyDescent="0.2">
      <c r="B4" s="44"/>
      <c r="C4" s="45"/>
      <c r="E4" s="44"/>
    </row>
    <row r="5" spans="1:34" x14ac:dyDescent="0.2">
      <c r="A5" s="8" t="s">
        <v>46</v>
      </c>
    </row>
    <row r="6" spans="1:34" x14ac:dyDescent="0.2">
      <c r="A6" s="31"/>
      <c r="B6" s="31"/>
      <c r="C6" s="31"/>
      <c r="D6" s="31"/>
      <c r="E6" s="31"/>
      <c r="F6" s="31"/>
      <c r="G6" s="31"/>
      <c r="H6" s="31"/>
      <c r="I6" s="31"/>
      <c r="J6" s="31"/>
      <c r="K6" s="31"/>
      <c r="L6" s="31"/>
      <c r="M6" s="31"/>
      <c r="N6" s="31"/>
      <c r="O6" s="31"/>
      <c r="P6" s="31"/>
      <c r="Q6" s="31"/>
      <c r="R6" s="31"/>
      <c r="S6" s="31"/>
      <c r="T6" s="31"/>
      <c r="U6" s="31"/>
      <c r="V6" s="31"/>
      <c r="W6" s="31"/>
      <c r="X6" s="31"/>
      <c r="Y6" s="31"/>
      <c r="Z6" s="31"/>
      <c r="AA6" s="31"/>
      <c r="AB6" s="31"/>
    </row>
    <row r="7" spans="1:34" x14ac:dyDescent="0.2">
      <c r="A7" s="99" t="s">
        <v>210</v>
      </c>
      <c r="B7" s="109" t="s">
        <v>210</v>
      </c>
      <c r="C7" s="109" t="s">
        <v>210</v>
      </c>
      <c r="D7" s="103"/>
      <c r="E7" s="101"/>
      <c r="F7" s="101"/>
      <c r="G7" s="101" t="s">
        <v>110</v>
      </c>
      <c r="H7" s="101"/>
      <c r="I7" s="101"/>
      <c r="J7" s="101"/>
      <c r="K7" s="101"/>
      <c r="L7" s="101"/>
      <c r="M7" s="101"/>
      <c r="N7" s="101"/>
      <c r="O7" s="101"/>
      <c r="P7" s="101"/>
      <c r="Q7" s="101"/>
      <c r="R7" s="101"/>
      <c r="S7" s="101"/>
      <c r="T7" s="101"/>
      <c r="U7" s="101"/>
      <c r="V7" s="101"/>
      <c r="W7" s="101"/>
      <c r="X7" s="101"/>
      <c r="Y7" s="101"/>
      <c r="Z7" s="101"/>
      <c r="AA7" s="101"/>
      <c r="AB7" s="104"/>
      <c r="AC7" s="200"/>
      <c r="AD7" s="100" t="s">
        <v>48</v>
      </c>
      <c r="AE7" s="201"/>
      <c r="AF7" s="202"/>
      <c r="AG7" s="203" t="s">
        <v>76</v>
      </c>
    </row>
    <row r="8" spans="1:34" ht="13.5" thickBot="1" x14ac:dyDescent="0.25">
      <c r="A8" s="197" t="s">
        <v>47</v>
      </c>
      <c r="B8" s="198" t="s">
        <v>211</v>
      </c>
      <c r="C8" s="199" t="s">
        <v>212</v>
      </c>
      <c r="D8" s="229" t="s">
        <v>216</v>
      </c>
      <c r="E8" s="230"/>
      <c r="F8" s="230"/>
      <c r="G8" s="230"/>
      <c r="H8" s="230"/>
      <c r="I8" s="230"/>
      <c r="J8" s="230"/>
      <c r="K8" s="230"/>
      <c r="L8" s="231"/>
      <c r="M8" s="232"/>
      <c r="N8" s="232"/>
      <c r="O8" s="232"/>
      <c r="P8" s="232"/>
      <c r="Q8" s="232"/>
      <c r="R8" s="232"/>
      <c r="S8" s="232"/>
      <c r="T8" s="232"/>
      <c r="U8" s="232"/>
      <c r="V8" s="232"/>
      <c r="W8" s="232"/>
      <c r="X8" s="232"/>
      <c r="Y8" s="232"/>
      <c r="Z8" s="232"/>
      <c r="AA8" s="232"/>
      <c r="AB8" s="233"/>
      <c r="AC8" s="234" t="s">
        <v>213</v>
      </c>
      <c r="AD8" s="235" t="s">
        <v>214</v>
      </c>
      <c r="AE8" s="236" t="s">
        <v>215</v>
      </c>
      <c r="AF8" s="204" t="s">
        <v>77</v>
      </c>
      <c r="AG8" s="205"/>
    </row>
    <row r="9" spans="1:34" x14ac:dyDescent="0.2">
      <c r="A9" s="214">
        <v>1</v>
      </c>
      <c r="B9" s="215" t="s">
        <v>205</v>
      </c>
      <c r="C9" s="216">
        <f>SUM(D9:K9)</f>
        <v>70</v>
      </c>
      <c r="D9" s="217">
        <v>10</v>
      </c>
      <c r="E9" s="218">
        <v>10</v>
      </c>
      <c r="F9" s="218">
        <v>10</v>
      </c>
      <c r="G9" s="218">
        <v>9</v>
      </c>
      <c r="H9" s="219">
        <v>9</v>
      </c>
      <c r="I9" s="218">
        <v>8</v>
      </c>
      <c r="J9" s="218">
        <v>7</v>
      </c>
      <c r="K9" s="220">
        <v>7</v>
      </c>
      <c r="L9" s="221">
        <v>6</v>
      </c>
      <c r="M9" s="222">
        <v>5</v>
      </c>
      <c r="N9" s="223">
        <v>5</v>
      </c>
      <c r="O9" s="222">
        <v>4</v>
      </c>
      <c r="P9" s="222">
        <v>2</v>
      </c>
      <c r="Q9" s="222">
        <v>0</v>
      </c>
      <c r="R9" s="222">
        <v>0</v>
      </c>
      <c r="S9" s="224"/>
      <c r="T9" s="224"/>
      <c r="U9" s="224"/>
      <c r="V9" s="224"/>
      <c r="W9" s="224"/>
      <c r="X9" s="224"/>
      <c r="Y9" s="224"/>
      <c r="Z9" s="224"/>
      <c r="AA9" s="224"/>
      <c r="AB9" s="225"/>
      <c r="AC9" s="226">
        <v>13</v>
      </c>
      <c r="AD9" s="227">
        <v>2</v>
      </c>
      <c r="AE9" s="228">
        <f>COUNT(D9:U9)</f>
        <v>15</v>
      </c>
      <c r="AF9" s="210">
        <f>COUNTIF(D9:U9,"=10")</f>
        <v>3</v>
      </c>
      <c r="AG9" s="211">
        <f>COUNTIF(D9:U9,"&gt;=8")</f>
        <v>6</v>
      </c>
    </row>
    <row r="10" spans="1:34" x14ac:dyDescent="0.2">
      <c r="A10" s="99">
        <v>2</v>
      </c>
      <c r="B10" s="111" t="s">
        <v>197</v>
      </c>
      <c r="C10" s="102">
        <f t="shared" ref="C10:C17" si="0">SUM(D10:K10)</f>
        <v>68</v>
      </c>
      <c r="D10" s="107">
        <v>10</v>
      </c>
      <c r="E10" s="68">
        <v>10</v>
      </c>
      <c r="F10" s="68">
        <v>10</v>
      </c>
      <c r="G10" s="67">
        <v>9</v>
      </c>
      <c r="H10" s="67">
        <v>8</v>
      </c>
      <c r="I10" s="68">
        <v>8</v>
      </c>
      <c r="J10" s="68">
        <v>7</v>
      </c>
      <c r="K10" s="69">
        <v>6</v>
      </c>
      <c r="L10" s="72">
        <v>6</v>
      </c>
      <c r="M10" s="71">
        <v>5</v>
      </c>
      <c r="N10" s="66">
        <v>4</v>
      </c>
      <c r="O10" s="66">
        <v>4</v>
      </c>
      <c r="P10" s="66">
        <v>3</v>
      </c>
      <c r="Q10" s="66">
        <v>2</v>
      </c>
      <c r="R10" s="66">
        <v>1</v>
      </c>
      <c r="S10" s="66">
        <v>1</v>
      </c>
      <c r="T10" s="66">
        <v>0</v>
      </c>
      <c r="U10" s="66">
        <v>0</v>
      </c>
      <c r="V10" s="66"/>
      <c r="W10" s="66"/>
      <c r="X10" s="66"/>
      <c r="Y10" s="66"/>
      <c r="Z10" s="66"/>
      <c r="AA10" s="66"/>
      <c r="AB10" s="108"/>
      <c r="AC10" s="209">
        <v>11</v>
      </c>
      <c r="AD10" s="74">
        <v>7</v>
      </c>
      <c r="AE10" s="9">
        <f>COUNT(D10:U10)</f>
        <v>18</v>
      </c>
      <c r="AF10" s="210">
        <f t="shared" ref="AF10:AF17" si="1">COUNTIF(D10:U10,"=10")</f>
        <v>3</v>
      </c>
      <c r="AG10" s="211">
        <f t="shared" ref="AG10:AG17" si="2">COUNTIF(D10:U10,"&gt;=8")</f>
        <v>6</v>
      </c>
    </row>
    <row r="11" spans="1:34" x14ac:dyDescent="0.2">
      <c r="A11" s="99">
        <v>3</v>
      </c>
      <c r="B11" s="111" t="s">
        <v>198</v>
      </c>
      <c r="C11" s="102">
        <f t="shared" si="0"/>
        <v>60</v>
      </c>
      <c r="D11" s="105">
        <v>9</v>
      </c>
      <c r="E11" s="67">
        <v>9</v>
      </c>
      <c r="F11" s="68">
        <v>9</v>
      </c>
      <c r="G11" s="68">
        <v>8</v>
      </c>
      <c r="H11" s="68">
        <v>8</v>
      </c>
      <c r="I11" s="68">
        <v>7</v>
      </c>
      <c r="J11" s="67">
        <v>6</v>
      </c>
      <c r="K11" s="69">
        <v>4</v>
      </c>
      <c r="L11" s="70">
        <v>3</v>
      </c>
      <c r="M11" s="71">
        <v>2</v>
      </c>
      <c r="N11" s="66">
        <v>0</v>
      </c>
      <c r="O11" s="47"/>
      <c r="P11" s="47"/>
      <c r="Q11" s="47"/>
      <c r="R11" s="47"/>
      <c r="S11" s="47"/>
      <c r="T11" s="47"/>
      <c r="U11" s="47"/>
      <c r="V11" s="47"/>
      <c r="W11" s="47"/>
      <c r="X11" s="47"/>
      <c r="Y11" s="47"/>
      <c r="Z11" s="47"/>
      <c r="AA11" s="47"/>
      <c r="AB11" s="106"/>
      <c r="AC11" s="209">
        <v>6</v>
      </c>
      <c r="AD11" s="74">
        <v>5</v>
      </c>
      <c r="AE11" s="9">
        <f t="shared" ref="AE11:AE17" si="3">COUNT(D11:U11)</f>
        <v>11</v>
      </c>
      <c r="AF11" s="210">
        <f t="shared" si="1"/>
        <v>0</v>
      </c>
      <c r="AG11" s="211">
        <f t="shared" si="2"/>
        <v>5</v>
      </c>
    </row>
    <row r="12" spans="1:34" x14ac:dyDescent="0.2">
      <c r="A12" s="99">
        <v>4</v>
      </c>
      <c r="B12" s="111" t="s">
        <v>199</v>
      </c>
      <c r="C12" s="102">
        <f t="shared" si="0"/>
        <v>58</v>
      </c>
      <c r="D12" s="105">
        <v>10</v>
      </c>
      <c r="E12" s="68">
        <v>9</v>
      </c>
      <c r="F12" s="68">
        <v>9</v>
      </c>
      <c r="G12" s="67">
        <v>8</v>
      </c>
      <c r="H12" s="67">
        <v>7</v>
      </c>
      <c r="I12" s="67">
        <v>7</v>
      </c>
      <c r="J12" s="68">
        <v>7</v>
      </c>
      <c r="K12" s="69">
        <v>1</v>
      </c>
      <c r="L12" s="72">
        <v>1</v>
      </c>
      <c r="M12" s="66">
        <v>0</v>
      </c>
      <c r="N12" s="47"/>
      <c r="O12" s="47"/>
      <c r="P12" s="47"/>
      <c r="Q12" s="47"/>
      <c r="R12" s="47"/>
      <c r="S12" s="47"/>
      <c r="T12" s="47"/>
      <c r="U12" s="47"/>
      <c r="V12" s="47"/>
      <c r="W12" s="47"/>
      <c r="X12" s="47"/>
      <c r="Y12" s="47"/>
      <c r="Z12" s="47"/>
      <c r="AA12" s="47"/>
      <c r="AB12" s="106"/>
      <c r="AC12" s="209">
        <v>6</v>
      </c>
      <c r="AD12" s="74">
        <v>4</v>
      </c>
      <c r="AE12" s="9">
        <f t="shared" si="3"/>
        <v>10</v>
      </c>
      <c r="AF12" s="210">
        <f t="shared" si="1"/>
        <v>1</v>
      </c>
      <c r="AG12" s="211">
        <f t="shared" si="2"/>
        <v>4</v>
      </c>
    </row>
    <row r="13" spans="1:34" x14ac:dyDescent="0.2">
      <c r="A13" s="99">
        <v>5</v>
      </c>
      <c r="B13" s="111" t="s">
        <v>200</v>
      </c>
      <c r="C13" s="102">
        <f t="shared" si="0"/>
        <v>52</v>
      </c>
      <c r="D13" s="107">
        <v>10</v>
      </c>
      <c r="E13" s="68">
        <v>8</v>
      </c>
      <c r="F13" s="68">
        <v>7</v>
      </c>
      <c r="G13" s="68">
        <v>6</v>
      </c>
      <c r="H13" s="68">
        <v>6</v>
      </c>
      <c r="I13" s="67">
        <v>5</v>
      </c>
      <c r="J13" s="67">
        <v>5</v>
      </c>
      <c r="K13" s="69">
        <v>5</v>
      </c>
      <c r="L13" s="72">
        <v>4</v>
      </c>
      <c r="M13" s="71">
        <v>4</v>
      </c>
      <c r="N13" s="66">
        <v>3</v>
      </c>
      <c r="O13" s="71">
        <v>3</v>
      </c>
      <c r="P13" s="66">
        <v>1</v>
      </c>
      <c r="Q13" s="66">
        <v>0</v>
      </c>
      <c r="R13" s="66">
        <v>0</v>
      </c>
      <c r="S13" s="66">
        <v>0</v>
      </c>
      <c r="T13" s="66">
        <v>0</v>
      </c>
      <c r="U13" s="47"/>
      <c r="V13" s="47"/>
      <c r="W13" s="47"/>
      <c r="X13" s="47"/>
      <c r="Y13" s="47"/>
      <c r="Z13" s="47"/>
      <c r="AA13" s="47"/>
      <c r="AB13" s="106"/>
      <c r="AC13" s="209">
        <v>9</v>
      </c>
      <c r="AD13" s="74">
        <v>8</v>
      </c>
      <c r="AE13" s="9">
        <f t="shared" si="3"/>
        <v>17</v>
      </c>
      <c r="AF13" s="210">
        <f t="shared" si="1"/>
        <v>1</v>
      </c>
      <c r="AG13" s="211">
        <f t="shared" si="2"/>
        <v>2</v>
      </c>
    </row>
    <row r="14" spans="1:34" x14ac:dyDescent="0.2">
      <c r="A14" s="99">
        <v>6</v>
      </c>
      <c r="B14" s="112" t="s">
        <v>201</v>
      </c>
      <c r="C14" s="102">
        <f t="shared" si="0"/>
        <v>19</v>
      </c>
      <c r="D14" s="105">
        <v>8</v>
      </c>
      <c r="E14" s="68">
        <v>5</v>
      </c>
      <c r="F14" s="68">
        <v>4</v>
      </c>
      <c r="G14" s="67">
        <v>2</v>
      </c>
      <c r="H14" s="67">
        <v>0</v>
      </c>
      <c r="I14" s="46"/>
      <c r="J14" s="46"/>
      <c r="K14" s="64"/>
      <c r="L14" s="65"/>
      <c r="M14" s="47"/>
      <c r="N14" s="47"/>
      <c r="O14" s="47"/>
      <c r="P14" s="47"/>
      <c r="Q14" s="47"/>
      <c r="R14" s="47"/>
      <c r="S14" s="47"/>
      <c r="T14" s="47"/>
      <c r="U14" s="47"/>
      <c r="V14" s="47"/>
      <c r="W14" s="47"/>
      <c r="X14" s="47"/>
      <c r="Y14" s="47"/>
      <c r="Z14" s="47"/>
      <c r="AA14" s="47"/>
      <c r="AB14" s="106"/>
      <c r="AC14" s="209">
        <v>3</v>
      </c>
      <c r="AD14" s="74">
        <v>2</v>
      </c>
      <c r="AE14" s="9">
        <f t="shared" si="3"/>
        <v>5</v>
      </c>
      <c r="AF14" s="210">
        <f t="shared" si="1"/>
        <v>0</v>
      </c>
      <c r="AG14" s="211">
        <f t="shared" si="2"/>
        <v>1</v>
      </c>
    </row>
    <row r="15" spans="1:34" x14ac:dyDescent="0.2">
      <c r="A15" s="99">
        <v>7</v>
      </c>
      <c r="B15" s="111" t="s">
        <v>202</v>
      </c>
      <c r="C15" s="102">
        <f t="shared" si="0"/>
        <v>8</v>
      </c>
      <c r="D15" s="107">
        <v>6</v>
      </c>
      <c r="E15" s="67">
        <v>2</v>
      </c>
      <c r="F15" s="67">
        <v>0</v>
      </c>
      <c r="G15" s="46"/>
      <c r="H15" s="46"/>
      <c r="I15" s="46"/>
      <c r="J15" s="46"/>
      <c r="K15" s="64"/>
      <c r="L15" s="65"/>
      <c r="M15" s="47"/>
      <c r="N15" s="47"/>
      <c r="O15" s="47"/>
      <c r="P15" s="47"/>
      <c r="Q15" s="47"/>
      <c r="R15" s="47"/>
      <c r="S15" s="47"/>
      <c r="T15" s="47"/>
      <c r="U15" s="47"/>
      <c r="V15" s="47"/>
      <c r="W15" s="47"/>
      <c r="X15" s="47"/>
      <c r="Y15" s="47"/>
      <c r="Z15" s="47"/>
      <c r="AA15" s="47"/>
      <c r="AB15" s="106"/>
      <c r="AC15" s="209">
        <v>2</v>
      </c>
      <c r="AD15" s="74">
        <v>1</v>
      </c>
      <c r="AE15" s="9">
        <f t="shared" si="3"/>
        <v>3</v>
      </c>
      <c r="AF15" s="210">
        <f t="shared" si="1"/>
        <v>0</v>
      </c>
      <c r="AG15" s="211">
        <f t="shared" si="2"/>
        <v>0</v>
      </c>
    </row>
    <row r="16" spans="1:34" x14ac:dyDescent="0.2">
      <c r="A16" s="99">
        <v>8</v>
      </c>
      <c r="B16" s="111" t="s">
        <v>203</v>
      </c>
      <c r="C16" s="102">
        <f t="shared" si="0"/>
        <v>6</v>
      </c>
      <c r="D16" s="105">
        <v>6</v>
      </c>
      <c r="E16" s="46"/>
      <c r="F16" s="46"/>
      <c r="G16" s="46"/>
      <c r="H16" s="46"/>
      <c r="I16" s="46"/>
      <c r="J16" s="46"/>
      <c r="K16" s="64"/>
      <c r="L16" s="65"/>
      <c r="M16" s="47"/>
      <c r="N16" s="47"/>
      <c r="O16" s="47"/>
      <c r="P16" s="47"/>
      <c r="Q16" s="47"/>
      <c r="R16" s="47"/>
      <c r="S16" s="47"/>
      <c r="T16" s="47"/>
      <c r="U16" s="47"/>
      <c r="V16" s="47"/>
      <c r="W16" s="47"/>
      <c r="X16" s="47"/>
      <c r="Y16" s="47"/>
      <c r="Z16" s="47"/>
      <c r="AA16" s="47"/>
      <c r="AB16" s="106"/>
      <c r="AC16" s="209">
        <v>1</v>
      </c>
      <c r="AD16" s="74"/>
      <c r="AE16" s="9">
        <f t="shared" si="3"/>
        <v>1</v>
      </c>
      <c r="AF16" s="210">
        <f t="shared" si="1"/>
        <v>0</v>
      </c>
      <c r="AG16" s="211">
        <f t="shared" si="2"/>
        <v>0</v>
      </c>
    </row>
    <row r="17" spans="1:33" x14ac:dyDescent="0.2">
      <c r="A17" s="99">
        <v>9</v>
      </c>
      <c r="B17" s="110" t="s">
        <v>204</v>
      </c>
      <c r="C17" s="102">
        <f t="shared" si="0"/>
        <v>6</v>
      </c>
      <c r="D17" s="105">
        <v>3</v>
      </c>
      <c r="E17" s="68">
        <v>3</v>
      </c>
      <c r="F17" s="67">
        <v>0</v>
      </c>
      <c r="G17" s="46"/>
      <c r="H17" s="46"/>
      <c r="I17" s="46"/>
      <c r="J17" s="46"/>
      <c r="K17" s="64"/>
      <c r="L17" s="65"/>
      <c r="M17" s="47"/>
      <c r="N17" s="47"/>
      <c r="O17" s="47"/>
      <c r="P17" s="47"/>
      <c r="Q17" s="47"/>
      <c r="R17" s="47"/>
      <c r="S17" s="47"/>
      <c r="T17" s="47"/>
      <c r="U17" s="47"/>
      <c r="V17" s="47"/>
      <c r="W17" s="47"/>
      <c r="X17" s="47"/>
      <c r="Y17" s="47"/>
      <c r="Z17" s="47"/>
      <c r="AA17" s="47"/>
      <c r="AB17" s="106"/>
      <c r="AC17" s="209">
        <v>2</v>
      </c>
      <c r="AD17" s="74">
        <v>1</v>
      </c>
      <c r="AE17" s="9">
        <f t="shared" si="3"/>
        <v>3</v>
      </c>
      <c r="AF17" s="212">
        <f t="shared" si="1"/>
        <v>0</v>
      </c>
      <c r="AG17" s="213">
        <f t="shared" si="2"/>
        <v>0</v>
      </c>
    </row>
    <row r="18" spans="1:33" x14ac:dyDescent="0.2">
      <c r="AC18" s="73">
        <f t="shared" ref="AC18:AD18" si="4">SUM(AC9:AC17)</f>
        <v>53</v>
      </c>
      <c r="AD18" s="75">
        <f t="shared" si="4"/>
        <v>30</v>
      </c>
      <c r="AE18" s="48">
        <f>SUM(AE9:AE17)</f>
        <v>83</v>
      </c>
      <c r="AF18" s="237">
        <f t="shared" ref="AF18:AG18" si="5">SUM(AF9:AF17)</f>
        <v>8</v>
      </c>
      <c r="AG18" s="237">
        <f t="shared" si="5"/>
        <v>24</v>
      </c>
    </row>
  </sheetData>
  <conditionalFormatting sqref="D9:AB17">
    <cfRule type="cellIs" dxfId="674" priority="8" operator="equal">
      <formula>8</formula>
    </cfRule>
    <cfRule type="cellIs" dxfId="673" priority="9" operator="equal">
      <formula>9</formula>
    </cfRule>
    <cfRule type="cellIs" dxfId="672" priority="10" operator="equal">
      <formula>10</formula>
    </cfRule>
  </conditionalFormatting>
  <conditionalFormatting sqref="A9:A17">
    <cfRule type="duplicateValues" dxfId="671" priority="7"/>
  </conditionalFormatting>
  <conditionalFormatting sqref="C9:C17">
    <cfRule type="duplicateValues" dxfId="670" priority="6"/>
  </conditionalFormatting>
  <conditionalFormatting sqref="AF9:AF17">
    <cfRule type="top10" dxfId="669" priority="5" rank="1"/>
  </conditionalFormatting>
  <conditionalFormatting sqref="AG9:AG17">
    <cfRule type="top10" dxfId="668" priority="4" rank="1"/>
  </conditionalFormatting>
  <conditionalFormatting sqref="B9:B17">
    <cfRule type="expression" dxfId="667" priority="1">
      <formula>AND(IF(A9=3,TRUE),IF(BD$25=BJ$25,TRUE))</formula>
    </cfRule>
    <cfRule type="expression" dxfId="666" priority="2">
      <formula>AND(IF(A9=2,TRUE),IF(BD$25=BJ$25,TRUE))</formula>
    </cfRule>
    <cfRule type="expression" dxfId="665" priority="3">
      <formula>AND(IF(A9=1,TRUE),IF(BD$25=BJ$25,TRUE))</formula>
    </cfRule>
  </conditionalFormatting>
  <pageMargins left="0.78740157480314965" right="0.39370078740157483" top="0.78740157480314965" bottom="0.39370078740157483" header="0.59055118110236227" footer="0"/>
  <pageSetup paperSize="9" fitToHeight="0" orientation="portrait" useFirstPageNumber="1" verticalDpi="0" r:id="rId1"/>
  <headerFooter>
    <oddHeader>&amp;R&amp;9Page &amp;P of &amp;N</oddHeader>
  </headerFooter>
  <ignoredErrors>
    <ignoredError sqref="C9 C10:C13 AE10:AF17 AE9:AF9 AG9:AG17" formulaRange="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38"/>
  <sheetViews>
    <sheetView showGridLines="0" showRowColHeaders="0" workbookViewId="0">
      <selection activeCell="B1" sqref="B1"/>
    </sheetView>
  </sheetViews>
  <sheetFormatPr defaultRowHeight="12.75" x14ac:dyDescent="0.2"/>
  <cols>
    <col min="1" max="1" width="68" customWidth="1"/>
  </cols>
  <sheetData>
    <row r="1" spans="1:1" x14ac:dyDescent="0.2">
      <c r="A1" s="96" t="s">
        <v>109</v>
      </c>
    </row>
    <row r="2" spans="1:1" x14ac:dyDescent="0.2">
      <c r="A2" s="96" t="s">
        <v>82</v>
      </c>
    </row>
    <row r="3" spans="1:1" x14ac:dyDescent="0.2">
      <c r="A3" s="96"/>
    </row>
    <row r="4" spans="1:1" x14ac:dyDescent="0.2">
      <c r="A4" s="96" t="s">
        <v>83</v>
      </c>
    </row>
    <row r="5" spans="1:1" ht="38.25" x14ac:dyDescent="0.2">
      <c r="A5" s="97" t="s">
        <v>84</v>
      </c>
    </row>
    <row r="6" spans="1:1" x14ac:dyDescent="0.2">
      <c r="A6" s="97"/>
    </row>
    <row r="7" spans="1:1" x14ac:dyDescent="0.2">
      <c r="A7" s="96" t="s">
        <v>85</v>
      </c>
    </row>
    <row r="8" spans="1:1" ht="25.5" x14ac:dyDescent="0.2">
      <c r="A8" s="97" t="s">
        <v>86</v>
      </c>
    </row>
    <row r="9" spans="1:1" x14ac:dyDescent="0.2">
      <c r="A9" s="97"/>
    </row>
    <row r="10" spans="1:1" x14ac:dyDescent="0.2">
      <c r="A10" s="96" t="s">
        <v>87</v>
      </c>
    </row>
    <row r="11" spans="1:1" x14ac:dyDescent="0.2">
      <c r="A11" s="97" t="s">
        <v>88</v>
      </c>
    </row>
    <row r="12" spans="1:1" x14ac:dyDescent="0.2">
      <c r="A12" s="97" t="s">
        <v>89</v>
      </c>
    </row>
    <row r="13" spans="1:1" x14ac:dyDescent="0.2">
      <c r="A13" s="97" t="s">
        <v>90</v>
      </c>
    </row>
    <row r="14" spans="1:1" x14ac:dyDescent="0.2">
      <c r="A14" s="97" t="s">
        <v>91</v>
      </c>
    </row>
    <row r="15" spans="1:1" x14ac:dyDescent="0.2">
      <c r="A15" s="97" t="s">
        <v>92</v>
      </c>
    </row>
    <row r="16" spans="1:1" x14ac:dyDescent="0.2">
      <c r="A16" s="97"/>
    </row>
    <row r="17" spans="1:1" x14ac:dyDescent="0.2">
      <c r="A17" s="96" t="s">
        <v>93</v>
      </c>
    </row>
    <row r="18" spans="1:1" ht="38.25" x14ac:dyDescent="0.2">
      <c r="A18" s="97" t="s">
        <v>94</v>
      </c>
    </row>
    <row r="19" spans="1:1" ht="63.75" x14ac:dyDescent="0.2">
      <c r="A19" s="97" t="s">
        <v>95</v>
      </c>
    </row>
    <row r="20" spans="1:1" x14ac:dyDescent="0.2">
      <c r="A20" s="97"/>
    </row>
    <row r="21" spans="1:1" x14ac:dyDescent="0.2">
      <c r="A21" s="96" t="s">
        <v>96</v>
      </c>
    </row>
    <row r="22" spans="1:1" ht="38.25" x14ac:dyDescent="0.2">
      <c r="A22" s="97" t="s">
        <v>97</v>
      </c>
    </row>
    <row r="23" spans="1:1" ht="25.5" x14ac:dyDescent="0.2">
      <c r="A23" s="97" t="s">
        <v>98</v>
      </c>
    </row>
    <row r="24" spans="1:1" x14ac:dyDescent="0.2">
      <c r="A24" s="97"/>
    </row>
    <row r="25" spans="1:1" x14ac:dyDescent="0.2">
      <c r="A25" s="96" t="s">
        <v>99</v>
      </c>
    </row>
    <row r="26" spans="1:1" ht="25.5" x14ac:dyDescent="0.2">
      <c r="A26" s="97" t="s">
        <v>100</v>
      </c>
    </row>
    <row r="27" spans="1:1" ht="25.5" x14ac:dyDescent="0.2">
      <c r="A27" s="97" t="s">
        <v>101</v>
      </c>
    </row>
    <row r="28" spans="1:1" x14ac:dyDescent="0.2">
      <c r="A28" s="97"/>
    </row>
    <row r="29" spans="1:1" x14ac:dyDescent="0.2">
      <c r="A29" s="96" t="s">
        <v>102</v>
      </c>
    </row>
    <row r="30" spans="1:1" ht="63.75" x14ac:dyDescent="0.2">
      <c r="A30" s="97" t="s">
        <v>103</v>
      </c>
    </row>
    <row r="31" spans="1:1" x14ac:dyDescent="0.2">
      <c r="A31" s="97"/>
    </row>
    <row r="32" spans="1:1" x14ac:dyDescent="0.2">
      <c r="A32" s="96" t="s">
        <v>104</v>
      </c>
    </row>
    <row r="33" spans="1:1" ht="25.5" x14ac:dyDescent="0.2">
      <c r="A33" s="97" t="s">
        <v>105</v>
      </c>
    </row>
    <row r="34" spans="1:1" x14ac:dyDescent="0.2">
      <c r="A34" s="97"/>
    </row>
    <row r="35" spans="1:1" x14ac:dyDescent="0.2">
      <c r="A35" s="96" t="s">
        <v>106</v>
      </c>
    </row>
    <row r="36" spans="1:1" ht="38.25" x14ac:dyDescent="0.2">
      <c r="A36" s="97" t="s">
        <v>107</v>
      </c>
    </row>
    <row r="37" spans="1:1" x14ac:dyDescent="0.2">
      <c r="A37" s="97"/>
    </row>
    <row r="38" spans="1:1" x14ac:dyDescent="0.2">
      <c r="A38" s="97" t="s">
        <v>108</v>
      </c>
    </row>
  </sheetData>
  <pageMargins left="0.78740157480314965" right="0.39370078740157483" top="0.78740157480314965" bottom="0.39370078740157483" header="0.59055118110236227" footer="0"/>
  <pageSetup paperSize="9" fitToHeight="0" orientation="portrait" useFirstPageNumber="1" verticalDpi="0" r:id="rId1"/>
  <headerFooter>
    <oddHeader>&amp;R&amp;9Page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9CCFF"/>
    <pageSetUpPr fitToPage="1"/>
  </sheetPr>
  <dimension ref="A1:M315"/>
  <sheetViews>
    <sheetView showGridLines="0" showRowColHeaders="0" zoomScaleNormal="100" workbookViewId="0">
      <pane ySplit="4" topLeftCell="A5" activePane="bottomLeft" state="frozen"/>
      <selection activeCell="H1" sqref="H1"/>
      <selection pane="bottomLeft" activeCell="J1" sqref="J1"/>
    </sheetView>
  </sheetViews>
  <sheetFormatPr defaultRowHeight="12.75" x14ac:dyDescent="0.2"/>
  <cols>
    <col min="1" max="1" width="3.28515625" style="7" customWidth="1"/>
    <col min="2" max="2" width="26.42578125" style="7" customWidth="1"/>
    <col min="3" max="9" width="6.28515625" style="7" customWidth="1"/>
    <col min="10" max="11" width="4.7109375" style="7" customWidth="1"/>
    <col min="12" max="12" width="4.7109375" style="7" hidden="1" customWidth="1"/>
    <col min="13" max="13" width="0" style="7" hidden="1" customWidth="1"/>
    <col min="14" max="16384" width="9.140625" style="7"/>
  </cols>
  <sheetData>
    <row r="1" spans="1:13" x14ac:dyDescent="0.2">
      <c r="A1" s="43" t="str">
        <f>Võistkondlik!B1</f>
        <v>ESL INDIVIDUAAL-VÕISTKONDLIKUD MEISTRIVÕISTLUSED PETANGIS 2015</v>
      </c>
      <c r="H1"/>
      <c r="I1"/>
      <c r="J1"/>
      <c r="K1"/>
      <c r="L1" s="113"/>
      <c r="M1" s="113"/>
    </row>
    <row r="2" spans="1:13" x14ac:dyDescent="0.2">
      <c r="A2" s="44" t="str">
        <f>Võistkondlik!B2</f>
        <v>Toimumisaeg: L, 23.05.2015 kell 11:00</v>
      </c>
      <c r="H2"/>
      <c r="I2"/>
      <c r="J2"/>
      <c r="K2"/>
      <c r="L2"/>
      <c r="M2"/>
    </row>
    <row r="3" spans="1:13" x14ac:dyDescent="0.2">
      <c r="A3" s="44" t="str">
        <f>Võistkondlik!B3</f>
        <v>Toimumiskoht: Tartumaa, Tartu, Forseliuse kooli staadion</v>
      </c>
      <c r="H3"/>
      <c r="I3"/>
      <c r="J3"/>
      <c r="K3"/>
      <c r="L3"/>
      <c r="M3"/>
    </row>
    <row r="4" spans="1:13" x14ac:dyDescent="0.2">
      <c r="A4" s="34" t="s">
        <v>51</v>
      </c>
      <c r="H4"/>
      <c r="I4"/>
      <c r="J4"/>
      <c r="K4"/>
      <c r="L4"/>
      <c r="M4"/>
    </row>
    <row r="5" spans="1:13" x14ac:dyDescent="0.2">
      <c r="H5"/>
      <c r="I5"/>
      <c r="J5"/>
      <c r="K5"/>
      <c r="L5"/>
      <c r="M5"/>
    </row>
    <row r="6" spans="1:13" x14ac:dyDescent="0.2">
      <c r="A6" s="25" t="s">
        <v>0</v>
      </c>
      <c r="B6" s="25"/>
      <c r="C6" s="5">
        <v>1</v>
      </c>
      <c r="D6" s="5">
        <v>2</v>
      </c>
      <c r="E6" s="5">
        <v>3</v>
      </c>
      <c r="F6" s="5">
        <v>4</v>
      </c>
      <c r="G6" s="5"/>
      <c r="H6" s="63" t="s">
        <v>1</v>
      </c>
      <c r="I6" s="46" t="s">
        <v>47</v>
      </c>
      <c r="J6" s="114" t="s">
        <v>64</v>
      </c>
      <c r="K6" s="115" t="s">
        <v>206</v>
      </c>
      <c r="L6" s="116" t="s">
        <v>64</v>
      </c>
      <c r="M6" s="31" t="b">
        <f>OR(AND(COUNTA(B7:B11)=3,COUNTA(C7:G11)=6),AND(COUNTA(B7:B11)=4,COUNTA(C7:G11)=12),AND(COUNTA(B7:B11)=5,COUNTA(C7:G11)=20))</f>
        <v>1</v>
      </c>
    </row>
    <row r="7" spans="1:13" x14ac:dyDescent="0.2">
      <c r="A7" s="25">
        <v>1</v>
      </c>
      <c r="B7" s="25" t="s">
        <v>128</v>
      </c>
      <c r="C7" s="130"/>
      <c r="D7" s="117">
        <v>8</v>
      </c>
      <c r="E7" s="117">
        <v>5</v>
      </c>
      <c r="F7" s="117">
        <v>8</v>
      </c>
      <c r="G7" s="117"/>
      <c r="H7" s="166" t="str">
        <f>(IF(D7-C8&gt;0,1)+IF(E7-C9&gt;0,1)+IF(F7-C10&gt;0,1)+IF(G7-C11&gt;0,1))&amp;"-"&amp;(IF(D7-C8&lt;0,1)+IF(E7-C9&lt;0,1)+IF(F7-C10&lt;0,1)+IF(G7-C11&lt;0,1))</f>
        <v>0-3</v>
      </c>
      <c r="I7" s="117" t="str">
        <f>IF(AND(B7&lt;&gt;"",M$6=TRUE),A$6&amp;RANK(M7,M$7:M$11,0),"")</f>
        <v>A4</v>
      </c>
      <c r="J7" s="118">
        <f>IF(AND(L7=1,L8=1,D7&gt;C8),1)+IF(AND(L7=1,L9=1,E7&gt;C9),1)+IF(AND(L7=1,L10=1,F7&gt;C10),1)+IF(AND(L7=1,L11=1,G7&gt;C11),1)+IF(AND(L7=2,L8=2,D7&gt;C8),1)+IF(AND(L7=2,L9=2,E7&gt;C9),1)+IF(AND(L7=2,L10=2,F7&gt;C10),1)+IF(AND(L7=2,L11=2,G7&gt;C11),1)+IF(AND(L7=3,L8=3,D7&gt;C8),1)+IF(AND(L7=3,L9=3,E7&gt;C9),1)+IF(AND(L7=3,L10=3,F7&gt;C10),1)+IF(AND(L7=3,L11=3,G7&gt;C11),1)</f>
        <v>0</v>
      </c>
      <c r="K7" s="119">
        <f>IF(AND(L7=1,L8=1),D7-C8)+IF(AND(L7=1,L9=1),E7-C9)+IF(AND(L7=1,L10=1),F7-C10)+IF(AND(L7=1,L11=1),G7-C11)+IF(AND(L7=2,L8=2),D7-C8)+IF(AND(L7=2,L9=2),E7-C9)+IF(AND(L7=2,L10=2),F7-C10)+IF(AND(L7=2,L11=2),G7-C11)+IF(AND(L7=3,L8=3),D7-C8)+IF(AND(L7=3,L9=3),E7-C9)+IF(AND(L7=3,L10=3),F7-C10)+IF(AND(L7=3,L11=3),G7-C11)</f>
        <v>0</v>
      </c>
      <c r="L7" s="120">
        <f>VALUE(LEFT(H7,1))</f>
        <v>0</v>
      </c>
      <c r="M7" s="121">
        <f>10000*L7+J7*100+K7</f>
        <v>0</v>
      </c>
    </row>
    <row r="8" spans="1:13" x14ac:dyDescent="0.2">
      <c r="A8" s="25">
        <v>2</v>
      </c>
      <c r="B8" s="23" t="s">
        <v>119</v>
      </c>
      <c r="C8" s="47">
        <v>13</v>
      </c>
      <c r="D8" s="131"/>
      <c r="E8" s="47">
        <v>13</v>
      </c>
      <c r="F8" s="47">
        <v>13</v>
      </c>
      <c r="G8" s="47"/>
      <c r="H8" s="167" t="str">
        <f>(IF(C8-D7&gt;0,1)+IF(E8-D9&gt;0,1)+IF(F8-D10&gt;0,1)+IF(G8-D11&gt;0,1))&amp;"-"&amp;(IF(C8-D7&lt;0,1)+IF(E8-D9&lt;0,1)+IF(F8-D10&lt;0,1)+IF(G8-D11&lt;0,1))</f>
        <v>3-0</v>
      </c>
      <c r="I8" s="47" t="str">
        <f>IF(AND(B8&lt;&gt;"",M$6=TRUE),A$6&amp;RANK(M8,M$7:M$11,0),"")</f>
        <v>A1</v>
      </c>
      <c r="J8" s="123">
        <f>IF(AND(L8=1,L7=1,C8&gt;D7),1)+IF(AND(L8=1,L9=1,E8&gt;D9),1)+IF(AND(L8=1,L10=1,F8&gt;D10),1)+IF(AND(L8=1,L11=1,G8&gt;D11),1)+IF(AND(L8=2,L7=2,C8&gt;D7),1)+IF(AND(L8=2,L9=2,E8&gt;D9),1)+IF(AND(L8=2,L10=2,F8&gt;D10),1)+IF(AND(L8=2,L11=2,G8&gt;D11),1)+IF(AND(L8=3,L7=3,C8&gt;D7),1)+IF(AND(L8=3,L9=3,E8&gt;D9),1)+IF(AND(L8=3,L10=3,F8&gt;D10),1)+IF(AND(L8=3,L11=3,G8&gt;D11),1)</f>
        <v>0</v>
      </c>
      <c r="K8" s="124">
        <f>IF(AND(L8=1,L7=1),C8-D7)+IF(AND(L8=1,L9=1),E8-D9)+IF(AND(L8=1,L10=1),F8-D10)+IF(AND(L8=1,L11=1),G8-D11)+IF(AND(L8=2,L7=2),C8-D7)+IF(AND(L8=2,L9=2),E8-D9)+IF(AND(L8=2,L10=2),F8-D10)+IF(AND(L8=2,L11=2),G8-D11)+IF(AND(L8=3,L7=3),C8-D7)+IF(AND(L8=3,L9=3),E8-D9)+IF(AND(L8=3,L10=3),F8-D10)+IF(AND(L8=3,L11=3),G8-D11)</f>
        <v>0</v>
      </c>
      <c r="L8" s="125">
        <f>VALUE(LEFT(H8,1))</f>
        <v>3</v>
      </c>
      <c r="M8" s="126">
        <f>10000*L8+J8*100+K8</f>
        <v>30000</v>
      </c>
    </row>
    <row r="9" spans="1:13" x14ac:dyDescent="0.2">
      <c r="A9" s="25">
        <v>3</v>
      </c>
      <c r="B9" s="23" t="s">
        <v>115</v>
      </c>
      <c r="C9" s="47">
        <v>13</v>
      </c>
      <c r="D9" s="132">
        <v>6</v>
      </c>
      <c r="E9" s="131"/>
      <c r="F9" s="47">
        <v>13</v>
      </c>
      <c r="G9" s="47"/>
      <c r="H9" s="167" t="str">
        <f>(IF(C9-E7&gt;0,1)+IF(D9-E8&gt;0,1)+IF(F9-E10&gt;0,1)+IF(G9-E11&gt;0,1))&amp;"-"&amp;(IF(C9-E7&lt;0,1)+IF(D9-E8&lt;0,1)+IF(F9-E10&lt;0,1)+IF(G9-E11&lt;0,1))</f>
        <v>2-1</v>
      </c>
      <c r="I9" s="47" t="str">
        <f>IF(AND(B9&lt;&gt;"",M$6=TRUE),A$6&amp;RANK(M9,M$7:M$11,0),"")</f>
        <v>A2</v>
      </c>
      <c r="J9" s="123">
        <f>IF(AND(L9=1,L7=1,C9&gt;E7),1)+IF(AND(L9=1,L8=1,D9&gt;E8),1)+IF(AND(L9=1,L10=1,F9&gt;E10),1)+IF(AND(L9=1,L11=1,G9&gt;E11),1)+IF(AND(L9=2,L7=2,C9&gt;E7),1)+IF(AND(L9=2,L8=2,D9&gt;E8),1)+IF(AND(L9=2,L10=2,F9&gt;E10),1)+IF(AND(L9=2,L11=2,G9&gt;E11),1)+IF(AND(L9=3,L7=3,C9&gt;E7),1)+IF(AND(L9=3,L8=3,D9&gt;E8),1)+IF(AND(L9=3,L10=3,F9&gt;E10),1)+IF(AND(L9=3,L11=3,G9&gt;E11),1)</f>
        <v>0</v>
      </c>
      <c r="K9" s="124">
        <f>IF(AND(L9=1,L7=1),C9-E7)+IF(AND(L9=1,L8=1),D9-E8)+IF(AND(L9=1,L10=1),F9-E10)+IF(AND(L9=1,L11=1),G9-E11)+IF(AND(L9=2,L7=2),C9-E7)+IF(AND(L9=2,L8=2),D9-E8)+IF(AND(L9=2,L10=2),F9-E10)+IF(AND(L9=2,L11=2),G9-E11)+IF(AND(L9=3,L7=3),C9-E7)+IF(AND(L9=3,L8=3),D9-E8)+IF(AND(L9=3,L10=3),F9-E10)+IF(AND(L9=3,L11=3),G9-E11)</f>
        <v>0</v>
      </c>
      <c r="L9" s="125">
        <f>VALUE(LEFT(H9,1))</f>
        <v>2</v>
      </c>
      <c r="M9" s="126">
        <f>10000*L9+J9*100+K9</f>
        <v>20000</v>
      </c>
    </row>
    <row r="10" spans="1:13" x14ac:dyDescent="0.2">
      <c r="A10" s="25">
        <v>4</v>
      </c>
      <c r="B10" s="93" t="s">
        <v>127</v>
      </c>
      <c r="C10" s="47">
        <v>13</v>
      </c>
      <c r="D10" s="132">
        <v>10</v>
      </c>
      <c r="E10" s="47">
        <v>6</v>
      </c>
      <c r="F10" s="131"/>
      <c r="G10" s="133"/>
      <c r="H10" s="167" t="str">
        <f>(IF(C10-F7&gt;0,1)+IF(D10-F8&gt;0,1)+IF(E10-F9&gt;0,1)+IF(G10-F11&gt;0,1))&amp;"-"&amp;(IF(C10-F7&lt;0,1)+IF(D10-F8&lt;0,1)+IF(E10-F9&lt;0,1)+IF(G10-F11&lt;0,1))</f>
        <v>1-2</v>
      </c>
      <c r="I10" s="47" t="str">
        <f>IF(AND(B10&lt;&gt;"",M$6=TRUE),A$6&amp;RANK(M10,M$7:M$11,0),"")</f>
        <v>A3</v>
      </c>
      <c r="J10" s="123">
        <f>IF(AND(L10=1,L7=1,C10&gt;F7),1)+IF(AND(L10=1,L8=1,D10&gt;F8),1)+IF(AND(L10=1,L9=1,E10&gt;F9),1)+IF(AND(L10=1,L11=1,G10&gt;F11),1)+IF(AND(L10=2,L7=2,C10&gt;F7),1)+IF(AND(L10=2,L8=2,D10&gt;F8),1)+IF(AND(L10=2,L9=2,E10&gt;F9),1)+IF(AND(L10=2,L11=2,G10&gt;F11),1)+IF(AND(L10=3,L7=3,C10&gt;F7),1)+IF(AND(L10=3,L8=3,D10&gt;F8),1)+IF(AND(L10=3,L9=3,E10&gt;F9),1)+IF(AND(L10=3,L11=3,G10&gt;F11),1)</f>
        <v>0</v>
      </c>
      <c r="K10" s="124">
        <f>IF(AND(L10=1,L7=1),C10-F7)+IF(AND(L10=1,L8=1),D10-F8)+IF(AND(L10=1,L9=1),E10-F9)+IF(AND(L10=1,L11=1),G10-F11)+IF(AND(L10=2,L7=2),C10-F7)+IF(AND(L10=2,L8=2),D10-F8)+IF(AND(L10=2,L9=2),E10-F9)+IF(AND(L10=2,L11=2),G10-F11)+IF(AND(L10=3,L7=3),C10-F7)+IF(AND(L10=3,L8=3),D10-F8)+IF(AND(L10=3,L9=3),E10-F9)+IF(AND(L10=3,L11=3),G10-F11)</f>
        <v>0</v>
      </c>
      <c r="L10" s="125">
        <f>VALUE(LEFT(H10,1))</f>
        <v>1</v>
      </c>
      <c r="M10" s="126">
        <f>10000*L10+J10*100+K10</f>
        <v>10000</v>
      </c>
    </row>
    <row r="11" spans="1:13" hidden="1" x14ac:dyDescent="0.2">
      <c r="A11" s="25"/>
      <c r="B11" s="23"/>
      <c r="C11" s="47"/>
      <c r="D11" s="47"/>
      <c r="E11" s="47"/>
      <c r="F11" s="47"/>
      <c r="G11" s="131"/>
      <c r="H11" s="167" t="str">
        <f>(IF(C11-G7&gt;0,1)+IF(D11-G8&gt;0,1)+IF(E11-G9&gt;0,1)+IF(F11-G10&gt;0,1))&amp;"-"&amp;(IF(C11-G7&lt;0,1)+IF(D11-G8&lt;0,1)+IF(E11-G9&lt;0,1)+IF(F11-G10&lt;0,1))</f>
        <v>0-0</v>
      </c>
      <c r="I11" s="47" t="str">
        <f>IF(AND(B11&lt;&gt;"",M$6=TRUE),A$6&amp;RANK(M11,M$7:M$11,0),"")</f>
        <v/>
      </c>
      <c r="J11" s="123">
        <f>IF(AND(L11=1,L7=1,C11&gt;G7),1)+IF(AND(L11=1,L8=1,D11&gt;G8),1)+IF(AND(L11=1,L9=1,E11&gt;G9),1)+IF(AND(L11=1,L10=1,F11&gt;G10),1)+IF(AND(L11=2,L7=2,C11&gt;G7),1)+IF(AND(L11=2,L8=2,D11&gt;G8),1)+IF(AND(L11=2,L9=2,E11&gt;G9),1)+IF(AND(L11=2,L10=2,F11&gt;G10),1)+IF(AND(L11=3,L7=3,C11&gt;G7),1)+IF(AND(L11=3,L8=3,D11&gt;G8),1)+IF(AND(L11=3,L9=3,E11&gt;G9),1)+IF(AND(L11=3,L10=3,F11&gt;G10),1)</f>
        <v>0</v>
      </c>
      <c r="K11" s="124">
        <f>IF(AND(L11=1,L7=1),C11-G7)+IF(AND(L11=1,L8=1),D11-G8)+IF(AND(L11=1,L9=1),E11-G9)+IF(AND(L11=1,L10=1),F11-G10)+IF(AND(L11=2,L7=2),C11-G7)+IF(AND(L11=2,L8=2),D11-G8)+IF(AND(L11=2,L9=2),E11-G9)+IF(AND(L11=2,L10=2),F11-G10)+IF(AND(L11=3,L7=3),C11-G7)+IF(AND(L11=3,L8=3),D11-G8)+IF(AND(L11=3,L9=3),E11-G9)+IF(AND(L11=3,L10=3),F11-G10)</f>
        <v>0</v>
      </c>
      <c r="L11" s="125">
        <f>VALUE(LEFT(H11,1))</f>
        <v>0</v>
      </c>
      <c r="M11" s="126">
        <f>10000*L11+J11*100+K11</f>
        <v>0</v>
      </c>
    </row>
    <row r="13" spans="1:13" x14ac:dyDescent="0.2">
      <c r="A13" s="25" t="s">
        <v>2</v>
      </c>
      <c r="B13" s="25"/>
      <c r="C13" s="5">
        <v>1</v>
      </c>
      <c r="D13" s="5">
        <v>2</v>
      </c>
      <c r="E13" s="5">
        <v>3</v>
      </c>
      <c r="F13" s="5">
        <v>4</v>
      </c>
      <c r="G13" s="5"/>
      <c r="H13" s="46" t="s">
        <v>1</v>
      </c>
      <c r="I13" s="46" t="s">
        <v>47</v>
      </c>
      <c r="J13" s="114" t="s">
        <v>64</v>
      </c>
      <c r="K13" s="115" t="s">
        <v>206</v>
      </c>
      <c r="L13" s="127" t="s">
        <v>64</v>
      </c>
      <c r="M13" s="128" t="b">
        <f>OR(AND(COUNTA(B14:B18)=3,COUNTA(C14:G18)=6),AND(COUNTA(B14:B18)=4,COUNTA(C14:G18)=12),AND(COUNTA(B14:B18)=5,COUNTA(C14:G18)=20))</f>
        <v>1</v>
      </c>
    </row>
    <row r="14" spans="1:13" x14ac:dyDescent="0.2">
      <c r="A14" s="25">
        <v>1</v>
      </c>
      <c r="B14" s="23" t="s">
        <v>126</v>
      </c>
      <c r="C14" s="130"/>
      <c r="D14" s="117">
        <v>7</v>
      </c>
      <c r="E14" s="117">
        <v>5</v>
      </c>
      <c r="F14" s="117">
        <v>6</v>
      </c>
      <c r="G14" s="117"/>
      <c r="H14" s="167" t="str">
        <f>(IF(D14-C15&gt;0,1)+IF(E14-C16&gt;0,1)+IF(F14-C17&gt;0,1)+IF(G14-C18&gt;0,1))&amp;"-"&amp;(IF(D14-C15&lt;0,1)+IF(E14-C16&lt;0,1)+IF(F14-C17&lt;0,1)+IF(G14-C18&lt;0,1))</f>
        <v>0-3</v>
      </c>
      <c r="I14" s="47" t="str">
        <f>IF(AND(B14&lt;&gt;"",M$6=TRUE),A$13&amp;RANK(M14,M$14:M$18,0),"")</f>
        <v>B4</v>
      </c>
      <c r="J14" s="118">
        <f>IF(AND(L14=1,L15=1,D14&gt;C15),1)+IF(AND(L14=1,L16=1,E14&gt;C16),1)+IF(AND(L14=1,L17=1,F14&gt;C17),1)+IF(AND(L14=1,L18=1,G14&gt;C18),1)+IF(AND(L14=2,L15=2,D14&gt;C15),1)+IF(AND(L14=2,L16=2,E14&gt;C16),1)+IF(AND(L14=2,L17=2,F14&gt;C17),1)+IF(AND(L14=2,L18=2,G14&gt;C18),1)+IF(AND(L14=3,L15=3,D14&gt;C15),1)+IF(AND(L14=3,L16=3,E14&gt;C16),1)+IF(AND(L14=3,L17=3,F14&gt;C17),1)+IF(AND(L14=3,L18=3,G14&gt;C18),1)</f>
        <v>0</v>
      </c>
      <c r="K14" s="119">
        <f>IF(AND(L14=1,L15=1),D14-C15)+IF(AND(L14=1,L16=1),E14-C16)+IF(AND(L14=1,L17=1),F14-C17)+IF(AND(L14=1,L18=1),G14-C18)+IF(AND(L14=2,L15=2),D14-C15)+IF(AND(L14=2,L16=2),E14-C16)+IF(AND(L14=2,L17=2),F14-C17)+IF(AND(L14=2,L18=2),G14-C18)+IF(AND(L14=3,L15=3),D14-C15)+IF(AND(L14=3,L16=3),E14-C16)+IF(AND(L14=3,L17=3),F14-C17)+IF(AND(L14=3,L18=3),G14-C18)</f>
        <v>0</v>
      </c>
      <c r="L14" s="125">
        <f>VALUE(LEFT(H14,1))</f>
        <v>0</v>
      </c>
      <c r="M14" s="126">
        <f>10000*L14+J14*100+K14</f>
        <v>0</v>
      </c>
    </row>
    <row r="15" spans="1:13" x14ac:dyDescent="0.2">
      <c r="A15" s="25">
        <v>2</v>
      </c>
      <c r="B15" s="23" t="s">
        <v>116</v>
      </c>
      <c r="C15" s="47">
        <v>13</v>
      </c>
      <c r="D15" s="131"/>
      <c r="E15" s="47">
        <v>13</v>
      </c>
      <c r="F15" s="47">
        <v>11</v>
      </c>
      <c r="G15" s="47"/>
      <c r="H15" s="167" t="str">
        <f>(IF(C15-D14&gt;0,1)+IF(E15-D16&gt;0,1)+IF(F15-D17&gt;0,1)+IF(G15-D18&gt;0,1))&amp;"-"&amp;(IF(C15-D14&lt;0,1)+IF(E15-D16&lt;0,1)+IF(F15-D17&lt;0,1)+IF(G15-D18&lt;0,1))</f>
        <v>2-1</v>
      </c>
      <c r="I15" s="47" t="str">
        <f>IF(AND(B15&lt;&gt;"",M$6=TRUE),A$13&amp;RANK(M15,M$14:M$18,0),"")</f>
        <v>B2</v>
      </c>
      <c r="J15" s="123">
        <f>IF(AND(L15=1,L14=1,C15&gt;D14),1)+IF(AND(L15=1,L16=1,E15&gt;D16),1)+IF(AND(L15=1,L17=1,F15&gt;D17),1)+IF(AND(L15=1,L18=1,G15&gt;D18),1)+IF(AND(L15=2,L14=2,C15&gt;D14),1)+IF(AND(L15=2,L16=2,E15&gt;D16),1)+IF(AND(L15=2,L17=2,F15&gt;D17),1)+IF(AND(L15=2,L18=2,G15&gt;D18),1)+IF(AND(L15=3,L14=3,C15&gt;D14),1)+IF(AND(L15=3,L16=3,E15&gt;D16),1)+IF(AND(L15=3,L17=3,F15&gt;D17),1)+IF(AND(L15=3,L18=3,G15&gt;D18),1)</f>
        <v>0</v>
      </c>
      <c r="K15" s="124">
        <f>IF(AND(L15=1,L14=1),C15-D14)+IF(AND(L15=1,L16=1),E15-D16)+IF(AND(L15=1,L17=1),F15-D17)+IF(AND(L15=1,L18=1),G15-D18)+IF(AND(L15=2,L14=2),C15-D14)+IF(AND(L15=2,L16=2),E15-D16)+IF(AND(L15=2,L17=2),F15-D17)+IF(AND(L15=2,L18=2),G15-D18)+IF(AND(L15=3,L14=3),C15-D14)+IF(AND(L15=3,L16=3),E15-D16)+IF(AND(L15=3,L17=3),F15-D17)+IF(AND(L15=3,L18=3),G15-D18)</f>
        <v>0</v>
      </c>
      <c r="L15" s="125">
        <f>VALUE(LEFT(H15,1))</f>
        <v>2</v>
      </c>
      <c r="M15" s="126">
        <f>10000*L15+J15*100+K15</f>
        <v>20000</v>
      </c>
    </row>
    <row r="16" spans="1:13" x14ac:dyDescent="0.2">
      <c r="A16" s="25">
        <v>3</v>
      </c>
      <c r="B16" s="23" t="s">
        <v>125</v>
      </c>
      <c r="C16" s="47">
        <v>13</v>
      </c>
      <c r="D16" s="132">
        <v>6</v>
      </c>
      <c r="E16" s="131"/>
      <c r="F16" s="47">
        <v>8</v>
      </c>
      <c r="G16" s="47"/>
      <c r="H16" s="167" t="str">
        <f>(IF(C16-E14&gt;0,1)+IF(D16-E15&gt;0,1)+IF(F16-E17&gt;0,1)+IF(G16-E18&gt;0,1))&amp;"-"&amp;(IF(C16-E14&lt;0,1)+IF(D16-E15&lt;0,1)+IF(F16-E17&lt;0,1)+IF(G16-E18&lt;0,1))</f>
        <v>1-2</v>
      </c>
      <c r="I16" s="47" t="str">
        <f>IF(AND(B16&lt;&gt;"",M$6=TRUE),A$13&amp;RANK(M16,M$14:M$18,0),"")</f>
        <v>B3</v>
      </c>
      <c r="J16" s="123">
        <f>IF(AND(L16=1,L14=1,C16&gt;E14),1)+IF(AND(L16=1,L15=1,D16&gt;E15),1)+IF(AND(L16=1,L17=1,F16&gt;E17),1)+IF(AND(L16=1,L18=1,G16&gt;E18),1)+IF(AND(L16=2,L14=2,C16&gt;E14),1)+IF(AND(L16=2,L15=2,D16&gt;E15),1)+IF(AND(L16=2,L17=2,F16&gt;E17),1)+IF(AND(L16=2,L18=2,G16&gt;E18),1)+IF(AND(L16=3,L14=3,C16&gt;E14),1)+IF(AND(L16=3,L15=3,D16&gt;E15),1)+IF(AND(L16=3,L17=3,F16&gt;E17),1)+IF(AND(L16=3,L18=3,G16&gt;E18),1)</f>
        <v>0</v>
      </c>
      <c r="K16" s="124">
        <f>IF(AND(L16=1,L14=1),C16-E14)+IF(AND(L16=1,L15=1),D16-E15)+IF(AND(L16=1,L17=1),F16-E17)+IF(AND(L16=1,L18=1),G16-E18)+IF(AND(L16=2,L14=2),C16-E14)+IF(AND(L16=2,L15=2),D16-E15)+IF(AND(L16=2,L17=2),F16-E17)+IF(AND(L16=2,L18=2),G16-E18)+IF(AND(L16=3,L14=3),C16-E14)+IF(AND(L16=3,L15=3),D16-E15)+IF(AND(L16=3,L17=3),F16-E17)+IF(AND(L16=3,L18=3),G16-E18)</f>
        <v>0</v>
      </c>
      <c r="L16" s="125">
        <f>VALUE(LEFT(H16,1))</f>
        <v>1</v>
      </c>
      <c r="M16" s="126">
        <f>10000*L16+J16*100+K16</f>
        <v>10000</v>
      </c>
    </row>
    <row r="17" spans="1:13" x14ac:dyDescent="0.2">
      <c r="A17" s="25">
        <v>4</v>
      </c>
      <c r="B17" s="23" t="s">
        <v>117</v>
      </c>
      <c r="C17" s="47">
        <v>13</v>
      </c>
      <c r="D17" s="132">
        <v>13</v>
      </c>
      <c r="E17" s="47">
        <v>13</v>
      </c>
      <c r="F17" s="131"/>
      <c r="G17" s="133"/>
      <c r="H17" s="167" t="str">
        <f>(IF(C17-F14&gt;0,1)+IF(D17-F15&gt;0,1)+IF(E17-F16&gt;0,1)+IF(G17-F18&gt;0,1))&amp;"-"&amp;(IF(C17-F14&lt;0,1)+IF(D17-F15&lt;0,1)+IF(E17-F16&lt;0,1)+IF(G17-F18&lt;0,1))</f>
        <v>3-0</v>
      </c>
      <c r="I17" s="47" t="str">
        <f>IF(AND(B17&lt;&gt;"",M$6=TRUE),A$13&amp;RANK(M17,M$14:M$18,0),"")</f>
        <v>B1</v>
      </c>
      <c r="J17" s="123">
        <f>IF(AND(L17=1,L14=1,C17&gt;F14),1)+IF(AND(L17=1,L15=1,D17&gt;F15),1)+IF(AND(L17=1,L16=1,E17&gt;F16),1)+IF(AND(L17=1,L18=1,G17&gt;F18),1)+IF(AND(L17=2,L14=2,C17&gt;F14),1)+IF(AND(L17=2,L15=2,D17&gt;F15),1)+IF(AND(L17=2,L16=2,E17&gt;F16),1)+IF(AND(L17=2,L18=2,G17&gt;F18),1)+IF(AND(L17=3,L14=3,C17&gt;F14),1)+IF(AND(L17=3,L15=3,D17&gt;F15),1)+IF(AND(L17=3,L16=3,E17&gt;F16),1)+IF(AND(L17=3,L18=3,G17&gt;F18),1)</f>
        <v>0</v>
      </c>
      <c r="K17" s="124">
        <f>IF(AND(L17=1,L14=1),C17-F14)+IF(AND(L17=1,L15=1),D17-F15)+IF(AND(L17=1,L16=1),E17-F16)+IF(AND(L17=1,L18=1),G17-F18)+IF(AND(L17=2,L14=2),C17-F14)+IF(AND(L17=2,L15=2),D17-F15)+IF(AND(L17=2,L16=2),E17-F16)+IF(AND(L17=2,L18=2),G17-F18)+IF(AND(L17=3,L14=3),C17-F14)+IF(AND(L17=3,L15=3),D17-F15)+IF(AND(L17=3,L16=3),E17-F16)+IF(AND(L17=3,L18=3),G17-F18)</f>
        <v>0</v>
      </c>
      <c r="L17" s="125">
        <f>VALUE(LEFT(H17,1))</f>
        <v>3</v>
      </c>
      <c r="M17" s="126">
        <f>10000*L17+J17*100+K17</f>
        <v>30000</v>
      </c>
    </row>
    <row r="18" spans="1:13" hidden="1" x14ac:dyDescent="0.2">
      <c r="A18" s="25"/>
      <c r="B18" s="23"/>
      <c r="C18" s="47"/>
      <c r="D18" s="47"/>
      <c r="E18" s="47"/>
      <c r="F18" s="47"/>
      <c r="G18" s="131"/>
      <c r="H18" s="167" t="str">
        <f>(IF(C18-G14&gt;0,1)+IF(D18-G15&gt;0,1)+IF(E18-G16&gt;0,1)+IF(F18-G17&gt;0,1))&amp;"-"&amp;(IF(C18-G14&lt;0,1)+IF(D18-G15&lt;0,1)+IF(E18-G16&lt;0,1)+IF(F18-G17&lt;0,1))</f>
        <v>0-0</v>
      </c>
      <c r="I18" s="47" t="str">
        <f>IF(AND(B18&lt;&gt;"",M$6=TRUE),A$13&amp;RANK(M18,M$14:M$18,0),"")</f>
        <v/>
      </c>
      <c r="J18" s="123">
        <f>IF(AND(L18=1,L14=1,C18&gt;G14),1)+IF(AND(L18=1,L15=1,D18&gt;G15),1)+IF(AND(L18=1,L16=1,E18&gt;G16),1)+IF(AND(L18=1,L17=1,F18&gt;G17),1)+IF(AND(L18=2,L14=2,C18&gt;G14),1)+IF(AND(L18=2,L15=2,D18&gt;G15),1)+IF(AND(L18=2,L16=2,E18&gt;G16),1)+IF(AND(L18=2,L17=2,F18&gt;G17),1)+IF(AND(L18=3,L14=3,C18&gt;G14),1)+IF(AND(L18=3,L15=3,D18&gt;G15),1)+IF(AND(L18=3,L16=3,E18&gt;G16),1)+IF(AND(L18=3,L17=3,F18&gt;G17),1)</f>
        <v>0</v>
      </c>
      <c r="K18" s="124">
        <f>IF(AND(L18=1,L14=1),C18-G14)+IF(AND(L18=1,L15=1),D18-G15)+IF(AND(L18=1,L16=1),E18-G16)+IF(AND(L18=1,L17=1),F18-G17)+IF(AND(L18=2,L14=2),C18-G14)+IF(AND(L18=2,L15=2),D18-G15)+IF(AND(L18=2,L16=2),E18-G16)+IF(AND(L18=2,L17=2),F18-G17)+IF(AND(L18=3,L14=3),C18-G14)+IF(AND(L18=3,L15=3),D18-G15)+IF(AND(L18=3,L16=3),E18-G16)+IF(AND(L18=3,L17=3),F18-G17)</f>
        <v>0</v>
      </c>
      <c r="L18" s="125">
        <f>VALUE(LEFT(H18,1))</f>
        <v>0</v>
      </c>
      <c r="M18" s="126">
        <f>10000*L18+J18*100+K18</f>
        <v>0</v>
      </c>
    </row>
    <row r="19" spans="1:13" x14ac:dyDescent="0.2">
      <c r="H19" s="39"/>
    </row>
    <row r="20" spans="1:13" x14ac:dyDescent="0.2">
      <c r="A20" s="25" t="s">
        <v>27</v>
      </c>
      <c r="B20" s="25"/>
      <c r="C20" s="5">
        <v>1</v>
      </c>
      <c r="D20" s="5">
        <v>2</v>
      </c>
      <c r="E20" s="5">
        <v>3</v>
      </c>
      <c r="F20" s="5">
        <v>4</v>
      </c>
      <c r="G20" s="5"/>
      <c r="H20" s="46" t="s">
        <v>1</v>
      </c>
      <c r="I20" s="46" t="s">
        <v>47</v>
      </c>
      <c r="J20" s="114" t="s">
        <v>64</v>
      </c>
      <c r="K20" s="115" t="s">
        <v>206</v>
      </c>
      <c r="L20" s="127" t="s">
        <v>64</v>
      </c>
      <c r="M20" s="128" t="b">
        <f>OR(AND(COUNTA(B21:B25)=3,COUNTA(C21:G25)=6),AND(COUNTA(B21:B25)=4,COUNTA(C21:G25)=12),AND(COUNTA(B21:B25)=5,COUNTA(C21:G25)=20))</f>
        <v>1</v>
      </c>
    </row>
    <row r="21" spans="1:13" x14ac:dyDescent="0.2">
      <c r="A21" s="25">
        <v>1</v>
      </c>
      <c r="B21" s="23" t="s">
        <v>121</v>
      </c>
      <c r="C21" s="130"/>
      <c r="D21" s="117">
        <v>13</v>
      </c>
      <c r="E21" s="117">
        <v>13</v>
      </c>
      <c r="F21" s="117">
        <v>3</v>
      </c>
      <c r="G21" s="117"/>
      <c r="H21" s="122" t="str">
        <f>(IF(D21-C22&gt;0,1)+IF(E21-C23&gt;0,1)+IF(F21-C24&gt;0,1)+IF(G21-C25&gt;0,1))&amp;"-"&amp;(IF(D21-C22&lt;0,1)+IF(E21-C23&lt;0,1)+IF(F21-C24&lt;0,1)+IF(G21-C25&lt;0,1))</f>
        <v>2-1</v>
      </c>
      <c r="I21" s="47" t="str">
        <f>IF(AND(B21&lt;&gt;"",M$20=TRUE),A$20&amp;RANK(M21,M$21:M$25,0),"")</f>
        <v>C2</v>
      </c>
      <c r="J21" s="118">
        <f>IF(AND(L21=1,L22=1,D21&gt;C22),1)+IF(AND(L21=1,L23=1,E21&gt;C23),1)+IF(AND(L21=1,L24=1,F21&gt;C24),1)+IF(AND(L21=1,L25=1,G21&gt;C25),1)+IF(AND(L21=2,L22=2,D21&gt;C22),1)+IF(AND(L21=2,L23=2,E21&gt;C23),1)+IF(AND(L21=2,L24=2,F21&gt;C24),1)+IF(AND(L21=2,L25=2,G21&gt;C25),1)+IF(AND(L21=3,L22=3,D21&gt;C22),1)+IF(AND(L21=3,L23=3,E21&gt;C23),1)+IF(AND(L21=3,L24=3,F21&gt;C24),1)+IF(AND(L21=3,L25=3,G21&gt;C25),1)</f>
        <v>0</v>
      </c>
      <c r="K21" s="119">
        <f>IF(AND(L21=1,L22=1),D21-C22)+IF(AND(L21=1,L23=1),E21-C23)+IF(AND(L21=1,L24=1),F21-C24)+IF(AND(L21=1,L25=1),G21-C25)+IF(AND(L21=2,L22=2),D21-C22)+IF(AND(L21=2,L23=2),E21-C23)+IF(AND(L21=2,L24=2),F21-C24)+IF(AND(L21=2,L25=2),G21-C25)+IF(AND(L21=3,L22=3),D21-C22)+IF(AND(L21=3,L23=3),E21-C23)+IF(AND(L21=3,L24=3),F21-C24)+IF(AND(L21=3,L25=3),G21-C25)</f>
        <v>0</v>
      </c>
      <c r="L21" s="125">
        <f>VALUE(LEFT(H21,1))</f>
        <v>2</v>
      </c>
      <c r="M21" s="126">
        <f>10000*L21+J21*100+K21</f>
        <v>20000</v>
      </c>
    </row>
    <row r="22" spans="1:13" x14ac:dyDescent="0.2">
      <c r="A22" s="25">
        <v>2</v>
      </c>
      <c r="B22" s="23" t="s">
        <v>123</v>
      </c>
      <c r="C22" s="47">
        <v>6</v>
      </c>
      <c r="D22" s="131"/>
      <c r="E22" s="47">
        <v>13</v>
      </c>
      <c r="F22" s="47">
        <v>5</v>
      </c>
      <c r="G22" s="47"/>
      <c r="H22" s="122" t="str">
        <f>(IF(C22-D21&gt;0,1)+IF(E22-D23&gt;0,1)+IF(F22-D24&gt;0,1)+IF(G22-D25&gt;0,1))&amp;"-"&amp;(IF(C22-D21&lt;0,1)+IF(E22-D23&lt;0,1)+IF(F22-D24&lt;0,1)+IF(G22-D25&lt;0,1))</f>
        <v>1-2</v>
      </c>
      <c r="I22" s="47" t="str">
        <f>IF(AND(B22&lt;&gt;"",M$20=TRUE),A$20&amp;RANK(M22,M$21:M$25,0),"")</f>
        <v>C3</v>
      </c>
      <c r="J22" s="123">
        <f>IF(AND(L22=1,L21=1,C22&gt;D21),1)+IF(AND(L22=1,L23=1,E22&gt;D23),1)+IF(AND(L22=1,L24=1,F22&gt;D24),1)+IF(AND(L22=1,L25=1,G22&gt;D25),1)+IF(AND(L22=2,L21=2,C22&gt;D21),1)+IF(AND(L22=2,L23=2,E22&gt;D23),1)+IF(AND(L22=2,L24=2,F22&gt;D24),1)+IF(AND(L22=2,L25=2,G22&gt;D25),1)+IF(AND(L22=3,L21=3,C22&gt;D21),1)+IF(AND(L22=3,L23=3,E22&gt;D23),1)+IF(AND(L22=3,L24=3,F22&gt;D24),1)+IF(AND(L22=3,L25=3,G22&gt;D25),1)</f>
        <v>0</v>
      </c>
      <c r="K22" s="124">
        <f>IF(AND(L22=1,L21=1),C22-D21)+IF(AND(L22=1,L23=1),E22-D23)+IF(AND(L22=1,L24=1),F22-D24)+IF(AND(L22=1,L25=1),G22-D25)+IF(AND(L22=2,L21=2),C22-D21)+IF(AND(L22=2,L23=2),E22-D23)+IF(AND(L22=2,L24=2),F22-D24)+IF(AND(L22=2,L25=2),G22-D25)+IF(AND(L22=3,L21=3),C22-D21)+IF(AND(L22=3,L23=3),E22-D23)+IF(AND(L22=3,L24=3),F22-D24)+IF(AND(L22=3,L25=3),G22-D25)</f>
        <v>0</v>
      </c>
      <c r="L22" s="125">
        <f>VALUE(LEFT(H22,1))</f>
        <v>1</v>
      </c>
      <c r="M22" s="126">
        <f>10000*L22+J22*100+K22</f>
        <v>10000</v>
      </c>
    </row>
    <row r="23" spans="1:13" x14ac:dyDescent="0.2">
      <c r="A23" s="25">
        <v>3</v>
      </c>
      <c r="B23" s="23" t="s">
        <v>122</v>
      </c>
      <c r="C23" s="47">
        <v>12</v>
      </c>
      <c r="D23" s="132">
        <v>8</v>
      </c>
      <c r="E23" s="131"/>
      <c r="F23" s="47">
        <v>8</v>
      </c>
      <c r="G23" s="47"/>
      <c r="H23" s="122" t="str">
        <f>(IF(C23-E21&gt;0,1)+IF(D23-E22&gt;0,1)+IF(F23-E24&gt;0,1)+IF(G23-E25&gt;0,1))&amp;"-"&amp;(IF(C23-E21&lt;0,1)+IF(D23-E22&lt;0,1)+IF(F23-E24&lt;0,1)+IF(G23-E25&lt;0,1))</f>
        <v>0-3</v>
      </c>
      <c r="I23" s="47" t="str">
        <f>IF(AND(B23&lt;&gt;"",M$20=TRUE),A$20&amp;RANK(M23,M$21:M$25,0),"")</f>
        <v>C4</v>
      </c>
      <c r="J23" s="123">
        <f>IF(AND(L23=1,L21=1,C23&gt;E21),1)+IF(AND(L23=1,L22=1,D23&gt;E22),1)+IF(AND(L23=1,L24=1,F23&gt;E24),1)+IF(AND(L23=1,L25=1,G23&gt;E25),1)+IF(AND(L23=2,L21=2,C23&gt;E21),1)+IF(AND(L23=2,L22=2,D23&gt;E22),1)+IF(AND(L23=2,L24=2,F23&gt;E24),1)+IF(AND(L23=2,L25=2,G23&gt;E25),1)+IF(AND(L23=3,L21=3,C23&gt;E21),1)+IF(AND(L23=3,L22=3,D23&gt;E22),1)+IF(AND(L23=3,L24=3,F23&gt;E24),1)+IF(AND(L23=3,L25=3,G23&gt;E25),1)</f>
        <v>0</v>
      </c>
      <c r="K23" s="124">
        <f>IF(AND(L23=1,L21=1),C23-E21)+IF(AND(L23=1,L22=1),D23-E22)+IF(AND(L23=1,L24=1),F23-E24)+IF(AND(L23=1,L25=1),G23-E25)+IF(AND(L23=2,L21=2),C23-E21)+IF(AND(L23=2,L22=2),D23-E22)+IF(AND(L23=2,L24=2),F23-E24)+IF(AND(L23=2,L25=2),G23-E25)+IF(AND(L23=3,L21=3),C23-E21)+IF(AND(L23=3,L22=3),D23-E22)+IF(AND(L23=3,L24=3),F23-E24)+IF(AND(L23=3,L25=3),G23-E25)</f>
        <v>0</v>
      </c>
      <c r="L23" s="125">
        <f>VALUE(LEFT(H23,1))</f>
        <v>0</v>
      </c>
      <c r="M23" s="126">
        <f>10000*L23+J23*100+K23</f>
        <v>0</v>
      </c>
    </row>
    <row r="24" spans="1:13" x14ac:dyDescent="0.2">
      <c r="A24" s="25">
        <v>4</v>
      </c>
      <c r="B24" s="23" t="s">
        <v>118</v>
      </c>
      <c r="C24" s="47">
        <v>13</v>
      </c>
      <c r="D24" s="132">
        <v>12</v>
      </c>
      <c r="E24" s="47">
        <v>12</v>
      </c>
      <c r="F24" s="131"/>
      <c r="G24" s="133"/>
      <c r="H24" s="122" t="str">
        <f>(IF(C24-F21&gt;0,1)+IF(D24-F22&gt;0,1)+IF(E24-F23&gt;0,1)+IF(G24-F25&gt;0,1))&amp;"-"&amp;(IF(C24-F21&lt;0,1)+IF(D24-F22&lt;0,1)+IF(E24-F23&lt;0,1)+IF(G24-F25&lt;0,1))</f>
        <v>3-0</v>
      </c>
      <c r="I24" s="47" t="str">
        <f>IF(AND(B24&lt;&gt;"",M$20=TRUE),A$20&amp;RANK(M24,M$21:M$25,0),"")</f>
        <v>C1</v>
      </c>
      <c r="J24" s="123">
        <f>IF(AND(L24=1,L21=1,C24&gt;F21),1)+IF(AND(L24=1,L22=1,D24&gt;F22),1)+IF(AND(L24=1,L23=1,E24&gt;F23),1)+IF(AND(L24=1,L25=1,G24&gt;F25),1)+IF(AND(L24=2,L21=2,C24&gt;F21),1)+IF(AND(L24=2,L22=2,D24&gt;F22),1)+IF(AND(L24=2,L23=2,E24&gt;F23),1)+IF(AND(L24=2,L25=2,G24&gt;F25),1)+IF(AND(L24=3,L21=3,C24&gt;F21),1)+IF(AND(L24=3,L22=3,D24&gt;F22),1)+IF(AND(L24=3,L23=3,E24&gt;F23),1)+IF(AND(L24=3,L25=3,G24&gt;F25),1)</f>
        <v>0</v>
      </c>
      <c r="K24" s="124">
        <f>IF(AND(L24=1,L21=1),C24-F21)+IF(AND(L24=1,L22=1),D24-F22)+IF(AND(L24=1,L23=1),E24-F23)+IF(AND(L24=1,L25=1),G24-F25)+IF(AND(L24=2,L21=2),C24-F21)+IF(AND(L24=2,L22=2),D24-F22)+IF(AND(L24=2,L23=2),E24-F23)+IF(AND(L24=2,L25=2),G24-F25)+IF(AND(L24=3,L21=3),C24-F21)+IF(AND(L24=3,L22=3),D24-F22)+IF(AND(L24=3,L23=3),E24-F23)+IF(AND(L24=3,L25=3),G24-F25)</f>
        <v>0</v>
      </c>
      <c r="L24" s="125">
        <f>VALUE(LEFT(H24,1))</f>
        <v>3</v>
      </c>
      <c r="M24" s="126">
        <f>10000*L24+J24*100+K24</f>
        <v>30000</v>
      </c>
    </row>
    <row r="25" spans="1:13" hidden="1" x14ac:dyDescent="0.2">
      <c r="A25" s="25"/>
      <c r="B25" s="23"/>
      <c r="C25" s="47"/>
      <c r="D25" s="47"/>
      <c r="E25" s="47"/>
      <c r="F25" s="47"/>
      <c r="G25" s="131"/>
      <c r="H25" s="122" t="str">
        <f>(IF(C25-G21&gt;0,1)+IF(D25-G22&gt;0,1)+IF(E25-G23&gt;0,1)+IF(F25-G24&gt;0,1))&amp;"-"&amp;(IF(C25-G21&lt;0,1)+IF(D25-G22&lt;0,1)+IF(E25-G23&lt;0,1)+IF(F25-G24&lt;0,1))</f>
        <v>0-0</v>
      </c>
      <c r="I25" s="47" t="str">
        <f>IF(AND(B25&lt;&gt;"",M$20=TRUE),A$20&amp;RANK(M25,M$21:M$25,0),"")</f>
        <v/>
      </c>
      <c r="J25" s="123">
        <f>IF(AND(L25=1,L21=1,C25&gt;G21),1)+IF(AND(L25=1,L22=1,D25&gt;G22),1)+IF(AND(L25=1,L23=1,E25&gt;G23),1)+IF(AND(L25=1,L24=1,F25&gt;G24),1)+IF(AND(L25=2,L21=2,C25&gt;G21),1)+IF(AND(L25=2,L22=2,D25&gt;G22),1)+IF(AND(L25=2,L23=2,E25&gt;G23),1)+IF(AND(L25=2,L24=2,F25&gt;G24),1)+IF(AND(L25=3,L21=3,C25&gt;G21),1)+IF(AND(L25=3,L22=3,D25&gt;G22),1)+IF(AND(L25=3,L23=3,E25&gt;G23),1)+IF(AND(L25=3,L24=3,F25&gt;G24),1)</f>
        <v>0</v>
      </c>
      <c r="K25" s="124">
        <f>IF(AND(L25=1,L21=1),C25-G21)+IF(AND(L25=1,L22=1),D25-G22)+IF(AND(L25=1,L23=1),E25-G23)+IF(AND(L25=1,L24=1),F25-G24)+IF(AND(L25=2,L21=2),C25-G21)+IF(AND(L25=2,L22=2),D25-G22)+IF(AND(L25=2,L23=2),E25-G23)+IF(AND(L25=2,L24=2),F25-G24)+IF(AND(L25=3,L21=3),C25-G21)+IF(AND(L25=3,L22=3),D25-G22)+IF(AND(L25=3,L23=3),E25-G23)+IF(AND(L25=3,L24=3),F25-G24)</f>
        <v>0</v>
      </c>
      <c r="L25" s="125">
        <f>VALUE(LEFT(H25,1))</f>
        <v>0</v>
      </c>
      <c r="M25" s="126">
        <f>10000*L25+J25*100+K25</f>
        <v>0</v>
      </c>
    </row>
    <row r="26" spans="1:13" x14ac:dyDescent="0.2">
      <c r="H26" s="181"/>
      <c r="I26" s="182"/>
      <c r="J26" s="183"/>
      <c r="K26" s="184"/>
      <c r="L26" s="185"/>
      <c r="M26" s="185"/>
    </row>
    <row r="27" spans="1:13" x14ac:dyDescent="0.2">
      <c r="A27" s="25" t="s">
        <v>28</v>
      </c>
      <c r="B27" s="25"/>
      <c r="C27" s="5">
        <v>1</v>
      </c>
      <c r="D27" s="5">
        <v>2</v>
      </c>
      <c r="E27" s="5">
        <v>3</v>
      </c>
      <c r="F27" s="5">
        <v>4</v>
      </c>
      <c r="G27" s="5"/>
      <c r="H27" s="46" t="s">
        <v>1</v>
      </c>
      <c r="I27" s="46" t="s">
        <v>47</v>
      </c>
      <c r="J27" s="114" t="s">
        <v>64</v>
      </c>
      <c r="K27" s="115" t="s">
        <v>206</v>
      </c>
      <c r="L27" s="127" t="s">
        <v>64</v>
      </c>
      <c r="M27" s="128" t="b">
        <f>OR(AND(COUNTA(B28:B32)=3,COUNTA(C28:G32)=6),AND(COUNTA(B28:B32)=4,COUNTA(C28:G32)=12),AND(COUNTA(B28:B32)=5,COUNTA(C28:G32)=20))</f>
        <v>1</v>
      </c>
    </row>
    <row r="28" spans="1:13" x14ac:dyDescent="0.2">
      <c r="A28" s="25">
        <v>1</v>
      </c>
      <c r="B28" s="23" t="s">
        <v>124</v>
      </c>
      <c r="C28" s="130"/>
      <c r="D28" s="117">
        <v>6</v>
      </c>
      <c r="E28" s="117">
        <v>4</v>
      </c>
      <c r="F28" s="117">
        <v>11</v>
      </c>
      <c r="G28" s="117"/>
      <c r="H28" s="122" t="str">
        <f>(IF(D28-C29&gt;0,1)+IF(E28-C30&gt;0,1)+IF(F28-C31&gt;0,1)+IF(G28-C32&gt;0,1))&amp;"-"&amp;(IF(D28-C29&lt;0,1)+IF(E28-C30&lt;0,1)+IF(F28-C31&lt;0,1)+IF(G28-C32&lt;0,1))</f>
        <v>0-3</v>
      </c>
      <c r="I28" s="47" t="str">
        <f>IF(AND(B28&lt;&gt;"",M$27=TRUE),A$27&amp;RANK(M28,M$28:M$32,0),"")</f>
        <v>D4</v>
      </c>
      <c r="J28" s="118">
        <f>IF(AND(L28=1,L29=1,D28&gt;C29),1)+IF(AND(L28=1,L30=1,E28&gt;C30),1)+IF(AND(L28=1,L31=1,F28&gt;C31),1)+IF(AND(L28=1,L32=1,G28&gt;C32),1)+IF(AND(L28=2,L29=2,D28&gt;C29),1)+IF(AND(L28=2,L30=2,E28&gt;C30),1)+IF(AND(L28=2,L31=2,F28&gt;C31),1)+IF(AND(L28=2,L32=2,G28&gt;C32),1)+IF(AND(L28=3,L29=3,D28&gt;C29),1)+IF(AND(L28=3,L30=3,E28&gt;C30),1)+IF(AND(L28=3,L31=3,F28&gt;C31),1)+IF(AND(L28=3,L32=3,G28&gt;C32),1)</f>
        <v>0</v>
      </c>
      <c r="K28" s="119">
        <f>IF(AND(L28=1,L29=1),D28-C29)+IF(AND(L28=1,L30=1),E28-C30)+IF(AND(L28=1,L31=1),F28-C31)+IF(AND(L28=1,L32=1),G28-C32)+IF(AND(L28=2,L29=2),D28-C29)+IF(AND(L28=2,L30=2),E28-C30)+IF(AND(L28=2,L31=2),F28-C31)+IF(AND(L28=2,L32=2),G28-C32)+IF(AND(L28=3,L29=3),D28-C29)+IF(AND(L28=3,L30=3),E28-C30)+IF(AND(L28=3,L31=3),F28-C31)+IF(AND(L28=3,L32=3),G28-C32)</f>
        <v>0</v>
      </c>
      <c r="L28" s="125">
        <f>VALUE(LEFT(H28,1))</f>
        <v>0</v>
      </c>
      <c r="M28" s="126">
        <f>10000*L28+J28*100+K28</f>
        <v>0</v>
      </c>
    </row>
    <row r="29" spans="1:13" x14ac:dyDescent="0.2">
      <c r="A29" s="25">
        <v>2</v>
      </c>
      <c r="B29" s="23" t="s">
        <v>129</v>
      </c>
      <c r="C29" s="47">
        <v>13</v>
      </c>
      <c r="D29" s="131"/>
      <c r="E29" s="47">
        <v>3</v>
      </c>
      <c r="F29" s="47">
        <v>3</v>
      </c>
      <c r="G29" s="47"/>
      <c r="H29" s="122" t="str">
        <f>(IF(C29-D28&gt;0,1)+IF(E29-D30&gt;0,1)+IF(F29-D31&gt;0,1)+IF(G29-D32&gt;0,1))&amp;"-"&amp;(IF(C29-D28&lt;0,1)+IF(E29-D30&lt;0,1)+IF(F29-D31&lt;0,1)+IF(G29-D32&lt;0,1))</f>
        <v>1-2</v>
      </c>
      <c r="I29" s="47" t="str">
        <f>IF(AND(B29&lt;&gt;"",M$27=TRUE),A$27&amp;RANK(M29,M$28:M$32,0),"")</f>
        <v>D3</v>
      </c>
      <c r="J29" s="123">
        <f>IF(AND(L29=1,L28=1,C29&gt;D28),1)+IF(AND(L29=1,L30=1,E29&gt;D30),1)+IF(AND(L29=1,L31=1,F29&gt;D31),1)+IF(AND(L29=1,L32=1,G29&gt;D32),1)+IF(AND(L29=2,L28=2,C29&gt;D28),1)+IF(AND(L29=2,L30=2,E29&gt;D30),1)+IF(AND(L29=2,L31=2,F29&gt;D31),1)+IF(AND(L29=2,L32=2,G29&gt;D32),1)+IF(AND(L29=3,L28=3,C29&gt;D28),1)+IF(AND(L29=3,L30=3,E29&gt;D30),1)+IF(AND(L29=3,L31=3,F29&gt;D31),1)+IF(AND(L29=3,L32=3,G29&gt;D32),1)</f>
        <v>0</v>
      </c>
      <c r="K29" s="124">
        <f>IF(AND(L29=1,L28=1),C29-D28)+IF(AND(L29=1,L30=1),E29-D30)+IF(AND(L29=1,L31=1),F29-D31)+IF(AND(L29=1,L32=1),G29-D32)+IF(AND(L29=2,L28=2),C29-D28)+IF(AND(L29=2,L30=2),E29-D30)+IF(AND(L29=2,L31=2),F29-D31)+IF(AND(L29=2,L32=2),G29-D32)+IF(AND(L29=3,L28=3),C29-D28)+IF(AND(L29=3,L30=3),E29-D30)+IF(AND(L29=3,L31=3),F29-D31)+IF(AND(L29=3,L32=3),G29-D32)</f>
        <v>0</v>
      </c>
      <c r="L29" s="125">
        <f>VALUE(LEFT(H29,1))</f>
        <v>1</v>
      </c>
      <c r="M29" s="126">
        <f>10000*L29+J29*100+K29</f>
        <v>10000</v>
      </c>
    </row>
    <row r="30" spans="1:13" x14ac:dyDescent="0.2">
      <c r="A30" s="25">
        <v>3</v>
      </c>
      <c r="B30" s="23" t="s">
        <v>114</v>
      </c>
      <c r="C30" s="47">
        <v>13</v>
      </c>
      <c r="D30" s="132">
        <v>13</v>
      </c>
      <c r="E30" s="131"/>
      <c r="F30" s="47">
        <v>5</v>
      </c>
      <c r="G30" s="47"/>
      <c r="H30" s="122" t="str">
        <f>(IF(C30-E28&gt;0,1)+IF(D30-E29&gt;0,1)+IF(F30-E31&gt;0,1)+IF(G30-E32&gt;0,1))&amp;"-"&amp;(IF(C30-E28&lt;0,1)+IF(D30-E29&lt;0,1)+IF(F30-E31&lt;0,1)+IF(G30-E32&lt;0,1))</f>
        <v>2-1</v>
      </c>
      <c r="I30" s="47" t="str">
        <f>IF(AND(B30&lt;&gt;"",M$27=TRUE),A$27&amp;RANK(M30,M$28:M$32,0),"")</f>
        <v>D2</v>
      </c>
      <c r="J30" s="123">
        <f>IF(AND(L30=1,L28=1,C30&gt;E28),1)+IF(AND(L30=1,L29=1,D30&gt;E29),1)+IF(AND(L30=1,L31=1,F30&gt;E31),1)+IF(AND(L30=1,L32=1,G30&gt;E32),1)+IF(AND(L30=2,L28=2,C30&gt;E28),1)+IF(AND(L30=2,L29=2,D30&gt;E29),1)+IF(AND(L30=2,L31=2,F30&gt;E31),1)+IF(AND(L30=2,L32=2,G30&gt;E32),1)+IF(AND(L30=3,L28=3,C30&gt;E28),1)+IF(AND(L30=3,L29=3,D30&gt;E29),1)+IF(AND(L30=3,L31=3,F30&gt;E31),1)+IF(AND(L30=3,L32=3,G30&gt;E32),1)</f>
        <v>0</v>
      </c>
      <c r="K30" s="124">
        <f>IF(AND(L30=1,L28=1),C30-E28)+IF(AND(L30=1,L29=1),D30-E29)+IF(AND(L30=1,L31=1),F30-E31)+IF(AND(L30=1,L32=1),G30-E32)+IF(AND(L30=2,L28=2),C30-E28)+IF(AND(L30=2,L29=2),D30-E29)+IF(AND(L30=2,L31=2),F30-E31)+IF(AND(L30=2,L32=2),G30-E32)+IF(AND(L30=3,L28=3),C30-E28)+IF(AND(L30=3,L29=3),D30-E29)+IF(AND(L30=3,L31=3),F30-E31)+IF(AND(L30=3,L32=3),G30-E32)</f>
        <v>0</v>
      </c>
      <c r="L30" s="125">
        <f>VALUE(LEFT(H30,1))</f>
        <v>2</v>
      </c>
      <c r="M30" s="126">
        <f>10000*L30+J30*100+K30</f>
        <v>20000</v>
      </c>
    </row>
    <row r="31" spans="1:13" x14ac:dyDescent="0.2">
      <c r="A31" s="25">
        <v>4</v>
      </c>
      <c r="B31" s="23" t="s">
        <v>120</v>
      </c>
      <c r="C31" s="47">
        <v>13</v>
      </c>
      <c r="D31" s="132">
        <v>13</v>
      </c>
      <c r="E31" s="47">
        <v>13</v>
      </c>
      <c r="F31" s="131"/>
      <c r="G31" s="133"/>
      <c r="H31" s="122" t="str">
        <f>(IF(C31-F28&gt;0,1)+IF(D31-F29&gt;0,1)+IF(E31-F30&gt;0,1)+IF(G31-F32&gt;0,1))&amp;"-"&amp;(IF(C31-F28&lt;0,1)+IF(D31-F29&lt;0,1)+IF(E31-F30&lt;0,1)+IF(G31-F32&lt;0,1))</f>
        <v>3-0</v>
      </c>
      <c r="I31" s="47" t="str">
        <f>IF(AND(B31&lt;&gt;"",M$27=TRUE),A$27&amp;RANK(M31,M$28:M$32,0),"")</f>
        <v>D1</v>
      </c>
      <c r="J31" s="123">
        <f>IF(AND(L31=1,L28=1,C31&gt;F28),1)+IF(AND(L31=1,L29=1,D31&gt;F29),1)+IF(AND(L31=1,L30=1,E31&gt;F30),1)+IF(AND(L31=1,L32=1,G31&gt;F32),1)+IF(AND(L31=2,L28=2,C31&gt;F28),1)+IF(AND(L31=2,L29=2,D31&gt;F29),1)+IF(AND(L31=2,L30=2,E31&gt;F30),1)+IF(AND(L31=2,L32=2,G31&gt;F32),1)+IF(AND(L31=3,L28=3,C31&gt;F28),1)+IF(AND(L31=3,L29=3,D31&gt;F29),1)+IF(AND(L31=3,L30=3,E31&gt;F30),1)+IF(AND(L31=3,L32=3,G31&gt;F32),1)</f>
        <v>0</v>
      </c>
      <c r="K31" s="124">
        <f>IF(AND(L31=1,L28=1),C31-F28)+IF(AND(L31=1,L29=1),D31-F29)+IF(AND(L31=1,L30=1),E31-F30)+IF(AND(L31=1,L32=1),G31-F32)+IF(AND(L31=2,L28=2),C31-F28)+IF(AND(L31=2,L29=2),D31-F29)+IF(AND(L31=2,L30=2),E31-F30)+IF(AND(L31=2,L32=2),G31-F32)+IF(AND(L31=3,L28=3),C31-F28)+IF(AND(L31=3,L29=3),D31-F29)+IF(AND(L31=3,L30=3),E31-F30)+IF(AND(L31=3,L32=3),G31-F32)</f>
        <v>0</v>
      </c>
      <c r="L31" s="125">
        <f>VALUE(LEFT(H31,1))</f>
        <v>3</v>
      </c>
      <c r="M31" s="126">
        <f>10000*L31+J31*100+K31</f>
        <v>30000</v>
      </c>
    </row>
    <row r="32" spans="1:13" hidden="1" x14ac:dyDescent="0.2">
      <c r="A32" s="25"/>
      <c r="B32" s="23"/>
      <c r="C32" s="47"/>
      <c r="D32" s="47"/>
      <c r="E32" s="47"/>
      <c r="F32" s="47"/>
      <c r="G32" s="131"/>
      <c r="H32" s="122" t="str">
        <f>(IF(C32-G28&gt;0,1)+IF(D32-G29&gt;0,1)+IF(E32-G30&gt;0,1)+IF(F32-G31&gt;0,1))&amp;"-"&amp;(IF(C32-G28&lt;0,1)+IF(D32-G29&lt;0,1)+IF(E32-G30&lt;0,1)+IF(F32-G31&lt;0,1))</f>
        <v>0-0</v>
      </c>
      <c r="I32" s="47" t="str">
        <f>IF(AND(B32&lt;&gt;"",M$27=TRUE),A$27&amp;RANK(M32,M$28:M$32,0),"")</f>
        <v/>
      </c>
      <c r="J32" s="123">
        <f>IF(AND(L32=1,L28=1,C32&gt;G28),1)+IF(AND(L32=1,L29=1,D32&gt;G29),1)+IF(AND(L32=1,L30=1,E32&gt;G30),1)+IF(AND(L32=1,L31=1,F32&gt;G31),1)+IF(AND(L32=2,L28=2,C32&gt;G28),1)+IF(AND(L32=2,L29=2,D32&gt;G29),1)+IF(AND(L32=2,L30=2,E32&gt;G30),1)+IF(AND(L32=2,L31=2,F32&gt;G31),1)+IF(AND(L32=3,L28=3,C32&gt;G28),1)+IF(AND(L32=3,L29=3,D32&gt;G29),1)+IF(AND(L32=3,L30=3,E32&gt;G30),1)+IF(AND(L32=3,L31=3,F32&gt;G31),1)</f>
        <v>0</v>
      </c>
      <c r="K32" s="124">
        <f>IF(AND(L32=1,L28=1),C32-G28)+IF(AND(L32=1,L29=1),D32-G29)+IF(AND(L32=1,L30=1),E32-G30)+IF(AND(L32=1,L31=1),F32-G31)+IF(AND(L32=2,L28=2),C32-G28)+IF(AND(L32=2,L29=2),D32-G29)+IF(AND(L32=2,L30=2),E32-G30)+IF(AND(L32=2,L31=2),F32-G31)+IF(AND(L32=3,L28=3),C32-G28)+IF(AND(L32=3,L29=3),D32-G29)+IF(AND(L32=3,L30=3),E32-G30)+IF(AND(L32=3,L31=3),F32-G31)</f>
        <v>0</v>
      </c>
      <c r="L32" s="125">
        <f>VALUE(LEFT(H32,1))</f>
        <v>0</v>
      </c>
      <c r="M32" s="126">
        <f>10000*L32+J32*100+K32</f>
        <v>0</v>
      </c>
    </row>
    <row r="34" spans="1:11" s="11" customFormat="1" x14ac:dyDescent="0.2">
      <c r="A34" s="7"/>
      <c r="B34" s="26" t="s">
        <v>3</v>
      </c>
      <c r="C34" s="27" t="s">
        <v>22</v>
      </c>
      <c r="D34" s="27" t="s">
        <v>23</v>
      </c>
      <c r="E34" s="7"/>
      <c r="F34" s="7"/>
      <c r="G34" s="7"/>
      <c r="H34" s="7"/>
      <c r="I34" s="7"/>
      <c r="J34" s="53"/>
      <c r="K34" s="53"/>
    </row>
    <row r="35" spans="1:11" s="11" customFormat="1" x14ac:dyDescent="0.2">
      <c r="A35" s="7"/>
      <c r="B35" s="26" t="s">
        <v>4</v>
      </c>
      <c r="C35" s="27" t="s">
        <v>24</v>
      </c>
      <c r="D35" s="27" t="s">
        <v>25</v>
      </c>
      <c r="E35" s="7"/>
      <c r="F35" s="7"/>
      <c r="G35" s="7"/>
      <c r="H35" s="7"/>
      <c r="J35" s="53"/>
      <c r="K35" s="53"/>
    </row>
    <row r="36" spans="1:11" s="11" customFormat="1" x14ac:dyDescent="0.2">
      <c r="B36" s="26" t="s">
        <v>5</v>
      </c>
      <c r="C36" s="27" t="s">
        <v>21</v>
      </c>
      <c r="D36" s="27" t="s">
        <v>26</v>
      </c>
      <c r="J36" s="53"/>
      <c r="K36" s="53"/>
    </row>
    <row r="37" spans="1:11" s="11" customFormat="1" hidden="1" x14ac:dyDescent="0.2">
      <c r="J37" s="53"/>
      <c r="K37" s="53"/>
    </row>
    <row r="38" spans="1:11" s="11" customFormat="1" hidden="1" x14ac:dyDescent="0.2">
      <c r="J38" s="53"/>
      <c r="K38" s="53"/>
    </row>
    <row r="39" spans="1:11" s="11" customFormat="1" hidden="1" x14ac:dyDescent="0.2">
      <c r="J39" s="53"/>
      <c r="K39" s="53"/>
    </row>
    <row r="40" spans="1:11" s="11" customFormat="1" hidden="1" x14ac:dyDescent="0.2">
      <c r="J40" s="53"/>
      <c r="K40" s="53"/>
    </row>
    <row r="41" spans="1:11" s="11" customFormat="1" hidden="1" x14ac:dyDescent="0.2">
      <c r="J41" s="53"/>
      <c r="K41" s="53"/>
    </row>
    <row r="42" spans="1:11" s="11" customFormat="1" hidden="1" x14ac:dyDescent="0.2">
      <c r="J42" s="53"/>
      <c r="K42" s="53"/>
    </row>
    <row r="43" spans="1:11" s="11" customFormat="1" hidden="1" x14ac:dyDescent="0.2">
      <c r="J43" s="53"/>
      <c r="K43" s="53"/>
    </row>
    <row r="44" spans="1:11" s="11" customFormat="1" hidden="1" x14ac:dyDescent="0.2">
      <c r="J44" s="53"/>
      <c r="K44" s="53"/>
    </row>
    <row r="45" spans="1:11" s="11" customFormat="1" hidden="1" x14ac:dyDescent="0.2">
      <c r="J45" s="53"/>
      <c r="K45" s="53"/>
    </row>
    <row r="46" spans="1:11" s="11" customFormat="1" hidden="1" x14ac:dyDescent="0.2">
      <c r="J46" s="53"/>
      <c r="K46" s="53"/>
    </row>
    <row r="47" spans="1:11" s="11" customFormat="1" hidden="1" x14ac:dyDescent="0.2">
      <c r="J47" s="53"/>
      <c r="K47" s="53"/>
    </row>
    <row r="48" spans="1:11" s="11" customFormat="1" hidden="1" x14ac:dyDescent="0.2">
      <c r="J48" s="53"/>
      <c r="K48" s="53"/>
    </row>
    <row r="49" spans="10:11" s="11" customFormat="1" hidden="1" x14ac:dyDescent="0.2">
      <c r="J49" s="53"/>
      <c r="K49" s="53"/>
    </row>
    <row r="50" spans="10:11" s="11" customFormat="1" hidden="1" x14ac:dyDescent="0.2">
      <c r="J50" s="53"/>
      <c r="K50" s="53"/>
    </row>
    <row r="51" spans="10:11" s="11" customFormat="1" hidden="1" x14ac:dyDescent="0.2">
      <c r="J51" s="53"/>
      <c r="K51" s="53"/>
    </row>
    <row r="52" spans="10:11" s="11" customFormat="1" hidden="1" x14ac:dyDescent="0.2">
      <c r="J52" s="53"/>
      <c r="K52" s="53"/>
    </row>
    <row r="53" spans="10:11" s="11" customFormat="1" hidden="1" x14ac:dyDescent="0.2">
      <c r="J53" s="53"/>
      <c r="K53" s="53"/>
    </row>
    <row r="54" spans="10:11" s="11" customFormat="1" hidden="1" x14ac:dyDescent="0.2">
      <c r="J54" s="53"/>
      <c r="K54" s="53"/>
    </row>
    <row r="55" spans="10:11" s="11" customFormat="1" hidden="1" x14ac:dyDescent="0.2">
      <c r="J55" s="53"/>
      <c r="K55" s="53"/>
    </row>
    <row r="56" spans="10:11" s="11" customFormat="1" hidden="1" x14ac:dyDescent="0.2">
      <c r="J56" s="53"/>
      <c r="K56" s="53"/>
    </row>
    <row r="57" spans="10:11" s="11" customFormat="1" hidden="1" x14ac:dyDescent="0.2">
      <c r="J57" s="53"/>
      <c r="K57" s="53"/>
    </row>
    <row r="58" spans="10:11" s="11" customFormat="1" hidden="1" x14ac:dyDescent="0.2">
      <c r="J58" s="53"/>
      <c r="K58" s="53"/>
    </row>
    <row r="59" spans="10:11" s="11" customFormat="1" hidden="1" x14ac:dyDescent="0.2">
      <c r="J59" s="53"/>
      <c r="K59" s="53"/>
    </row>
    <row r="60" spans="10:11" s="11" customFormat="1" hidden="1" x14ac:dyDescent="0.2">
      <c r="J60" s="53"/>
      <c r="K60" s="53"/>
    </row>
    <row r="61" spans="10:11" s="11" customFormat="1" hidden="1" x14ac:dyDescent="0.2">
      <c r="J61" s="53"/>
      <c r="K61" s="53"/>
    </row>
    <row r="62" spans="10:11" s="11" customFormat="1" hidden="1" x14ac:dyDescent="0.2">
      <c r="J62" s="53"/>
      <c r="K62" s="53"/>
    </row>
    <row r="63" spans="10:11" s="11" customFormat="1" hidden="1" x14ac:dyDescent="0.2">
      <c r="J63" s="53"/>
      <c r="K63" s="53"/>
    </row>
    <row r="64" spans="10:11" s="11" customFormat="1" hidden="1" x14ac:dyDescent="0.2">
      <c r="J64" s="53"/>
      <c r="K64" s="53"/>
    </row>
    <row r="65" spans="10:11" s="11" customFormat="1" hidden="1" x14ac:dyDescent="0.2">
      <c r="J65" s="53"/>
      <c r="K65" s="53"/>
    </row>
    <row r="66" spans="10:11" s="11" customFormat="1" hidden="1" x14ac:dyDescent="0.2">
      <c r="J66" s="53"/>
      <c r="K66" s="53"/>
    </row>
    <row r="67" spans="10:11" s="11" customFormat="1" hidden="1" x14ac:dyDescent="0.2">
      <c r="J67" s="53"/>
      <c r="K67" s="53"/>
    </row>
    <row r="68" spans="10:11" s="11" customFormat="1" hidden="1" x14ac:dyDescent="0.2">
      <c r="J68" s="53"/>
      <c r="K68" s="53"/>
    </row>
    <row r="69" spans="10:11" s="11" customFormat="1" hidden="1" x14ac:dyDescent="0.2">
      <c r="J69" s="53"/>
      <c r="K69" s="53"/>
    </row>
    <row r="70" spans="10:11" s="11" customFormat="1" hidden="1" x14ac:dyDescent="0.2">
      <c r="J70" s="53"/>
      <c r="K70" s="53"/>
    </row>
    <row r="71" spans="10:11" s="11" customFormat="1" hidden="1" x14ac:dyDescent="0.2">
      <c r="J71" s="53"/>
      <c r="K71" s="53"/>
    </row>
    <row r="72" spans="10:11" s="11" customFormat="1" hidden="1" x14ac:dyDescent="0.2">
      <c r="J72" s="53"/>
      <c r="K72" s="53"/>
    </row>
    <row r="73" spans="10:11" s="11" customFormat="1" hidden="1" x14ac:dyDescent="0.2">
      <c r="J73" s="53"/>
      <c r="K73" s="53"/>
    </row>
    <row r="74" spans="10:11" s="11" customFormat="1" hidden="1" x14ac:dyDescent="0.2">
      <c r="J74" s="53"/>
      <c r="K74" s="53"/>
    </row>
    <row r="75" spans="10:11" s="11" customFormat="1" hidden="1" x14ac:dyDescent="0.2">
      <c r="J75" s="53"/>
      <c r="K75" s="53"/>
    </row>
    <row r="76" spans="10:11" s="11" customFormat="1" hidden="1" x14ac:dyDescent="0.2">
      <c r="J76" s="53"/>
      <c r="K76" s="53"/>
    </row>
    <row r="77" spans="10:11" s="11" customFormat="1" hidden="1" x14ac:dyDescent="0.2">
      <c r="J77" s="53"/>
      <c r="K77" s="53"/>
    </row>
    <row r="78" spans="10:11" s="11" customFormat="1" hidden="1" x14ac:dyDescent="0.2">
      <c r="J78" s="53"/>
      <c r="K78" s="53"/>
    </row>
    <row r="79" spans="10:11" s="11" customFormat="1" hidden="1" x14ac:dyDescent="0.2">
      <c r="J79" s="53"/>
      <c r="K79" s="53"/>
    </row>
    <row r="80" spans="10:11" s="11" customFormat="1" hidden="1" x14ac:dyDescent="0.2">
      <c r="J80" s="53"/>
      <c r="K80" s="53"/>
    </row>
    <row r="81" spans="10:11" s="11" customFormat="1" hidden="1" x14ac:dyDescent="0.2">
      <c r="J81" s="53"/>
      <c r="K81" s="53"/>
    </row>
    <row r="82" spans="10:11" s="11" customFormat="1" hidden="1" x14ac:dyDescent="0.2">
      <c r="J82" s="53"/>
      <c r="K82" s="53"/>
    </row>
    <row r="83" spans="10:11" s="11" customFormat="1" hidden="1" x14ac:dyDescent="0.2">
      <c r="J83" s="53"/>
      <c r="K83" s="53"/>
    </row>
    <row r="84" spans="10:11" s="11" customFormat="1" hidden="1" x14ac:dyDescent="0.2">
      <c r="J84" s="53"/>
      <c r="K84" s="53"/>
    </row>
    <row r="85" spans="10:11" s="11" customFormat="1" hidden="1" x14ac:dyDescent="0.2">
      <c r="J85" s="53"/>
      <c r="K85" s="53"/>
    </row>
    <row r="86" spans="10:11" s="11" customFormat="1" hidden="1" x14ac:dyDescent="0.2">
      <c r="J86" s="53"/>
      <c r="K86" s="53"/>
    </row>
    <row r="87" spans="10:11" s="11" customFormat="1" hidden="1" x14ac:dyDescent="0.2">
      <c r="J87" s="53"/>
      <c r="K87" s="53"/>
    </row>
    <row r="88" spans="10:11" s="11" customFormat="1" hidden="1" x14ac:dyDescent="0.2">
      <c r="J88" s="53"/>
      <c r="K88" s="53"/>
    </row>
    <row r="89" spans="10:11" s="11" customFormat="1" hidden="1" x14ac:dyDescent="0.2">
      <c r="J89" s="53"/>
      <c r="K89" s="53"/>
    </row>
    <row r="90" spans="10:11" s="11" customFormat="1" hidden="1" x14ac:dyDescent="0.2">
      <c r="J90" s="53"/>
      <c r="K90" s="53"/>
    </row>
    <row r="91" spans="10:11" s="11" customFormat="1" hidden="1" x14ac:dyDescent="0.2">
      <c r="J91" s="53"/>
      <c r="K91" s="53"/>
    </row>
    <row r="92" spans="10:11" s="11" customFormat="1" hidden="1" x14ac:dyDescent="0.2">
      <c r="J92" s="53"/>
      <c r="K92" s="53"/>
    </row>
    <row r="93" spans="10:11" s="11" customFormat="1" hidden="1" x14ac:dyDescent="0.2">
      <c r="J93" s="53"/>
      <c r="K93" s="53"/>
    </row>
    <row r="94" spans="10:11" s="11" customFormat="1" hidden="1" x14ac:dyDescent="0.2">
      <c r="J94" s="53"/>
      <c r="K94" s="53"/>
    </row>
    <row r="95" spans="10:11" s="11" customFormat="1" hidden="1" x14ac:dyDescent="0.2">
      <c r="J95" s="53"/>
      <c r="K95" s="53"/>
    </row>
    <row r="96" spans="10:11" s="11" customFormat="1" hidden="1" x14ac:dyDescent="0.2">
      <c r="J96" s="53"/>
      <c r="K96" s="53"/>
    </row>
    <row r="97" spans="1:11" s="11" customFormat="1" hidden="1" x14ac:dyDescent="0.2">
      <c r="J97" s="53"/>
      <c r="K97" s="53"/>
    </row>
    <row r="98" spans="1:11" s="11" customFormat="1" hidden="1" x14ac:dyDescent="0.2">
      <c r="J98" s="53"/>
      <c r="K98" s="53"/>
    </row>
    <row r="99" spans="1:11" s="11" customFormat="1" x14ac:dyDescent="0.2">
      <c r="J99" s="53"/>
      <c r="K99" s="53"/>
    </row>
    <row r="100" spans="1:11" s="11" customFormat="1" x14ac:dyDescent="0.2">
      <c r="A100" s="10" t="s">
        <v>40</v>
      </c>
      <c r="B100" s="53"/>
      <c r="C100" s="53"/>
      <c r="D100" s="53"/>
      <c r="E100" s="53"/>
      <c r="F100" s="53"/>
      <c r="G100" s="53"/>
      <c r="H100" s="53"/>
      <c r="I100" s="53"/>
      <c r="J100" s="53"/>
      <c r="K100" s="53"/>
    </row>
    <row r="101" spans="1:11" s="11" customFormat="1" x14ac:dyDescent="0.2">
      <c r="A101" s="10"/>
      <c r="B101" s="53"/>
      <c r="C101" s="53"/>
      <c r="D101" s="53"/>
      <c r="E101" s="53"/>
      <c r="F101" s="53"/>
      <c r="G101" s="53"/>
      <c r="H101" s="53"/>
      <c r="I101" s="53"/>
      <c r="J101" s="53"/>
      <c r="K101" s="53"/>
    </row>
    <row r="102" spans="1:11" s="11" customFormat="1" x14ac:dyDescent="0.2">
      <c r="A102" s="17" t="s">
        <v>6</v>
      </c>
      <c r="B102" s="170" t="str">
        <f>IFERROR(INDEX(B$1:B$100,MATCH(A102,I$1:I$100,0)),"")</f>
        <v>Aimar Poom (Tartu)</v>
      </c>
      <c r="C102" s="140">
        <v>3</v>
      </c>
      <c r="D102" s="7"/>
      <c r="E102" s="140"/>
      <c r="F102" s="140"/>
      <c r="G102" s="53"/>
      <c r="H102" s="53"/>
      <c r="I102" s="7"/>
      <c r="J102" s="53"/>
      <c r="K102" s="53"/>
    </row>
    <row r="103" spans="1:11" s="11" customFormat="1" x14ac:dyDescent="0.2">
      <c r="B103" s="141"/>
      <c r="C103" s="171" t="str">
        <f>IF(COUNT(C102,C104)=2,IF(C102&gt;C104,B102,B104),"")</f>
        <v>Tiit Kattai (Valga)</v>
      </c>
      <c r="D103" s="1"/>
      <c r="E103" s="140">
        <v>13</v>
      </c>
      <c r="F103" s="53"/>
      <c r="G103" s="53"/>
      <c r="H103" s="7"/>
      <c r="I103" s="7"/>
      <c r="J103" s="53"/>
      <c r="K103" s="53"/>
    </row>
    <row r="104" spans="1:11" s="11" customFormat="1" x14ac:dyDescent="0.2">
      <c r="A104" s="17" t="s">
        <v>29</v>
      </c>
      <c r="B104" s="172" t="str">
        <f>IFERROR(INDEX(B$1:B$100,MATCH(A104,I$1:I$100,0)),"")</f>
        <v>Tiit Kattai (Valga)</v>
      </c>
      <c r="C104" s="143">
        <v>13</v>
      </c>
      <c r="D104" s="144"/>
      <c r="E104" s="140"/>
      <c r="F104" s="53"/>
      <c r="G104" s="53"/>
      <c r="H104" s="7"/>
      <c r="I104" s="7"/>
      <c r="J104" s="53"/>
      <c r="K104" s="53"/>
    </row>
    <row r="105" spans="1:11" s="11" customFormat="1" x14ac:dyDescent="0.2">
      <c r="B105" s="140"/>
      <c r="C105" s="145"/>
      <c r="D105" s="146"/>
      <c r="E105" s="40" t="str">
        <f>IF(COUNT(E103,E107)=2,IF(E103&gt;E107,C103,C107),"")</f>
        <v>Tiit Kattai (Valga)</v>
      </c>
      <c r="F105" s="1"/>
      <c r="G105" s="140">
        <v>13</v>
      </c>
      <c r="H105" s="53"/>
      <c r="I105" s="7"/>
      <c r="J105" s="53"/>
      <c r="K105" s="53"/>
    </row>
    <row r="106" spans="1:11" s="11" customFormat="1" x14ac:dyDescent="0.2">
      <c r="A106" s="17" t="s">
        <v>8</v>
      </c>
      <c r="B106" s="170" t="str">
        <f>IFERROR(INDEX(B$1:B$100,MATCH(A106,I$1:I$100,0)),"")</f>
        <v>Janek Kangur (Valga)</v>
      </c>
      <c r="C106" s="147">
        <v>13</v>
      </c>
      <c r="D106" s="146"/>
      <c r="E106" s="187"/>
      <c r="F106" s="154"/>
      <c r="G106" s="1"/>
      <c r="H106" s="53"/>
      <c r="I106" s="7"/>
      <c r="J106" s="53"/>
      <c r="K106" s="53"/>
    </row>
    <row r="107" spans="1:11" s="11" customFormat="1" x14ac:dyDescent="0.2">
      <c r="B107" s="141"/>
      <c r="C107" s="173" t="str">
        <f>IF(COUNT(C106,C108)=2,IF(C106&gt;C108,B106,B108),"")</f>
        <v>Janek Kangur (Valga)</v>
      </c>
      <c r="D107" s="150"/>
      <c r="E107" s="140">
        <v>10</v>
      </c>
      <c r="F107" s="188"/>
      <c r="G107" s="1"/>
      <c r="H107" s="53"/>
      <c r="I107" s="7"/>
      <c r="J107" s="53"/>
      <c r="K107" s="53"/>
    </row>
    <row r="108" spans="1:11" s="11" customFormat="1" x14ac:dyDescent="0.2">
      <c r="A108" s="17" t="s">
        <v>30</v>
      </c>
      <c r="B108" s="172" t="str">
        <f>IFERROR(INDEX(B$1:B$100,MATCH(A108,I$1:I$100,0)),"")</f>
        <v>Hendrik Hansberg (Võru)</v>
      </c>
      <c r="C108" s="151">
        <v>7</v>
      </c>
      <c r="D108" s="140"/>
      <c r="E108" s="145"/>
      <c r="F108" s="188"/>
      <c r="G108" s="1"/>
      <c r="H108" s="53"/>
      <c r="I108" s="7"/>
      <c r="J108" s="53"/>
      <c r="K108" s="53"/>
    </row>
    <row r="109" spans="1:11" s="11" customFormat="1" ht="13.5" thickBot="1" x14ac:dyDescent="0.25">
      <c r="B109" s="53"/>
      <c r="C109" s="53"/>
      <c r="D109" s="90"/>
      <c r="E109" s="145"/>
      <c r="F109" s="188"/>
      <c r="G109" s="1"/>
      <c r="H109" s="42" t="str">
        <f>IF(COUNT(G105,G113)=2,IF(G105&gt;G113,E105,E113),"")</f>
        <v>Tiit Kattai (Valga)</v>
      </c>
      <c r="I109" s="7"/>
      <c r="J109" s="53"/>
      <c r="K109" s="53"/>
    </row>
    <row r="110" spans="1:11" s="11" customFormat="1" x14ac:dyDescent="0.2">
      <c r="A110" s="17" t="s">
        <v>32</v>
      </c>
      <c r="B110" s="170" t="str">
        <f>IFERROR(INDEX(B$1:B$100,MATCH(A110,I$1:I$100,0)),"")</f>
        <v>Marek Kolk (Saare)</v>
      </c>
      <c r="C110" s="140">
        <v>10</v>
      </c>
      <c r="D110" s="140"/>
      <c r="E110" s="1"/>
      <c r="F110" s="188"/>
      <c r="G110" s="189"/>
      <c r="H110" s="20" t="s">
        <v>59</v>
      </c>
      <c r="I110" s="60"/>
      <c r="J110" s="53"/>
      <c r="K110" s="53"/>
    </row>
    <row r="111" spans="1:11" s="11" customFormat="1" x14ac:dyDescent="0.2">
      <c r="B111" s="141"/>
      <c r="C111" s="171" t="str">
        <f>IF(COUNT(C110,C112)=2,IF(C110&gt;C112,B110,B112),"")</f>
        <v>Jaanus Kasper (Lääne)</v>
      </c>
      <c r="D111" s="1"/>
      <c r="E111" s="178">
        <v>0</v>
      </c>
      <c r="F111" s="188"/>
      <c r="G111" s="145"/>
      <c r="H111" s="1"/>
      <c r="I111" s="28"/>
      <c r="J111" s="53"/>
      <c r="K111" s="53"/>
    </row>
    <row r="112" spans="1:11" s="11" customFormat="1" x14ac:dyDescent="0.2">
      <c r="A112" s="17" t="s">
        <v>7</v>
      </c>
      <c r="B112" s="172" t="str">
        <f>IFERROR(INDEX(B$1:B$100,MATCH(A112,I$1:I$100,0)),"")</f>
        <v>Jaanus Kasper (Lääne)</v>
      </c>
      <c r="C112" s="143">
        <v>13</v>
      </c>
      <c r="D112" s="144"/>
      <c r="E112" s="1"/>
      <c r="F112" s="188"/>
      <c r="G112" s="145"/>
      <c r="H112" s="1"/>
      <c r="I112" s="28"/>
      <c r="J112" s="53"/>
      <c r="K112" s="53"/>
    </row>
    <row r="113" spans="1:11" s="11" customFormat="1" x14ac:dyDescent="0.2">
      <c r="B113" s="140"/>
      <c r="C113" s="145"/>
      <c r="D113" s="146"/>
      <c r="E113" s="40" t="str">
        <f>IF(COUNT(E111,E115)=2,IF(E111&gt;E115,C111,C115),"")</f>
        <v>Indrek Eglit (Lääne)</v>
      </c>
      <c r="F113" s="150"/>
      <c r="G113" s="140">
        <v>3</v>
      </c>
      <c r="H113" s="1"/>
      <c r="I113" s="28"/>
      <c r="J113" s="53"/>
      <c r="K113" s="53"/>
    </row>
    <row r="114" spans="1:11" s="11" customFormat="1" ht="13.5" thickBot="1" x14ac:dyDescent="0.25">
      <c r="A114" s="17" t="s">
        <v>31</v>
      </c>
      <c r="B114" s="170" t="str">
        <f>IFERROR(INDEX(B$1:B$100,MATCH(A114,I$1:I$100,0)),"")</f>
        <v>Margus Limberg (Lääne)</v>
      </c>
      <c r="C114" s="147">
        <v>5</v>
      </c>
      <c r="D114" s="146"/>
      <c r="E114" s="187"/>
      <c r="F114" s="145"/>
      <c r="G114" s="145"/>
      <c r="H114" s="42" t="str">
        <f>IF(COUNT(G105,G113)=2,IF(G105&lt;G113,E105,E113),"")</f>
        <v>Indrek Eglit (Lääne)</v>
      </c>
      <c r="I114" s="61"/>
      <c r="J114" s="53"/>
      <c r="K114" s="53"/>
    </row>
    <row r="115" spans="1:11" x14ac:dyDescent="0.2">
      <c r="A115" s="11"/>
      <c r="B115" s="141"/>
      <c r="C115" s="173" t="str">
        <f>IF(COUNT(C114,C116)=2,IF(C114&gt;C116,B114,B116),"")</f>
        <v>Indrek Eglit (Lääne)</v>
      </c>
      <c r="D115" s="150"/>
      <c r="E115" s="190">
        <v>13</v>
      </c>
      <c r="F115" s="1"/>
      <c r="G115" s="145"/>
      <c r="H115" s="20" t="s">
        <v>60</v>
      </c>
    </row>
    <row r="116" spans="1:11" x14ac:dyDescent="0.2">
      <c r="A116" s="17" t="s">
        <v>9</v>
      </c>
      <c r="B116" s="172" t="str">
        <f>IFERROR(INDEX(B$1:B$100,MATCH(A116,I$1:I$100,0)),"")</f>
        <v>Indrek Eglit (Lääne)</v>
      </c>
      <c r="C116" s="151">
        <v>13</v>
      </c>
      <c r="D116" s="140"/>
      <c r="E116" s="145"/>
      <c r="F116" s="145"/>
      <c r="G116" s="145"/>
      <c r="H116" s="1"/>
    </row>
    <row r="117" spans="1:11" x14ac:dyDescent="0.2">
      <c r="A117" s="11"/>
      <c r="C117" s="53"/>
      <c r="E117" s="41" t="str">
        <f>IF(COUNT(E103,E107)=2,IF(E103&lt;E107,C103,C107),"")</f>
        <v>Janek Kangur (Valga)</v>
      </c>
      <c r="F117" s="1"/>
      <c r="G117" s="140">
        <v>7</v>
      </c>
      <c r="H117" s="1"/>
    </row>
    <row r="118" spans="1:11" ht="13.5" thickBot="1" x14ac:dyDescent="0.25">
      <c r="A118" s="11"/>
      <c r="C118" s="53"/>
      <c r="E118" s="153"/>
      <c r="F118" s="154"/>
      <c r="G118" s="191"/>
      <c r="H118" s="42" t="str">
        <f>IF(COUNT(G117,G119)=2,IF(G117&gt;G119,E117,E119),"")</f>
        <v>Jaanus Kasper (Lääne)</v>
      </c>
    </row>
    <row r="119" spans="1:11" x14ac:dyDescent="0.2">
      <c r="A119" s="11"/>
      <c r="C119" s="53"/>
      <c r="E119" s="38" t="str">
        <f>IF(COUNT(E111,E115)=2,IF(E111&lt;E115,C111,C115),"")</f>
        <v>Jaanus Kasper (Lääne)</v>
      </c>
      <c r="F119" s="150"/>
      <c r="G119" s="151">
        <v>13</v>
      </c>
      <c r="H119" s="19" t="s">
        <v>61</v>
      </c>
      <c r="I119" s="60"/>
    </row>
    <row r="120" spans="1:11" x14ac:dyDescent="0.2">
      <c r="A120" s="11"/>
      <c r="C120" s="53"/>
      <c r="E120" s="1"/>
      <c r="F120" s="1"/>
      <c r="G120" s="1"/>
      <c r="H120" s="145"/>
      <c r="I120" s="28"/>
    </row>
    <row r="121" spans="1:11" ht="13.5" thickBot="1" x14ac:dyDescent="0.25">
      <c r="A121" s="11"/>
      <c r="C121" s="53"/>
      <c r="D121" s="53"/>
      <c r="E121" s="90"/>
      <c r="G121" s="53"/>
      <c r="H121" s="42" t="str">
        <f>IF(COUNT(G117,G119)=2,IF(G117&lt;G119,E117,E119),"")</f>
        <v>Janek Kangur (Valga)</v>
      </c>
      <c r="I121" s="61"/>
    </row>
    <row r="122" spans="1:11" x14ac:dyDescent="0.2">
      <c r="A122" s="11"/>
      <c r="C122" s="53"/>
      <c r="D122" s="53"/>
      <c r="E122" s="90"/>
      <c r="G122" s="53"/>
      <c r="H122" s="8" t="s">
        <v>10</v>
      </c>
    </row>
    <row r="123" spans="1:11" x14ac:dyDescent="0.2">
      <c r="A123" s="11"/>
      <c r="C123" s="38" t="str">
        <f>IF(COUNT(C102,C104)=2,IF(C102&lt;C104,B102,B104),"")</f>
        <v>Aimar Poom (Tartu)</v>
      </c>
      <c r="D123" s="1"/>
      <c r="E123" s="140">
        <v>13</v>
      </c>
      <c r="F123" s="140"/>
      <c r="G123" s="140"/>
      <c r="H123" s="1"/>
      <c r="I123" s="1"/>
    </row>
    <row r="124" spans="1:11" x14ac:dyDescent="0.2">
      <c r="C124" s="141"/>
      <c r="D124" s="144"/>
      <c r="E124" s="171" t="str">
        <f>IF(COUNT(E123,E125)=2,IF(E123&gt;E125,C123,C125),"")</f>
        <v>Aimar Poom (Tartu)</v>
      </c>
      <c r="F124" s="1"/>
      <c r="G124" s="140">
        <v>1</v>
      </c>
      <c r="H124" s="1"/>
      <c r="I124" s="1"/>
    </row>
    <row r="125" spans="1:11" x14ac:dyDescent="0.2">
      <c r="A125" s="11"/>
      <c r="C125" s="38" t="str">
        <f>IF(COUNT(C106,C108)=2,IF(C106&lt;C108,B106,B108),"")</f>
        <v>Hendrik Hansberg (Võru)</v>
      </c>
      <c r="D125" s="186"/>
      <c r="E125" s="143">
        <v>3</v>
      </c>
      <c r="F125" s="144"/>
      <c r="G125" s="140"/>
      <c r="H125" s="1"/>
      <c r="I125" s="1"/>
    </row>
    <row r="126" spans="1:11" ht="13.5" thickBot="1" x14ac:dyDescent="0.25">
      <c r="A126" s="11"/>
      <c r="C126" s="140"/>
      <c r="D126" s="140"/>
      <c r="E126" s="145"/>
      <c r="F126" s="146"/>
      <c r="G126" s="140"/>
      <c r="H126" s="42" t="str">
        <f>IF(COUNT(G124,G128)=2,IF(G124&gt;G128,E124,E128),"")</f>
        <v>Marek Kolk (Saare)</v>
      </c>
      <c r="I126" s="1"/>
    </row>
    <row r="127" spans="1:11" x14ac:dyDescent="0.2">
      <c r="A127" s="11"/>
      <c r="C127" s="38" t="str">
        <f>IF(COUNT(C110,C112)=2,IF(C110&lt;C112,B110,B112),"")</f>
        <v>Marek Kolk (Saare)</v>
      </c>
      <c r="D127" s="140"/>
      <c r="E127" s="147">
        <v>13</v>
      </c>
      <c r="F127" s="146"/>
      <c r="G127" s="148"/>
      <c r="H127" s="20" t="s">
        <v>14</v>
      </c>
      <c r="I127" s="149"/>
    </row>
    <row r="128" spans="1:11" x14ac:dyDescent="0.2">
      <c r="A128" s="11"/>
      <c r="C128" s="141"/>
      <c r="D128" s="144"/>
      <c r="E128" s="173" t="str">
        <f>IF(COUNT(E127,E129)=2,IF(E127&gt;E129,C127,C129),"")</f>
        <v>Marek Kolk (Saare)</v>
      </c>
      <c r="F128" s="150"/>
      <c r="G128" s="151">
        <v>13</v>
      </c>
      <c r="H128" s="1"/>
      <c r="I128" s="1"/>
    </row>
    <row r="129" spans="1:9" ht="13.5" thickBot="1" x14ac:dyDescent="0.25">
      <c r="A129" s="11"/>
      <c r="C129" s="38" t="str">
        <f>IF(COUNT(C114,C116)=2,IF(C114&lt;C116,B114,B116),"")</f>
        <v>Margus Limberg (Lääne)</v>
      </c>
      <c r="D129" s="186"/>
      <c r="E129" s="151">
        <v>2</v>
      </c>
      <c r="F129" s="140"/>
      <c r="G129" s="147"/>
      <c r="H129" s="42" t="str">
        <f>IF(COUNT(G124,G128)=2,IF(G124&lt;G128,E124,E128),"")</f>
        <v>Aimar Poom (Tartu)</v>
      </c>
      <c r="I129" s="152"/>
    </row>
    <row r="130" spans="1:9" x14ac:dyDescent="0.2">
      <c r="A130" s="11"/>
      <c r="C130" s="140"/>
      <c r="D130" s="140"/>
      <c r="E130" s="140"/>
      <c r="F130" s="140"/>
      <c r="G130" s="147"/>
      <c r="H130" s="20" t="s">
        <v>16</v>
      </c>
      <c r="I130" s="145"/>
    </row>
    <row r="131" spans="1:9" x14ac:dyDescent="0.2">
      <c r="A131" s="11"/>
      <c r="C131" s="140"/>
      <c r="D131" s="147"/>
      <c r="E131" s="41" t="str">
        <f>IF(COUNT(E123,E125)=2,IF(E123&lt;E125,C123,C125),"")</f>
        <v>Hendrik Hansberg (Võru)</v>
      </c>
      <c r="F131" s="1"/>
      <c r="G131" s="147">
        <v>8</v>
      </c>
      <c r="H131" s="145"/>
      <c r="I131" s="145"/>
    </row>
    <row r="132" spans="1:9" ht="13.5" thickBot="1" x14ac:dyDescent="0.25">
      <c r="A132" s="11"/>
      <c r="C132" s="140"/>
      <c r="D132" s="147"/>
      <c r="E132" s="153"/>
      <c r="F132" s="154"/>
      <c r="G132" s="176"/>
      <c r="H132" s="42" t="str">
        <f>IF(COUNT(G131,G133)=2,IF(G131&gt;G133,E131,E133),"")</f>
        <v>Margus Limberg (Lääne)</v>
      </c>
      <c r="I132" s="152"/>
    </row>
    <row r="133" spans="1:9" x14ac:dyDescent="0.2">
      <c r="A133" s="11"/>
      <c r="C133" s="140"/>
      <c r="D133" s="147"/>
      <c r="E133" s="38" t="str">
        <f>IF(COUNT(E127,E129)=2,IF(E127&lt;E129,C127,C129),"")</f>
        <v>Margus Limberg (Lääne)</v>
      </c>
      <c r="F133" s="150"/>
      <c r="G133" s="151">
        <v>13</v>
      </c>
      <c r="H133" s="20" t="s">
        <v>17</v>
      </c>
      <c r="I133" s="145"/>
    </row>
    <row r="134" spans="1:9" x14ac:dyDescent="0.2">
      <c r="A134" s="11"/>
      <c r="B134" s="53"/>
      <c r="C134" s="1"/>
      <c r="D134" s="145"/>
      <c r="E134" s="1"/>
      <c r="F134" s="1"/>
      <c r="G134" s="1"/>
      <c r="H134" s="145"/>
      <c r="I134" s="145"/>
    </row>
    <row r="135" spans="1:9" ht="13.5" thickBot="1" x14ac:dyDescent="0.25">
      <c r="A135" s="11"/>
      <c r="B135" s="53"/>
      <c r="C135" s="1"/>
      <c r="D135" s="1"/>
      <c r="E135" s="145"/>
      <c r="F135" s="145"/>
      <c r="G135" s="1"/>
      <c r="H135" s="152" t="str">
        <f>IF(COUNT(G131,G133)=2,IF(G131&lt;G133,E131,E133),"")</f>
        <v>Hendrik Hansberg (Võru)</v>
      </c>
      <c r="I135" s="152"/>
    </row>
    <row r="136" spans="1:9" x14ac:dyDescent="0.2">
      <c r="A136" s="11"/>
      <c r="B136" s="53"/>
      <c r="C136" s="156"/>
      <c r="D136" s="156"/>
      <c r="E136" s="156"/>
      <c r="F136" s="156"/>
      <c r="G136" s="157"/>
      <c r="H136" s="20" t="s">
        <v>18</v>
      </c>
      <c r="I136" s="31"/>
    </row>
    <row r="137" spans="1:9" x14ac:dyDescent="0.2">
      <c r="A137" s="11"/>
    </row>
    <row r="138" spans="1:9" x14ac:dyDescent="0.2">
      <c r="A138" s="10" t="s">
        <v>33</v>
      </c>
      <c r="B138" s="53"/>
      <c r="C138" s="53"/>
      <c r="D138" s="53"/>
      <c r="E138" s="53"/>
      <c r="F138" s="53"/>
      <c r="G138" s="53"/>
      <c r="H138" s="53"/>
      <c r="I138" s="53"/>
    </row>
    <row r="139" spans="1:9" x14ac:dyDescent="0.2">
      <c r="A139" s="10"/>
      <c r="B139" s="53"/>
      <c r="C139" s="53"/>
      <c r="D139" s="53"/>
      <c r="E139" s="53"/>
      <c r="F139" s="53"/>
      <c r="G139" s="53"/>
      <c r="H139" s="53"/>
      <c r="I139" s="53"/>
    </row>
    <row r="140" spans="1:9" x14ac:dyDescent="0.2">
      <c r="A140" s="17" t="s">
        <v>11</v>
      </c>
      <c r="B140" s="170" t="str">
        <f>IFERROR(INDEX(B$1:B$100,MATCH(A140,I$1:I$100,0)),"")</f>
        <v>Janek Tarto (I-Viru)</v>
      </c>
      <c r="C140" s="140">
        <v>8</v>
      </c>
      <c r="E140" s="140"/>
      <c r="F140" s="140"/>
      <c r="G140" s="53"/>
      <c r="H140" s="53"/>
    </row>
    <row r="141" spans="1:9" x14ac:dyDescent="0.2">
      <c r="A141" s="11"/>
      <c r="B141" s="141"/>
      <c r="C141" s="171" t="str">
        <f>IF(COUNT(C140,C142)=2,IF(C140&gt;C142,B140,B142),"")</f>
        <v>Andrus Maileht (Tartu)</v>
      </c>
      <c r="D141" s="1"/>
      <c r="E141" s="140">
        <v>5</v>
      </c>
      <c r="F141" s="53"/>
      <c r="G141" s="53"/>
    </row>
    <row r="142" spans="1:9" x14ac:dyDescent="0.2">
      <c r="A142" s="17" t="s">
        <v>57</v>
      </c>
      <c r="B142" s="172" t="str">
        <f>IFERROR(INDEX(B$1:B$100,MATCH(A142,I$1:I$100,0)),"")</f>
        <v>Andrus Maileht (Tartu)</v>
      </c>
      <c r="C142" s="143">
        <v>13</v>
      </c>
      <c r="D142" s="144"/>
      <c r="E142" s="140"/>
      <c r="F142" s="53"/>
      <c r="G142" s="53"/>
    </row>
    <row r="143" spans="1:9" x14ac:dyDescent="0.2">
      <c r="A143" s="11"/>
      <c r="B143" s="140"/>
      <c r="C143" s="145"/>
      <c r="D143" s="146"/>
      <c r="E143" s="40" t="str">
        <f>IF(COUNT(E141,E145)=2,IF(E141&gt;E145,C141,C145),"")</f>
        <v>Kuldar Stüf (Lääne)</v>
      </c>
      <c r="F143" s="1"/>
      <c r="G143" s="140">
        <v>13</v>
      </c>
      <c r="H143" s="53"/>
    </row>
    <row r="144" spans="1:9" x14ac:dyDescent="0.2">
      <c r="A144" s="17" t="s">
        <v>13</v>
      </c>
      <c r="B144" s="170" t="str">
        <f>IFERROR(INDEX(B$1:B$100,MATCH(A144,I$1:I$100,0)),"")</f>
        <v>Valmar Pantšenko (Tartu)</v>
      </c>
      <c r="C144" s="147">
        <v>7</v>
      </c>
      <c r="D144" s="146"/>
      <c r="E144" s="187"/>
      <c r="F144" s="154"/>
      <c r="G144" s="1"/>
      <c r="H144" s="53"/>
    </row>
    <row r="145" spans="1:9" x14ac:dyDescent="0.2">
      <c r="A145" s="11"/>
      <c r="B145" s="141"/>
      <c r="C145" s="173" t="str">
        <f>IF(COUNT(C144,C146)=2,IF(C144&gt;C146,B144,B146),"")</f>
        <v>Kuldar Stüf (Lääne)</v>
      </c>
      <c r="D145" s="150"/>
      <c r="E145" s="140">
        <v>13</v>
      </c>
      <c r="F145" s="188"/>
      <c r="G145" s="1"/>
      <c r="H145" s="53"/>
    </row>
    <row r="146" spans="1:9" x14ac:dyDescent="0.2">
      <c r="A146" s="17" t="s">
        <v>56</v>
      </c>
      <c r="B146" s="172" t="str">
        <f>IFERROR(INDEX(B$1:B$100,MATCH(A146,I$1:I$100,0)),"")</f>
        <v>Kuldar Stüf (Lääne)</v>
      </c>
      <c r="C146" s="151">
        <v>13</v>
      </c>
      <c r="D146" s="140"/>
      <c r="E146" s="145"/>
      <c r="F146" s="188"/>
      <c r="G146" s="1"/>
      <c r="H146" s="53"/>
    </row>
    <row r="147" spans="1:9" ht="13.5" thickBot="1" x14ac:dyDescent="0.25">
      <c r="A147" s="11"/>
      <c r="B147" s="53"/>
      <c r="C147" s="53"/>
      <c r="D147" s="90"/>
      <c r="E147" s="145"/>
      <c r="F147" s="188"/>
      <c r="G147" s="1"/>
      <c r="H147" s="42" t="str">
        <f>IF(COUNT(G143,G151)=2,IF(G143&gt;G151,E143,E151),"")</f>
        <v>Kuldar Stüf (Lääne)</v>
      </c>
    </row>
    <row r="148" spans="1:9" x14ac:dyDescent="0.2">
      <c r="A148" s="17" t="s">
        <v>38</v>
      </c>
      <c r="B148" s="170" t="str">
        <f>IFERROR(INDEX(B$1:B$100,MATCH(A148,I$1:I$100,0)),"")</f>
        <v>Margo Peebo (Lääne)</v>
      </c>
      <c r="C148" s="140">
        <v>13</v>
      </c>
      <c r="D148" s="140"/>
      <c r="E148" s="1"/>
      <c r="F148" s="188"/>
      <c r="G148" s="189"/>
      <c r="H148" s="20" t="s">
        <v>34</v>
      </c>
      <c r="I148" s="60"/>
    </row>
    <row r="149" spans="1:9" x14ac:dyDescent="0.2">
      <c r="A149" s="11"/>
      <c r="B149" s="141"/>
      <c r="C149" s="171" t="str">
        <f>IF(COUNT(C148,C150)=2,IF(C148&gt;C150,B148,B150),"")</f>
        <v>Margo Peebo (Lääne)</v>
      </c>
      <c r="D149" s="1"/>
      <c r="E149" s="190">
        <v>13</v>
      </c>
      <c r="F149" s="188"/>
      <c r="G149" s="145"/>
      <c r="H149" s="1"/>
      <c r="I149" s="28"/>
    </row>
    <row r="150" spans="1:9" x14ac:dyDescent="0.2">
      <c r="A150" s="17" t="s">
        <v>12</v>
      </c>
      <c r="B150" s="172" t="str">
        <f>IFERROR(INDEX(B$1:B$100,MATCH(A150,I$1:I$100,0)),"")</f>
        <v>Anti Alasi (Tartu)</v>
      </c>
      <c r="C150" s="143">
        <v>10</v>
      </c>
      <c r="D150" s="144"/>
      <c r="E150" s="1"/>
      <c r="F150" s="188"/>
      <c r="G150" s="145"/>
      <c r="H150" s="1"/>
      <c r="I150" s="28"/>
    </row>
    <row r="151" spans="1:9" x14ac:dyDescent="0.2">
      <c r="A151" s="11"/>
      <c r="B151" s="140"/>
      <c r="C151" s="145"/>
      <c r="D151" s="146"/>
      <c r="E151" s="40" t="str">
        <f>IF(COUNT(E149,E153)=2,IF(E149&gt;E153,C149,C153),"")</f>
        <v>Margo Peebo (Lääne)</v>
      </c>
      <c r="F151" s="150"/>
      <c r="G151" s="140">
        <v>12</v>
      </c>
      <c r="H151" s="1"/>
      <c r="I151" s="28"/>
    </row>
    <row r="152" spans="1:9" ht="13.5" thickBot="1" x14ac:dyDescent="0.25">
      <c r="A152" s="17" t="s">
        <v>39</v>
      </c>
      <c r="B152" s="170" t="str">
        <f>IFERROR(INDEX(B$1:B$100,MATCH(A152,I$1:I$100,0)),"")</f>
        <v>Raul Mõtus (L-Viru)</v>
      </c>
      <c r="C152" s="147">
        <v>6</v>
      </c>
      <c r="D152" s="146"/>
      <c r="E152" s="187"/>
      <c r="F152" s="145"/>
      <c r="G152" s="145"/>
      <c r="H152" s="42" t="str">
        <f>IF(COUNT(G143,G151)=2,IF(G143&lt;G151,E143,E151),"")</f>
        <v>Margo Peebo (Lääne)</v>
      </c>
      <c r="I152" s="61"/>
    </row>
    <row r="153" spans="1:9" x14ac:dyDescent="0.2">
      <c r="A153" s="11"/>
      <c r="B153" s="141"/>
      <c r="C153" s="173" t="str">
        <f>IF(COUNT(C152,C154)=2,IF(C152&gt;C154,B152,B154),"")</f>
        <v>Argo Sepp (I-Viru)</v>
      </c>
      <c r="D153" s="150"/>
      <c r="E153" s="178">
        <v>0</v>
      </c>
      <c r="F153" s="1"/>
      <c r="G153" s="145"/>
      <c r="H153" s="20" t="s">
        <v>35</v>
      </c>
    </row>
    <row r="154" spans="1:9" x14ac:dyDescent="0.2">
      <c r="A154" s="17" t="s">
        <v>15</v>
      </c>
      <c r="B154" s="172" t="str">
        <f>IFERROR(INDEX(B$1:B$100,MATCH(A154,I$1:I$100,0)),"")</f>
        <v>Argo Sepp (I-Viru)</v>
      </c>
      <c r="C154" s="151">
        <v>13</v>
      </c>
      <c r="D154" s="140"/>
      <c r="E154" s="145"/>
      <c r="F154" s="145"/>
      <c r="G154" s="145"/>
      <c r="H154" s="1"/>
    </row>
    <row r="155" spans="1:9" x14ac:dyDescent="0.2">
      <c r="A155" s="11"/>
      <c r="C155" s="53"/>
      <c r="E155" s="41" t="str">
        <f>IF(COUNT(E141,E145)=2,IF(E141&lt;E145,C141,C145),"")</f>
        <v>Andrus Maileht (Tartu)</v>
      </c>
      <c r="F155" s="1"/>
      <c r="G155" s="140">
        <v>12</v>
      </c>
      <c r="H155" s="1"/>
    </row>
    <row r="156" spans="1:9" ht="13.5" thickBot="1" x14ac:dyDescent="0.25">
      <c r="A156" s="11"/>
      <c r="C156" s="53"/>
      <c r="E156" s="153"/>
      <c r="F156" s="154"/>
      <c r="G156" s="191"/>
      <c r="H156" s="42" t="str">
        <f>IF(COUNT(G155,G157)=2,IF(G155&gt;G157,E155,E157),"")</f>
        <v>Argo Sepp (I-Viru)</v>
      </c>
    </row>
    <row r="157" spans="1:9" x14ac:dyDescent="0.2">
      <c r="A157" s="11"/>
      <c r="C157" s="53"/>
      <c r="E157" s="38" t="str">
        <f>IF(COUNT(E149,E153)=2,IF(E149&lt;E153,C149,C153),"")</f>
        <v>Argo Sepp (I-Viru)</v>
      </c>
      <c r="F157" s="150"/>
      <c r="G157" s="151">
        <v>13</v>
      </c>
      <c r="H157" s="19" t="s">
        <v>36</v>
      </c>
      <c r="I157" s="60"/>
    </row>
    <row r="158" spans="1:9" x14ac:dyDescent="0.2">
      <c r="A158" s="11"/>
      <c r="C158" s="53"/>
      <c r="E158" s="1"/>
      <c r="F158" s="1"/>
      <c r="G158" s="1"/>
      <c r="H158" s="145"/>
      <c r="I158" s="28"/>
    </row>
    <row r="159" spans="1:9" ht="13.5" thickBot="1" x14ac:dyDescent="0.25">
      <c r="A159" s="11"/>
      <c r="C159" s="53"/>
      <c r="D159" s="53"/>
      <c r="E159" s="90"/>
      <c r="G159" s="53"/>
      <c r="H159" s="42" t="str">
        <f>IF(COUNT(G155,G157)=2,IF(G155&lt;G157,E155,E157),"")</f>
        <v>Andrus Maileht (Tartu)</v>
      </c>
      <c r="I159" s="61"/>
    </row>
    <row r="160" spans="1:9" x14ac:dyDescent="0.2">
      <c r="A160" s="11"/>
      <c r="C160" s="53"/>
      <c r="D160" s="53"/>
      <c r="E160" s="90"/>
      <c r="G160" s="53"/>
      <c r="H160" s="8" t="s">
        <v>37</v>
      </c>
    </row>
    <row r="161" spans="1:9" x14ac:dyDescent="0.2">
      <c r="A161" s="11"/>
      <c r="C161" s="38" t="str">
        <f>IF(COUNT(C140,C142)=2,IF(C140&lt;C142,B140,B142),"")</f>
        <v>Janek Tarto (I-Viru)</v>
      </c>
      <c r="D161" s="1"/>
      <c r="E161" s="140">
        <v>12</v>
      </c>
      <c r="F161" s="140"/>
      <c r="G161" s="140"/>
      <c r="H161" s="1"/>
      <c r="I161" s="1"/>
    </row>
    <row r="162" spans="1:9" x14ac:dyDescent="0.2">
      <c r="C162" s="141"/>
      <c r="D162" s="144"/>
      <c r="E162" s="171" t="str">
        <f>IF(COUNT(E161,E163)=2,IF(E161&gt;E163,C161,C163),"")</f>
        <v>Valmar Pantšenko (Tartu)</v>
      </c>
      <c r="F162" s="1"/>
      <c r="G162" s="140">
        <v>13</v>
      </c>
      <c r="H162" s="1"/>
      <c r="I162" s="1"/>
    </row>
    <row r="163" spans="1:9" x14ac:dyDescent="0.2">
      <c r="A163" s="11"/>
      <c r="C163" s="38" t="str">
        <f>IF(COUNT(C144,C146)=2,IF(C144&lt;C146,B144,B146),"")</f>
        <v>Valmar Pantšenko (Tartu)</v>
      </c>
      <c r="D163" s="186"/>
      <c r="E163" s="143">
        <v>13</v>
      </c>
      <c r="F163" s="144"/>
      <c r="G163" s="140"/>
      <c r="H163" s="1"/>
      <c r="I163" s="1"/>
    </row>
    <row r="164" spans="1:9" ht="13.5" thickBot="1" x14ac:dyDescent="0.25">
      <c r="A164" s="11"/>
      <c r="C164" s="140"/>
      <c r="D164" s="140"/>
      <c r="E164" s="145"/>
      <c r="F164" s="146"/>
      <c r="G164" s="140"/>
      <c r="H164" s="42" t="str">
        <f>IF(COUNT(G162,G166)=2,IF(G162&gt;G166,E162,E166),"")</f>
        <v>Valmar Pantšenko (Tartu)</v>
      </c>
      <c r="I164" s="1"/>
    </row>
    <row r="165" spans="1:9" x14ac:dyDescent="0.2">
      <c r="A165" s="11"/>
      <c r="C165" s="38" t="str">
        <f>IF(COUNT(C148,C150)=2,IF(C148&lt;C150,B148,B150),"")</f>
        <v>Anti Alasi (Tartu)</v>
      </c>
      <c r="D165" s="140"/>
      <c r="E165" s="147">
        <v>13</v>
      </c>
      <c r="F165" s="146"/>
      <c r="G165" s="148"/>
      <c r="H165" s="20" t="s">
        <v>52</v>
      </c>
      <c r="I165" s="149"/>
    </row>
    <row r="166" spans="1:9" x14ac:dyDescent="0.2">
      <c r="A166" s="11"/>
      <c r="C166" s="141"/>
      <c r="D166" s="144"/>
      <c r="E166" s="173" t="str">
        <f>IF(COUNT(E165,E167)=2,IF(E165&gt;E167,C165,C167),"")</f>
        <v>Anti Alasi (Tartu)</v>
      </c>
      <c r="F166" s="150"/>
      <c r="G166" s="151">
        <v>7</v>
      </c>
      <c r="H166" s="1"/>
      <c r="I166" s="1"/>
    </row>
    <row r="167" spans="1:9" ht="13.5" thickBot="1" x14ac:dyDescent="0.25">
      <c r="A167" s="11"/>
      <c r="C167" s="38" t="str">
        <f>IF(COUNT(C152,C154)=2,IF(C152&lt;C154,B152,B154),"")</f>
        <v>Raul Mõtus (L-Viru)</v>
      </c>
      <c r="D167" s="186"/>
      <c r="E167" s="151">
        <v>5</v>
      </c>
      <c r="F167" s="140"/>
      <c r="G167" s="147"/>
      <c r="H167" s="42" t="str">
        <f>IF(COUNT(G162,G166)=2,IF(G162&lt;G166,E162,E166),"")</f>
        <v>Anti Alasi (Tartu)</v>
      </c>
      <c r="I167" s="152"/>
    </row>
    <row r="168" spans="1:9" x14ac:dyDescent="0.2">
      <c r="A168" s="11"/>
      <c r="C168" s="140"/>
      <c r="D168" s="140"/>
      <c r="E168" s="140"/>
      <c r="F168" s="140"/>
      <c r="G168" s="147"/>
      <c r="H168" s="20" t="s">
        <v>53</v>
      </c>
      <c r="I168" s="145"/>
    </row>
    <row r="169" spans="1:9" x14ac:dyDescent="0.2">
      <c r="A169" s="11"/>
      <c r="C169" s="140"/>
      <c r="D169" s="147"/>
      <c r="E169" s="41" t="str">
        <f>IF(COUNT(E161,E163)=2,IF(E161&lt;E163,C161,C163),"")</f>
        <v>Janek Tarto (I-Viru)</v>
      </c>
      <c r="F169" s="1"/>
      <c r="G169" s="147">
        <v>0</v>
      </c>
      <c r="H169" s="145"/>
      <c r="I169" s="145"/>
    </row>
    <row r="170" spans="1:9" ht="13.5" thickBot="1" x14ac:dyDescent="0.25">
      <c r="A170" s="11"/>
      <c r="C170" s="140"/>
      <c r="D170" s="147"/>
      <c r="E170" s="153"/>
      <c r="F170" s="154"/>
      <c r="G170" s="176"/>
      <c r="H170" s="42" t="str">
        <f>IF(COUNT(G169,G171)=2,IF(G169&gt;G171,E169,E171),"")</f>
        <v>Raul Mõtus (L-Viru)</v>
      </c>
      <c r="I170" s="152"/>
    </row>
    <row r="171" spans="1:9" x14ac:dyDescent="0.2">
      <c r="A171" s="11"/>
      <c r="C171" s="140"/>
      <c r="D171" s="147"/>
      <c r="E171" s="38" t="str">
        <f>IF(COUNT(E165,E167)=2,IF(E165&lt;E167,C165,C167),"")</f>
        <v>Raul Mõtus (L-Viru)</v>
      </c>
      <c r="F171" s="150"/>
      <c r="G171" s="151">
        <v>13</v>
      </c>
      <c r="H171" s="20" t="s">
        <v>54</v>
      </c>
      <c r="I171" s="145"/>
    </row>
    <row r="172" spans="1:9" x14ac:dyDescent="0.2">
      <c r="A172" s="11"/>
      <c r="B172" s="53"/>
      <c r="C172" s="1"/>
      <c r="D172" s="145"/>
      <c r="E172" s="1"/>
      <c r="F172" s="1"/>
      <c r="G172" s="1"/>
      <c r="H172" s="145"/>
      <c r="I172" s="145"/>
    </row>
    <row r="173" spans="1:9" ht="13.5" thickBot="1" x14ac:dyDescent="0.25">
      <c r="A173" s="11"/>
      <c r="B173" s="53"/>
      <c r="C173" s="1"/>
      <c r="D173" s="1"/>
      <c r="E173" s="145"/>
      <c r="F173" s="145"/>
      <c r="G173" s="1"/>
      <c r="H173" s="152" t="str">
        <f>IF(COUNT(G169,G171)=2,IF(G169&lt;G171,E169,E171),"")</f>
        <v>Janek Tarto (I-Viru)</v>
      </c>
      <c r="I173" s="152"/>
    </row>
    <row r="174" spans="1:9" x14ac:dyDescent="0.2">
      <c r="A174" s="11"/>
      <c r="B174" s="53"/>
      <c r="C174" s="156"/>
      <c r="D174" s="156"/>
      <c r="E174" s="156"/>
      <c r="F174" s="156"/>
      <c r="G174" s="157"/>
      <c r="H174" s="20" t="s">
        <v>55</v>
      </c>
      <c r="I174" s="31"/>
    </row>
    <row r="175" spans="1:9" hidden="1" x14ac:dyDescent="0.2"/>
    <row r="176" spans="1:9" hidden="1" x14ac:dyDescent="0.2"/>
    <row r="177" spans="1:9" hidden="1" x14ac:dyDescent="0.2"/>
    <row r="178" spans="1:9" hidden="1" x14ac:dyDescent="0.2">
      <c r="A178" s="11"/>
      <c r="B178" s="53"/>
      <c r="C178" s="11"/>
      <c r="D178" s="11"/>
      <c r="E178" s="53"/>
      <c r="F178" s="11"/>
      <c r="G178" s="11"/>
      <c r="H178" s="53"/>
      <c r="I178" s="53"/>
    </row>
    <row r="179" spans="1:9" hidden="1" x14ac:dyDescent="0.2">
      <c r="A179" s="11"/>
      <c r="B179" s="53"/>
    </row>
    <row r="180" spans="1:9" hidden="1" x14ac:dyDescent="0.2">
      <c r="A180" s="11"/>
      <c r="B180" s="11"/>
    </row>
    <row r="181" spans="1:9" hidden="1" x14ac:dyDescent="0.2"/>
    <row r="182" spans="1:9" hidden="1" x14ac:dyDescent="0.2"/>
    <row r="183" spans="1:9" hidden="1" x14ac:dyDescent="0.2"/>
    <row r="184" spans="1:9" hidden="1" x14ac:dyDescent="0.2"/>
    <row r="185" spans="1:9" hidden="1" x14ac:dyDescent="0.2"/>
    <row r="186" spans="1:9" hidden="1" x14ac:dyDescent="0.2"/>
    <row r="187" spans="1:9" hidden="1" x14ac:dyDescent="0.2"/>
    <row r="188" spans="1:9" hidden="1" x14ac:dyDescent="0.2"/>
    <row r="189" spans="1:9" hidden="1" x14ac:dyDescent="0.2"/>
    <row r="190" spans="1:9" hidden="1" x14ac:dyDescent="0.2"/>
    <row r="191" spans="1:9" hidden="1" x14ac:dyDescent="0.2"/>
    <row r="192" spans="1:9"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spans="1:4" hidden="1" x14ac:dyDescent="0.2"/>
    <row r="290" spans="1:4" hidden="1" x14ac:dyDescent="0.2"/>
    <row r="291" spans="1:4" hidden="1" x14ac:dyDescent="0.2"/>
    <row r="292" spans="1:4" hidden="1" x14ac:dyDescent="0.2"/>
    <row r="293" spans="1:4" hidden="1" x14ac:dyDescent="0.2"/>
    <row r="294" spans="1:4" hidden="1" x14ac:dyDescent="0.2"/>
    <row r="295" spans="1:4" hidden="1" x14ac:dyDescent="0.2"/>
    <row r="296" spans="1:4" hidden="1" x14ac:dyDescent="0.2"/>
    <row r="297" spans="1:4" hidden="1" x14ac:dyDescent="0.2"/>
    <row r="299" spans="1:4" x14ac:dyDescent="0.2">
      <c r="A299" s="25"/>
      <c r="B299" s="5" t="s">
        <v>19</v>
      </c>
      <c r="C299" s="5" t="s">
        <v>81</v>
      </c>
      <c r="D299" s="5" t="s">
        <v>112</v>
      </c>
    </row>
    <row r="300" spans="1:4" x14ac:dyDescent="0.2">
      <c r="A300" s="25">
        <v>1</v>
      </c>
      <c r="B300" s="158" t="str">
        <f t="shared" ref="B300:B309" si="0">IFERROR(INDEX(H$100:H$300,MATCH(A300&amp;". koht",H$101:H$301,0)),"")</f>
        <v>Tiit Kattai (Valga)</v>
      </c>
      <c r="C300" s="159">
        <v>1972</v>
      </c>
      <c r="D300" s="160">
        <f>IF(10+1-A300&gt;0,10+1-A300,0)</f>
        <v>10</v>
      </c>
    </row>
    <row r="301" spans="1:4" x14ac:dyDescent="0.2">
      <c r="A301" s="25">
        <v>2</v>
      </c>
      <c r="B301" s="161" t="str">
        <f t="shared" si="0"/>
        <v>Indrek Eglit (Lääne)</v>
      </c>
      <c r="C301" s="162">
        <v>1971</v>
      </c>
      <c r="D301" s="160">
        <f t="shared" ref="D301:D311" si="1">IF(10+1-A301&gt;0,10+1-A301,0)</f>
        <v>9</v>
      </c>
    </row>
    <row r="302" spans="1:4" x14ac:dyDescent="0.2">
      <c r="A302" s="25">
        <v>3</v>
      </c>
      <c r="B302" s="163" t="str">
        <f t="shared" si="0"/>
        <v>Jaanus Kasper (Lääne)</v>
      </c>
      <c r="C302" s="159">
        <v>1966</v>
      </c>
      <c r="D302" s="160">
        <f t="shared" si="1"/>
        <v>8</v>
      </c>
    </row>
    <row r="303" spans="1:4" x14ac:dyDescent="0.2">
      <c r="A303" s="25">
        <v>4</v>
      </c>
      <c r="B303" s="164" t="str">
        <f t="shared" si="0"/>
        <v>Janek Kangur (Valga)</v>
      </c>
      <c r="C303" s="49">
        <v>1964</v>
      </c>
      <c r="D303" s="160">
        <f t="shared" si="1"/>
        <v>7</v>
      </c>
    </row>
    <row r="304" spans="1:4" x14ac:dyDescent="0.2">
      <c r="A304" s="25">
        <v>5</v>
      </c>
      <c r="B304" s="164" t="str">
        <f t="shared" si="0"/>
        <v>Marek Kolk (Saare)</v>
      </c>
      <c r="C304" s="49">
        <v>1971</v>
      </c>
      <c r="D304" s="160">
        <f t="shared" si="1"/>
        <v>6</v>
      </c>
    </row>
    <row r="305" spans="1:4" x14ac:dyDescent="0.2">
      <c r="A305" s="25">
        <v>6</v>
      </c>
      <c r="B305" s="164" t="str">
        <f t="shared" si="0"/>
        <v>Aimar Poom (Tartu)</v>
      </c>
      <c r="C305" s="49">
        <v>1968</v>
      </c>
      <c r="D305" s="160">
        <f t="shared" si="1"/>
        <v>5</v>
      </c>
    </row>
    <row r="306" spans="1:4" x14ac:dyDescent="0.2">
      <c r="A306" s="25">
        <v>7</v>
      </c>
      <c r="B306" s="164" t="str">
        <f t="shared" si="0"/>
        <v>Margus Limberg (Lääne)</v>
      </c>
      <c r="C306" s="49">
        <v>1972</v>
      </c>
      <c r="D306" s="160">
        <f t="shared" si="1"/>
        <v>4</v>
      </c>
    </row>
    <row r="307" spans="1:4" x14ac:dyDescent="0.2">
      <c r="A307" s="25">
        <v>8</v>
      </c>
      <c r="B307" s="164" t="str">
        <f t="shared" si="0"/>
        <v>Hendrik Hansberg (Võru)</v>
      </c>
      <c r="C307" s="49">
        <v>1971</v>
      </c>
      <c r="D307" s="160">
        <f t="shared" si="1"/>
        <v>3</v>
      </c>
    </row>
    <row r="308" spans="1:4" x14ac:dyDescent="0.2">
      <c r="A308" s="25">
        <v>9</v>
      </c>
      <c r="B308" s="164" t="str">
        <f t="shared" si="0"/>
        <v>Kuldar Stüf (Lääne)</v>
      </c>
      <c r="C308" s="49">
        <v>1970</v>
      </c>
      <c r="D308" s="160">
        <f t="shared" si="1"/>
        <v>2</v>
      </c>
    </row>
    <row r="309" spans="1:4" x14ac:dyDescent="0.2">
      <c r="A309" s="25">
        <v>10</v>
      </c>
      <c r="B309" s="164" t="str">
        <f t="shared" si="0"/>
        <v>Margo Peebo (Lääne)</v>
      </c>
      <c r="C309" s="49">
        <v>1969</v>
      </c>
      <c r="D309" s="160">
        <f t="shared" si="1"/>
        <v>1</v>
      </c>
    </row>
    <row r="310" spans="1:4" x14ac:dyDescent="0.2">
      <c r="A310" s="25">
        <v>11</v>
      </c>
      <c r="B310" s="164" t="str">
        <f t="shared" ref="B310:B311" si="2">IFERROR(INDEX(H$100:H$300,MATCH(A310&amp;". koht",H$101:H$301,0)),"")</f>
        <v>Argo Sepp (I-Viru)</v>
      </c>
      <c r="C310" s="49">
        <v>1970</v>
      </c>
      <c r="D310" s="160">
        <f t="shared" si="1"/>
        <v>0</v>
      </c>
    </row>
    <row r="311" spans="1:4" x14ac:dyDescent="0.2">
      <c r="A311" s="25">
        <v>12</v>
      </c>
      <c r="B311" s="164" t="str">
        <f t="shared" si="2"/>
        <v>Andrus Maileht (Tartu)</v>
      </c>
      <c r="C311" s="49">
        <v>1971</v>
      </c>
      <c r="D311" s="160">
        <f t="shared" si="1"/>
        <v>0</v>
      </c>
    </row>
    <row r="312" spans="1:4" x14ac:dyDescent="0.2">
      <c r="A312" s="25">
        <v>13</v>
      </c>
      <c r="B312" s="164" t="str">
        <f t="shared" ref="B312:B315" si="3">IFERROR(INDEX(H$100:H$300,MATCH(A312&amp;". koht",H$101:H$301,0)),"")</f>
        <v>Valmar Pantšenko (Tartu)</v>
      </c>
      <c r="C312" s="49">
        <v>1972</v>
      </c>
      <c r="D312" s="160">
        <f t="shared" ref="D312:D315" si="4">IF(10+1-A312&gt;0,10+1-A312,0)</f>
        <v>0</v>
      </c>
    </row>
    <row r="313" spans="1:4" x14ac:dyDescent="0.2">
      <c r="A313" s="25">
        <v>14</v>
      </c>
      <c r="B313" s="164" t="str">
        <f t="shared" si="3"/>
        <v>Anti Alasi (Tartu)</v>
      </c>
      <c r="C313" s="49">
        <v>1973</v>
      </c>
      <c r="D313" s="160">
        <f t="shared" si="4"/>
        <v>0</v>
      </c>
    </row>
    <row r="314" spans="1:4" x14ac:dyDescent="0.2">
      <c r="A314" s="25">
        <v>15</v>
      </c>
      <c r="B314" s="164" t="str">
        <f t="shared" si="3"/>
        <v>Raul Mõtus (L-Viru)</v>
      </c>
      <c r="C314" s="49">
        <v>1974</v>
      </c>
      <c r="D314" s="160">
        <f t="shared" si="4"/>
        <v>0</v>
      </c>
    </row>
    <row r="315" spans="1:4" x14ac:dyDescent="0.2">
      <c r="A315" s="25">
        <v>16</v>
      </c>
      <c r="B315" s="164" t="str">
        <f t="shared" si="3"/>
        <v>Janek Tarto (I-Viru)</v>
      </c>
      <c r="C315" s="49">
        <v>1975</v>
      </c>
      <c r="D315" s="160">
        <f t="shared" si="4"/>
        <v>0</v>
      </c>
    </row>
  </sheetData>
  <conditionalFormatting sqref="I7:I11">
    <cfRule type="expression" dxfId="664" priority="102">
      <formula>FIND(2,I7,1)</formula>
    </cfRule>
    <cfRule type="expression" dxfId="663" priority="103">
      <formula>FIND(1,I7,1)</formula>
    </cfRule>
  </conditionalFormatting>
  <conditionalFormatting sqref="J7:J11">
    <cfRule type="expression" dxfId="662" priority="104">
      <formula>AND(L7=3,IF(COUNTIF(L$7:L$11,"=3")&gt;=2,TRUE))</formula>
    </cfRule>
    <cfRule type="expression" dxfId="661" priority="105">
      <formula>AND(L7=1,IF(COUNTIF(L$7:L$11,"=1")&gt;=2,TRUE))</formula>
    </cfRule>
    <cfRule type="expression" dxfId="660" priority="106">
      <formula>AND(L7=2,IF(COUNTIF(L$7:L$11,"=2")&gt;=2,TRUE))</formula>
    </cfRule>
  </conditionalFormatting>
  <conditionalFormatting sqref="K7:K11">
    <cfRule type="expression" dxfId="659" priority="107">
      <formula>AND(L7=2,IF(COUNTIF(L$7:L$11,"=2")=1,TRUE))</formula>
    </cfRule>
    <cfRule type="expression" dxfId="658" priority="108">
      <formula>AND(IF(COUNTIF(L$7:L$11,"=1")=2,TRUE),IF(COUNTIF(L$7:L$11,"=2")=2,TRUE))</formula>
    </cfRule>
    <cfRule type="expression" dxfId="657" priority="109">
      <formula>OR(L7=0,L7=4)</formula>
    </cfRule>
    <cfRule type="expression" dxfId="656" priority="110">
      <formula>AND(L7=1,IF(COUNTIF(L$7:L$11,"=1")=1,TRUE))</formula>
    </cfRule>
    <cfRule type="expression" dxfId="655" priority="111">
      <formula>AND(L7=3,IF(COUNTIF(L$7:L$11,"=3")=1,TRUE))</formula>
    </cfRule>
  </conditionalFormatting>
  <conditionalFormatting sqref="H7:H11">
    <cfRule type="expression" dxfId="654" priority="112">
      <formula>AND(L7=1,IF(COUNTIF(L$7:L$11,"=1")&gt;=2,TRUE))</formula>
    </cfRule>
    <cfRule type="expression" dxfId="653" priority="113">
      <formula>AND(L7=3,IF(COUNTIF(L$7:L$11,"=3")&gt;=2,TRUE))</formula>
    </cfRule>
    <cfRule type="expression" dxfId="652" priority="114">
      <formula>AND(L7=2,IF(COUNTIF(L$7:L$11,"=2")&gt;=2,TRUE))</formula>
    </cfRule>
  </conditionalFormatting>
  <conditionalFormatting sqref="I14:I18">
    <cfRule type="expression" dxfId="651" priority="89">
      <formula>FIND(2,I14,1)</formula>
    </cfRule>
    <cfRule type="expression" dxfId="650" priority="90">
      <formula>FIND(1,I14,1)</formula>
    </cfRule>
  </conditionalFormatting>
  <conditionalFormatting sqref="J14:J18">
    <cfRule type="expression" dxfId="649" priority="91">
      <formula>AND(L14=3,IF(COUNTIF(L$14:L$18,"=3")&gt;=2,TRUE))</formula>
    </cfRule>
    <cfRule type="expression" dxfId="648" priority="92">
      <formula>AND(L14=1,IF(COUNTIF(L$14:L$18,"=1")&gt;=2,TRUE))</formula>
    </cfRule>
    <cfRule type="expression" dxfId="647" priority="93">
      <formula>AND(L14=2,IF(COUNTIF(L$14:L$18,"=2")&gt;=2,TRUE))</formula>
    </cfRule>
  </conditionalFormatting>
  <conditionalFormatting sqref="K14:K18">
    <cfRule type="expression" dxfId="646" priority="94">
      <formula>AND(L14=2,IF(COUNTIF(L$14:L$18,"=2")=1,TRUE))</formula>
    </cfRule>
    <cfRule type="expression" dxfId="645" priority="95">
      <formula>AND(IF(COUNTIF(L$14:L$18,"=1")=2,TRUE),IF(COUNTIF(L$14:L$18,"=2")=2,TRUE))</formula>
    </cfRule>
    <cfRule type="expression" dxfId="644" priority="96">
      <formula>OR(L14=0,L14=4)</formula>
    </cfRule>
    <cfRule type="expression" dxfId="643" priority="97">
      <formula>AND(L14=1,IF(COUNTIF(L$14:L$18,"=1")=1,TRUE))</formula>
    </cfRule>
    <cfRule type="expression" dxfId="642" priority="98">
      <formula>AND(L14=3,IF(COUNTIF(L$14:L$18,"=3")=1,TRUE))</formula>
    </cfRule>
  </conditionalFormatting>
  <conditionalFormatting sqref="H14:H18">
    <cfRule type="expression" dxfId="641" priority="99">
      <formula>AND(L14=1,IF(COUNTIF(L$14:L$18,"=1")&gt;=2,TRUE))</formula>
    </cfRule>
    <cfRule type="expression" dxfId="640" priority="100">
      <formula>AND(L14=3,IF(COUNTIF(L$14:L$18,"=3")&gt;=2,TRUE))</formula>
    </cfRule>
    <cfRule type="expression" dxfId="639" priority="101">
      <formula>AND(L14=2,IF(COUNTIF(L$14:L$18,"=2")&gt;=2,TRUE))</formula>
    </cfRule>
  </conditionalFormatting>
  <conditionalFormatting sqref="I21:I25">
    <cfRule type="expression" dxfId="638" priority="76">
      <formula>FIND(2,I21,1)</formula>
    </cfRule>
    <cfRule type="expression" dxfId="637" priority="77">
      <formula>FIND(1,I21,1)</formula>
    </cfRule>
  </conditionalFormatting>
  <conditionalFormatting sqref="J21:J25">
    <cfRule type="expression" dxfId="636" priority="78">
      <formula>AND(L21=3,IF(COUNTIF(L$21:L$25,"=3")&gt;=2,TRUE))</formula>
    </cfRule>
    <cfRule type="expression" dxfId="635" priority="79">
      <formula>AND(L21=1,IF(COUNTIF(L$21:L$25,"=1")&gt;=2,TRUE))</formula>
    </cfRule>
    <cfRule type="expression" dxfId="634" priority="80">
      <formula>AND(L21=2,IF(COUNTIF(L$21:L$25,"=2")&gt;=2,TRUE))</formula>
    </cfRule>
  </conditionalFormatting>
  <conditionalFormatting sqref="K21:K25">
    <cfRule type="expression" dxfId="633" priority="81">
      <formula>AND(L7=21,IF(COUNTIF(L$21:L$25,"=2")=1,TRUE))</formula>
    </cfRule>
    <cfRule type="expression" dxfId="632" priority="82">
      <formula>AND(IF(COUNTIF(L$21:L$25,"=1")=2,TRUE),IF(COUNTIF(L$21:L$25,"=2")=2,TRUE))</formula>
    </cfRule>
    <cfRule type="expression" dxfId="631" priority="83">
      <formula>OR(L21=0,L21=4)</formula>
    </cfRule>
    <cfRule type="expression" dxfId="630" priority="84">
      <formula>AND(L21=1,IF(COUNTIF(L$21:L$25,"=1")=1,TRUE))</formula>
    </cfRule>
    <cfRule type="expression" dxfId="629" priority="85">
      <formula>AND(L21=3,IF(COUNTIF(L$21:L$25,"=3")=1,TRUE))</formula>
    </cfRule>
  </conditionalFormatting>
  <conditionalFormatting sqref="H21:H25">
    <cfRule type="expression" dxfId="628" priority="86">
      <formula>AND(L21=1,IF(COUNTIF(L$21:L$25,"=1")&gt;=2,TRUE))</formula>
    </cfRule>
    <cfRule type="expression" dxfId="627" priority="87">
      <formula>AND(L21=3,IF(COUNTIF(L$21:L$25,"=3")&gt;=2,TRUE))</formula>
    </cfRule>
    <cfRule type="expression" dxfId="626" priority="88">
      <formula>AND(L21=2,IF(COUNTIF(L$21:L$25,"=2")&gt;=2,TRUE))</formula>
    </cfRule>
  </conditionalFormatting>
  <conditionalFormatting sqref="I28:I32">
    <cfRule type="expression" dxfId="625" priority="63">
      <formula>FIND(2,I28,1)</formula>
    </cfRule>
    <cfRule type="expression" dxfId="624" priority="64">
      <formula>FIND(1,I28,1)</formula>
    </cfRule>
  </conditionalFormatting>
  <conditionalFormatting sqref="J28:J32">
    <cfRule type="expression" dxfId="623" priority="65">
      <formula>AND(L28=3,IF(COUNTIF(L$28:L$32,"=3")&gt;=2,TRUE))</formula>
    </cfRule>
    <cfRule type="expression" dxfId="622" priority="66">
      <formula>AND(L28=1,IF(COUNTIF(L$28:L$32,"=1")&gt;=2,TRUE))</formula>
    </cfRule>
    <cfRule type="expression" dxfId="621" priority="67">
      <formula>AND(L28=2,IF(COUNTIF(L$28:L$32,"=2")&gt;=2,TRUE))</formula>
    </cfRule>
  </conditionalFormatting>
  <conditionalFormatting sqref="K28:K32">
    <cfRule type="expression" dxfId="620" priority="68">
      <formula>AND(L28=2,IF(COUNTIF(L$28:L$32,"=2")=1,TRUE))</formula>
    </cfRule>
    <cfRule type="expression" dxfId="619" priority="69">
      <formula>AND(IF(COUNTIF(L$28:L$32,"=1")=2,TRUE),IF(COUNTIF(L$28:L$32,"=2")=2,TRUE))</formula>
    </cfRule>
    <cfRule type="expression" dxfId="618" priority="70">
      <formula>OR(L28=0,L28=4)</formula>
    </cfRule>
    <cfRule type="expression" dxfId="617" priority="71">
      <formula>AND(L28=1,IF(COUNTIF(L$28:L$32,"=1")=1,TRUE))</formula>
    </cfRule>
    <cfRule type="expression" dxfId="616" priority="72">
      <formula>AND(L28=3,IF(COUNTIF(L$28:L$32,"=3")=1,TRUE))</formula>
    </cfRule>
  </conditionalFormatting>
  <conditionalFormatting sqref="H28:H32">
    <cfRule type="expression" dxfId="615" priority="73">
      <formula>AND(L28=1,IF(COUNTIF(L$28:L$32,"=1")&gt;=2,TRUE))</formula>
    </cfRule>
    <cfRule type="expression" dxfId="614" priority="74">
      <formula>AND(L28=3,IF(COUNTIF(L$28:L$32,"=3")&gt;=2,TRUE))</formula>
    </cfRule>
    <cfRule type="expression" dxfId="613" priority="75">
      <formula>AND(L28=2,IF(COUNTIF(L$28:L$32,"=2")&gt;=2,TRUE))</formula>
    </cfRule>
  </conditionalFormatting>
  <conditionalFormatting sqref="D28 C29 D21 C22 D14 C15 D7 C8">
    <cfRule type="aboveAverage" dxfId="612" priority="62"/>
  </conditionalFormatting>
  <conditionalFormatting sqref="E28 C30 E21 C23 E14 C16 E7 C9">
    <cfRule type="aboveAverage" dxfId="611" priority="61"/>
  </conditionalFormatting>
  <conditionalFormatting sqref="F28 C31 F21 C24 F14 C17 F7 C10">
    <cfRule type="aboveAverage" dxfId="610" priority="60"/>
  </conditionalFormatting>
  <conditionalFormatting sqref="E29 D30 E22 D23 E15 D16 E8 D9">
    <cfRule type="aboveAverage" dxfId="609" priority="59"/>
  </conditionalFormatting>
  <conditionalFormatting sqref="G28 C32 G21 C25 G14 C18 G7 C11">
    <cfRule type="aboveAverage" dxfId="608" priority="58"/>
  </conditionalFormatting>
  <conditionalFormatting sqref="F29 D31 F22 D24 F15 D17 F8 D10">
    <cfRule type="aboveAverage" dxfId="607" priority="57"/>
  </conditionalFormatting>
  <conditionalFormatting sqref="G29 D32 G22 D25 G15 D18 G8 D11">
    <cfRule type="aboveAverage" dxfId="606" priority="56"/>
  </conditionalFormatting>
  <conditionalFormatting sqref="F30 E31 F23 E24 F16 E17 F9 E10">
    <cfRule type="aboveAverage" dxfId="605" priority="55"/>
  </conditionalFormatting>
  <conditionalFormatting sqref="G30 E32 G23 E25 G16 E18 G9 E11">
    <cfRule type="aboveAverage" dxfId="604" priority="54"/>
  </conditionalFormatting>
  <conditionalFormatting sqref="F32 G31 F25 G24 F18 G17 F11 G10">
    <cfRule type="aboveAverage" dxfId="603" priority="53"/>
  </conditionalFormatting>
  <conditionalFormatting sqref="C6:G32">
    <cfRule type="containsText" dxfId="602" priority="52" operator="containsText" text="I-Viru">
      <formula>NOT(ISERROR(SEARCH("I-Viru",C6)))</formula>
    </cfRule>
  </conditionalFormatting>
  <conditionalFormatting sqref="B102:G136">
    <cfRule type="containsText" dxfId="601" priority="51" operator="containsText" text="I-Viru">
      <formula>NOT(ISERROR(SEARCH("I-Viru",B102)))</formula>
    </cfRule>
  </conditionalFormatting>
  <conditionalFormatting sqref="C106 C108">
    <cfRule type="containsBlanks" dxfId="600" priority="45">
      <formula>LEN(TRIM(C106))=0</formula>
    </cfRule>
  </conditionalFormatting>
  <conditionalFormatting sqref="C102 C104">
    <cfRule type="aboveAverage" dxfId="599" priority="48"/>
  </conditionalFormatting>
  <conditionalFormatting sqref="C102 C104">
    <cfRule type="containsBlanks" dxfId="598" priority="47">
      <formula>LEN(TRIM(C102))=0</formula>
    </cfRule>
  </conditionalFormatting>
  <conditionalFormatting sqref="C106 C108">
    <cfRule type="aboveAverage" dxfId="597" priority="46"/>
  </conditionalFormatting>
  <conditionalFormatting sqref="C114 C116">
    <cfRule type="containsBlanks" dxfId="596" priority="41">
      <formula>LEN(TRIM(C114))=0</formula>
    </cfRule>
  </conditionalFormatting>
  <conditionalFormatting sqref="C110 C112">
    <cfRule type="aboveAverage" dxfId="595" priority="44"/>
  </conditionalFormatting>
  <conditionalFormatting sqref="C110 C112">
    <cfRule type="containsBlanks" dxfId="594" priority="43">
      <formula>LEN(TRIM(C110))=0</formula>
    </cfRule>
  </conditionalFormatting>
  <conditionalFormatting sqref="C114 C116">
    <cfRule type="aboveAverage" dxfId="593" priority="42"/>
  </conditionalFormatting>
  <conditionalFormatting sqref="G105 G113">
    <cfRule type="aboveAverage" dxfId="592" priority="35"/>
    <cfRule type="containsBlanks" dxfId="591" priority="40">
      <formula>LEN(TRIM(G105))=0</formula>
    </cfRule>
  </conditionalFormatting>
  <conditionalFormatting sqref="G117 G119">
    <cfRule type="aboveAverage" dxfId="590" priority="39"/>
  </conditionalFormatting>
  <conditionalFormatting sqref="G117 G119">
    <cfRule type="containsBlanks" dxfId="589" priority="38">
      <formula>LEN(TRIM(G117))=0</formula>
    </cfRule>
  </conditionalFormatting>
  <conditionalFormatting sqref="E111 E115">
    <cfRule type="aboveAverage" dxfId="588" priority="37"/>
  </conditionalFormatting>
  <conditionalFormatting sqref="E111 E115">
    <cfRule type="containsBlanks" dxfId="587" priority="36">
      <formula>LEN(TRIM(E111))=0</formula>
    </cfRule>
  </conditionalFormatting>
  <conditionalFormatting sqref="E127 E129">
    <cfRule type="containsBlanks" dxfId="586" priority="31">
      <formula>LEN(TRIM(E127))=0</formula>
    </cfRule>
  </conditionalFormatting>
  <conditionalFormatting sqref="E123 E125">
    <cfRule type="aboveAverage" dxfId="585" priority="34"/>
  </conditionalFormatting>
  <conditionalFormatting sqref="E123 E125">
    <cfRule type="containsBlanks" dxfId="584" priority="33">
      <formula>LEN(TRIM(E123))=0</formula>
    </cfRule>
  </conditionalFormatting>
  <conditionalFormatting sqref="E127 E129">
    <cfRule type="aboveAverage" dxfId="583" priority="32"/>
  </conditionalFormatting>
  <conditionalFormatting sqref="G124 G128">
    <cfRule type="containsBlanks" dxfId="582" priority="29">
      <formula>LEN(TRIM(G124))=0</formula>
    </cfRule>
    <cfRule type="aboveAverage" dxfId="581" priority="30"/>
  </conditionalFormatting>
  <conditionalFormatting sqref="G131 G133">
    <cfRule type="containsBlanks" dxfId="580" priority="27">
      <formula>LEN(TRIM(G131))=0</formula>
    </cfRule>
  </conditionalFormatting>
  <conditionalFormatting sqref="G131 G133">
    <cfRule type="aboveAverage" dxfId="579" priority="28"/>
  </conditionalFormatting>
  <conditionalFormatting sqref="E103 E107">
    <cfRule type="containsBlanks" dxfId="578" priority="49">
      <formula>LEN(TRIM(E103))=0</formula>
    </cfRule>
    <cfRule type="aboveAverage" dxfId="577" priority="50"/>
  </conditionalFormatting>
  <conditionalFormatting sqref="B140:G174">
    <cfRule type="containsText" dxfId="576" priority="26" operator="containsText" text="I-Viru">
      <formula>NOT(ISERROR(SEARCH("I-Viru",B140)))</formula>
    </cfRule>
  </conditionalFormatting>
  <conditionalFormatting sqref="C144 C146">
    <cfRule type="containsBlanks" dxfId="575" priority="20">
      <formula>LEN(TRIM(C144))=0</formula>
    </cfRule>
  </conditionalFormatting>
  <conditionalFormatting sqref="C140 C142">
    <cfRule type="aboveAverage" dxfId="574" priority="23"/>
  </conditionalFormatting>
  <conditionalFormatting sqref="C140 C142">
    <cfRule type="containsBlanks" dxfId="573" priority="22">
      <formula>LEN(TRIM(C140))=0</formula>
    </cfRule>
  </conditionalFormatting>
  <conditionalFormatting sqref="C144 C146">
    <cfRule type="aboveAverage" dxfId="572" priority="21"/>
  </conditionalFormatting>
  <conditionalFormatting sqref="C152 C154">
    <cfRule type="containsBlanks" dxfId="571" priority="16">
      <formula>LEN(TRIM(C152))=0</formula>
    </cfRule>
  </conditionalFormatting>
  <conditionalFormatting sqref="C148 C150">
    <cfRule type="aboveAverage" dxfId="570" priority="19"/>
  </conditionalFormatting>
  <conditionalFormatting sqref="C148 C150">
    <cfRule type="containsBlanks" dxfId="569" priority="18">
      <formula>LEN(TRIM(C148))=0</formula>
    </cfRule>
  </conditionalFormatting>
  <conditionalFormatting sqref="C152 C154">
    <cfRule type="aboveAverage" dxfId="568" priority="17"/>
  </conditionalFormatting>
  <conditionalFormatting sqref="G143 G151">
    <cfRule type="aboveAverage" dxfId="567" priority="10"/>
    <cfRule type="containsBlanks" dxfId="566" priority="15">
      <formula>LEN(TRIM(G143))=0</formula>
    </cfRule>
  </conditionalFormatting>
  <conditionalFormatting sqref="G155 G157">
    <cfRule type="aboveAverage" dxfId="565" priority="14"/>
  </conditionalFormatting>
  <conditionalFormatting sqref="G155 G157">
    <cfRule type="containsBlanks" dxfId="564" priority="13">
      <formula>LEN(TRIM(G155))=0</formula>
    </cfRule>
  </conditionalFormatting>
  <conditionalFormatting sqref="E149 E153">
    <cfRule type="aboveAverage" dxfId="563" priority="12"/>
  </conditionalFormatting>
  <conditionalFormatting sqref="E149 E153">
    <cfRule type="containsBlanks" dxfId="562" priority="11">
      <formula>LEN(TRIM(E149))=0</formula>
    </cfRule>
  </conditionalFormatting>
  <conditionalFormatting sqref="E165 E167">
    <cfRule type="containsBlanks" dxfId="561" priority="6">
      <formula>LEN(TRIM(E165))=0</formula>
    </cfRule>
  </conditionalFormatting>
  <conditionalFormatting sqref="E161 E163">
    <cfRule type="aboveAverage" dxfId="560" priority="9"/>
  </conditionalFormatting>
  <conditionalFormatting sqref="E161 E163">
    <cfRule type="containsBlanks" dxfId="559" priority="8">
      <formula>LEN(TRIM(E161))=0</formula>
    </cfRule>
  </conditionalFormatting>
  <conditionalFormatting sqref="E165 E167">
    <cfRule type="aboveAverage" dxfId="558" priority="7"/>
  </conditionalFormatting>
  <conditionalFormatting sqref="G162 G166">
    <cfRule type="containsBlanks" dxfId="557" priority="4">
      <formula>LEN(TRIM(G162))=0</formula>
    </cfRule>
    <cfRule type="aboveAverage" dxfId="556" priority="5"/>
  </conditionalFormatting>
  <conditionalFormatting sqref="G169 G171">
    <cfRule type="containsBlanks" dxfId="555" priority="2">
      <formula>LEN(TRIM(G169))=0</formula>
    </cfRule>
  </conditionalFormatting>
  <conditionalFormatting sqref="G169 G171">
    <cfRule type="aboveAverage" dxfId="554" priority="3"/>
  </conditionalFormatting>
  <conditionalFormatting sqref="E141 E145">
    <cfRule type="containsBlanks" dxfId="553" priority="24">
      <formula>LEN(TRIM(E141))=0</formula>
    </cfRule>
    <cfRule type="aboveAverage" dxfId="552" priority="25"/>
  </conditionalFormatting>
  <conditionalFormatting sqref="B299:D315">
    <cfRule type="containsText" dxfId="551" priority="1" operator="containsText" text="I-Viru">
      <formula>NOT(ISERROR(SEARCH("I-Viru",B299)))</formula>
    </cfRule>
  </conditionalFormatting>
  <pageMargins left="0.78740157480314965" right="0.39370078740157483" top="0.78740157480314965" bottom="0.27559055118110237" header="0.59055118110236227" footer="0"/>
  <pageSetup paperSize="9" fitToHeight="0" orientation="portrait" useFirstPageNumber="1" verticalDpi="0" r:id="rId1"/>
  <headerFooter>
    <oddHeader>&amp;R&amp;9Page &amp;P of &amp;N</oddHeader>
  </headerFooter>
  <rowBreaks count="2" manualBreakCount="2">
    <brk id="98" max="10" man="1"/>
    <brk id="136" max="10"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9CCFF"/>
    <pageSetUpPr fitToPage="1"/>
  </sheetPr>
  <dimension ref="A1:M312"/>
  <sheetViews>
    <sheetView showGridLines="0" showRowColHeaders="0" zoomScaleNormal="100" workbookViewId="0">
      <pane ySplit="4" topLeftCell="A5" activePane="bottomLeft" state="frozen"/>
      <selection activeCell="H1" sqref="H1"/>
      <selection pane="bottomLeft" activeCell="J1" sqref="J1"/>
    </sheetView>
  </sheetViews>
  <sheetFormatPr defaultRowHeight="12.75" x14ac:dyDescent="0.2"/>
  <cols>
    <col min="1" max="1" width="3.28515625" style="7" customWidth="1"/>
    <col min="2" max="2" width="26.42578125" style="7" customWidth="1"/>
    <col min="3" max="9" width="6.28515625" style="7" customWidth="1"/>
    <col min="10" max="11" width="4.7109375" style="7" customWidth="1"/>
    <col min="12" max="12" width="4.7109375" style="7" hidden="1" customWidth="1"/>
    <col min="13" max="13" width="0" style="7" hidden="1" customWidth="1"/>
    <col min="14" max="14" width="11.140625" style="7" customWidth="1"/>
    <col min="15" max="16384" width="9.140625" style="7"/>
  </cols>
  <sheetData>
    <row r="1" spans="1:13" x14ac:dyDescent="0.2">
      <c r="A1" s="43" t="str">
        <f>Võistkondlik!B1</f>
        <v>ESL INDIVIDUAAL-VÕISTKONDLIKUD MEISTRIVÕISTLUSED PETANGIS 2015</v>
      </c>
      <c r="H1"/>
      <c r="I1"/>
      <c r="J1"/>
      <c r="K1"/>
      <c r="L1" s="113"/>
      <c r="M1" s="113"/>
    </row>
    <row r="2" spans="1:13" x14ac:dyDescent="0.2">
      <c r="A2" s="44" t="str">
        <f>Võistkondlik!B2</f>
        <v>Toimumisaeg: L, 23.05.2015 kell 11:00</v>
      </c>
      <c r="H2"/>
      <c r="I2"/>
      <c r="J2"/>
      <c r="K2"/>
      <c r="L2"/>
      <c r="M2"/>
    </row>
    <row r="3" spans="1:13" x14ac:dyDescent="0.2">
      <c r="A3" s="44" t="str">
        <f>Võistkondlik!B3</f>
        <v>Toimumiskoht: Tartumaa, Tartu, Forseliuse kooli staadion</v>
      </c>
      <c r="H3"/>
      <c r="I3"/>
      <c r="J3"/>
      <c r="K3"/>
      <c r="L3"/>
      <c r="M3"/>
    </row>
    <row r="4" spans="1:13" x14ac:dyDescent="0.2">
      <c r="A4" s="34" t="s">
        <v>44</v>
      </c>
      <c r="H4"/>
      <c r="I4"/>
      <c r="J4"/>
      <c r="K4"/>
      <c r="L4"/>
      <c r="M4"/>
    </row>
    <row r="5" spans="1:13" x14ac:dyDescent="0.2">
      <c r="H5"/>
      <c r="I5"/>
      <c r="J5"/>
      <c r="K5"/>
      <c r="L5"/>
      <c r="M5"/>
    </row>
    <row r="6" spans="1:13" x14ac:dyDescent="0.2">
      <c r="A6" s="25" t="s">
        <v>0</v>
      </c>
      <c r="B6" s="25"/>
      <c r="C6" s="5">
        <v>1</v>
      </c>
      <c r="D6" s="5">
        <v>2</v>
      </c>
      <c r="E6" s="5">
        <v>3</v>
      </c>
      <c r="F6" s="5">
        <v>4</v>
      </c>
      <c r="G6" s="5"/>
      <c r="H6" s="63" t="s">
        <v>1</v>
      </c>
      <c r="I6" s="46" t="s">
        <v>47</v>
      </c>
      <c r="J6" s="114" t="s">
        <v>64</v>
      </c>
      <c r="K6" s="115" t="s">
        <v>206</v>
      </c>
      <c r="L6" s="116" t="s">
        <v>64</v>
      </c>
      <c r="M6" s="31" t="b">
        <f>OR(AND(COUNTA(B7:B11)=3,COUNTA(C7:G11)=6),AND(COUNTA(B7:B11)=4,COUNTA(C7:G11)=12),AND(COUNTA(B7:B11)=5,COUNTA(C7:G11)=20))</f>
        <v>1</v>
      </c>
    </row>
    <row r="7" spans="1:13" x14ac:dyDescent="0.2">
      <c r="A7" s="25">
        <v>1</v>
      </c>
      <c r="B7" s="25" t="s">
        <v>138</v>
      </c>
      <c r="C7" s="130"/>
      <c r="D7" s="117">
        <v>13</v>
      </c>
      <c r="E7" s="117">
        <v>10</v>
      </c>
      <c r="F7" s="117">
        <v>7</v>
      </c>
      <c r="G7" s="117"/>
      <c r="H7" s="166" t="str">
        <f>(IF(D7-C8&gt;0,1)+IF(E7-C9&gt;0,1)+IF(F7-C10&gt;0,1)+IF(G7-C11&gt;0,1))&amp;"-"&amp;(IF(D7-C8&lt;0,1)+IF(E7-C9&lt;0,1)+IF(F7-C10&lt;0,1)+IF(G7-C11&lt;0,1))</f>
        <v>1-2</v>
      </c>
      <c r="I7" s="117" t="str">
        <f>IF(AND(B7&lt;&gt;"",M$6=TRUE),A$6&amp;RANK(M7,M$7:M$11,0),"")</f>
        <v>A3</v>
      </c>
      <c r="J7" s="118">
        <f>IF(AND(L7=1,L8=1,D7&gt;C8),1)+IF(AND(L7=1,L9=1,E7&gt;C9),1)+IF(AND(L7=1,L10=1,F7&gt;C10),1)+IF(AND(L7=1,L11=1,G7&gt;C11),1)+IF(AND(L7=2,L8=2,D7&gt;C8),1)+IF(AND(L7=2,L9=2,E7&gt;C9),1)+IF(AND(L7=2,L10=2,F7&gt;C10),1)+IF(AND(L7=2,L11=2,G7&gt;C11),1)+IF(AND(L7=3,L8=3,D7&gt;C8),1)+IF(AND(L7=3,L9=3,E7&gt;C9),1)+IF(AND(L7=3,L10=3,F7&gt;C10),1)+IF(AND(L7=3,L11=3,G7&gt;C11),1)</f>
        <v>0</v>
      </c>
      <c r="K7" s="119">
        <f>IF(AND(L7=1,L8=1),D7-C8)+IF(AND(L7=1,L9=1),E7-C9)+IF(AND(L7=1,L10=1),F7-C10)+IF(AND(L7=1,L11=1),G7-C11)+IF(AND(L7=2,L8=2),D7-C8)+IF(AND(L7=2,L9=2),E7-C9)+IF(AND(L7=2,L10=2),F7-C10)+IF(AND(L7=2,L11=2),G7-C11)+IF(AND(L7=3,L8=3),D7-C8)+IF(AND(L7=3,L9=3),E7-C9)+IF(AND(L7=3,L10=3),F7-C10)+IF(AND(L7=3,L11=3),G7-C11)</f>
        <v>0</v>
      </c>
      <c r="L7" s="120">
        <f>VALUE(LEFT(H7,1))</f>
        <v>1</v>
      </c>
      <c r="M7" s="121">
        <f>10000*L7+J7*100+K7</f>
        <v>10000</v>
      </c>
    </row>
    <row r="8" spans="1:13" x14ac:dyDescent="0.2">
      <c r="A8" s="25">
        <v>2</v>
      </c>
      <c r="B8" s="23" t="s">
        <v>142</v>
      </c>
      <c r="C8" s="47">
        <v>11</v>
      </c>
      <c r="D8" s="131"/>
      <c r="E8" s="47">
        <v>12</v>
      </c>
      <c r="F8" s="47">
        <v>9</v>
      </c>
      <c r="G8" s="47"/>
      <c r="H8" s="167" t="str">
        <f>(IF(C8-D7&gt;0,1)+IF(E8-D9&gt;0,1)+IF(F8-D10&gt;0,1)+IF(G8-D11&gt;0,1))&amp;"-"&amp;(IF(C8-D7&lt;0,1)+IF(E8-D9&lt;0,1)+IF(F8-D10&lt;0,1)+IF(G8-D11&lt;0,1))</f>
        <v>0-3</v>
      </c>
      <c r="I8" s="47" t="str">
        <f>IF(AND(B8&lt;&gt;"",M$6=TRUE),A$6&amp;RANK(M8,M$7:M$11,0),"")</f>
        <v>A4</v>
      </c>
      <c r="J8" s="123">
        <f>IF(AND(L8=1,L7=1,C8&gt;D7),1)+IF(AND(L8=1,L9=1,E8&gt;D9),1)+IF(AND(L8=1,L10=1,F8&gt;D10),1)+IF(AND(L8=1,L11=1,G8&gt;D11),1)+IF(AND(L8=2,L7=2,C8&gt;D7),1)+IF(AND(L8=2,L9=2,E8&gt;D9),1)+IF(AND(L8=2,L10=2,F8&gt;D10),1)+IF(AND(L8=2,L11=2,G8&gt;D11),1)+IF(AND(L8=3,L7=3,C8&gt;D7),1)+IF(AND(L8=3,L9=3,E8&gt;D9),1)+IF(AND(L8=3,L10=3,F8&gt;D10),1)+IF(AND(L8=3,L11=3,G8&gt;D11),1)</f>
        <v>0</v>
      </c>
      <c r="K8" s="124">
        <f>IF(AND(L8=1,L7=1),C8-D7)+IF(AND(L8=1,L9=1),E8-D9)+IF(AND(L8=1,L10=1),F8-D10)+IF(AND(L8=1,L11=1),G8-D11)+IF(AND(L8=2,L7=2),C8-D7)+IF(AND(L8=2,L9=2),E8-D9)+IF(AND(L8=2,L10=2),F8-D10)+IF(AND(L8=2,L11=2),G8-D11)+IF(AND(L8=3,L7=3),C8-D7)+IF(AND(L8=3,L9=3),E8-D9)+IF(AND(L8=3,L10=3),F8-D10)+IF(AND(L8=3,L11=3),G8-D11)</f>
        <v>0</v>
      </c>
      <c r="L8" s="125">
        <f>VALUE(LEFT(H8,1))</f>
        <v>0</v>
      </c>
      <c r="M8" s="126">
        <f>10000*L8+J8*100+K8</f>
        <v>0</v>
      </c>
    </row>
    <row r="9" spans="1:13" x14ac:dyDescent="0.2">
      <c r="A9" s="25">
        <v>3</v>
      </c>
      <c r="B9" s="25" t="s">
        <v>130</v>
      </c>
      <c r="C9" s="47">
        <v>13</v>
      </c>
      <c r="D9" s="132">
        <v>13</v>
      </c>
      <c r="E9" s="131"/>
      <c r="F9" s="47">
        <v>13</v>
      </c>
      <c r="G9" s="47"/>
      <c r="H9" s="167" t="str">
        <f>(IF(C9-E7&gt;0,1)+IF(D9-E8&gt;0,1)+IF(F9-E10&gt;0,1)+IF(G9-E11&gt;0,1))&amp;"-"&amp;(IF(C9-E7&lt;0,1)+IF(D9-E8&lt;0,1)+IF(F9-E10&lt;0,1)+IF(G9-E11&lt;0,1))</f>
        <v>3-0</v>
      </c>
      <c r="I9" s="47" t="str">
        <f>IF(AND(B9&lt;&gt;"",M$6=TRUE),A$6&amp;RANK(M9,M$7:M$11,0),"")</f>
        <v>A1</v>
      </c>
      <c r="J9" s="123">
        <f>IF(AND(L9=1,L7=1,C9&gt;E7),1)+IF(AND(L9=1,L8=1,D9&gt;E8),1)+IF(AND(L9=1,L10=1,F9&gt;E10),1)+IF(AND(L9=1,L11=1,G9&gt;E11),1)+IF(AND(L9=2,L7=2,C9&gt;E7),1)+IF(AND(L9=2,L8=2,D9&gt;E8),1)+IF(AND(L9=2,L10=2,F9&gt;E10),1)+IF(AND(L9=2,L11=2,G9&gt;E11),1)+IF(AND(L9=3,L7=3,C9&gt;E7),1)+IF(AND(L9=3,L8=3,D9&gt;E8),1)+IF(AND(L9=3,L10=3,F9&gt;E10),1)+IF(AND(L9=3,L11=3,G9&gt;E11),1)</f>
        <v>0</v>
      </c>
      <c r="K9" s="124">
        <f>IF(AND(L9=1,L7=1),C9-E7)+IF(AND(L9=1,L8=1),D9-E8)+IF(AND(L9=1,L10=1),F9-E10)+IF(AND(L9=1,L11=1),G9-E11)+IF(AND(L9=2,L7=2),C9-E7)+IF(AND(L9=2,L8=2),D9-E8)+IF(AND(L9=2,L10=2),F9-E10)+IF(AND(L9=2,L11=2),G9-E11)+IF(AND(L9=3,L7=3),C9-E7)+IF(AND(L9=3,L8=3),D9-E8)+IF(AND(L9=3,L10=3),F9-E10)+IF(AND(L9=3,L11=3),G9-E11)</f>
        <v>0</v>
      </c>
      <c r="L9" s="125">
        <f>VALUE(LEFT(H9,1))</f>
        <v>3</v>
      </c>
      <c r="M9" s="126">
        <f>10000*L9+J9*100+K9</f>
        <v>30000</v>
      </c>
    </row>
    <row r="10" spans="1:13" x14ac:dyDescent="0.2">
      <c r="A10" s="25">
        <v>4</v>
      </c>
      <c r="B10" s="25" t="s">
        <v>137</v>
      </c>
      <c r="C10" s="47">
        <v>13</v>
      </c>
      <c r="D10" s="132">
        <v>13</v>
      </c>
      <c r="E10" s="47">
        <v>11</v>
      </c>
      <c r="F10" s="131"/>
      <c r="G10" s="133"/>
      <c r="H10" s="167" t="str">
        <f>(IF(C10-F7&gt;0,1)+IF(D10-F8&gt;0,1)+IF(E10-F9&gt;0,1)+IF(G10-F11&gt;0,1))&amp;"-"&amp;(IF(C10-F7&lt;0,1)+IF(D10-F8&lt;0,1)+IF(E10-F9&lt;0,1)+IF(G10-F11&lt;0,1))</f>
        <v>2-1</v>
      </c>
      <c r="I10" s="47" t="str">
        <f>IF(AND(B10&lt;&gt;"",M$6=TRUE),A$6&amp;RANK(M10,M$7:M$11,0),"")</f>
        <v>A2</v>
      </c>
      <c r="J10" s="123">
        <f>IF(AND(L10=1,L7=1,C10&gt;F7),1)+IF(AND(L10=1,L8=1,D10&gt;F8),1)+IF(AND(L10=1,L9=1,E10&gt;F9),1)+IF(AND(L10=1,L11=1,G10&gt;F11),1)+IF(AND(L10=2,L7=2,C10&gt;F7),1)+IF(AND(L10=2,L8=2,D10&gt;F8),1)+IF(AND(L10=2,L9=2,E10&gt;F9),1)+IF(AND(L10=2,L11=2,G10&gt;F11),1)+IF(AND(L10=3,L7=3,C10&gt;F7),1)+IF(AND(L10=3,L8=3,D10&gt;F8),1)+IF(AND(L10=3,L9=3,E10&gt;F9),1)+IF(AND(L10=3,L11=3,G10&gt;F11),1)</f>
        <v>0</v>
      </c>
      <c r="K10" s="124">
        <f>IF(AND(L10=1,L7=1),C10-F7)+IF(AND(L10=1,L8=1),D10-F8)+IF(AND(L10=1,L9=1),E10-F9)+IF(AND(L10=1,L11=1),G10-F11)+IF(AND(L10=2,L7=2),C10-F7)+IF(AND(L10=2,L8=2),D10-F8)+IF(AND(L10=2,L9=2),E10-F9)+IF(AND(L10=2,L11=2),G10-F11)+IF(AND(L10=3,L7=3),C10-F7)+IF(AND(L10=3,L8=3),D10-F8)+IF(AND(L10=3,L9=3),E10-F9)+IF(AND(L10=3,L11=3),G10-F11)</f>
        <v>0</v>
      </c>
      <c r="L10" s="125">
        <f>VALUE(LEFT(H10,1))</f>
        <v>2</v>
      </c>
      <c r="M10" s="126">
        <f>10000*L10+J10*100+K10</f>
        <v>20000</v>
      </c>
    </row>
    <row r="11" spans="1:13" hidden="1" x14ac:dyDescent="0.2">
      <c r="A11" s="25"/>
      <c r="B11" s="23"/>
      <c r="C11" s="47"/>
      <c r="D11" s="47"/>
      <c r="E11" s="47"/>
      <c r="F11" s="47"/>
      <c r="G11" s="131"/>
      <c r="H11" s="167" t="str">
        <f>(IF(C11-G7&gt;0,1)+IF(D11-G8&gt;0,1)+IF(E11-G9&gt;0,1)+IF(F11-G10&gt;0,1))&amp;"-"&amp;(IF(C11-G7&lt;0,1)+IF(D11-G8&lt;0,1)+IF(E11-G9&lt;0,1)+IF(F11-G10&lt;0,1))</f>
        <v>0-0</v>
      </c>
      <c r="I11" s="47" t="str">
        <f>IF(AND(B11&lt;&gt;"",M$6=TRUE),A$6&amp;RANK(M11,M$7:M$11,0),"")</f>
        <v/>
      </c>
      <c r="J11" s="123">
        <f>IF(AND(L11=1,L7=1,C11&gt;G7),1)+IF(AND(L11=1,L8=1,D11&gt;G8),1)+IF(AND(L11=1,L9=1,E11&gt;G9),1)+IF(AND(L11=1,L10=1,F11&gt;G10),1)+IF(AND(L11=2,L7=2,C11&gt;G7),1)+IF(AND(L11=2,L8=2,D11&gt;G8),1)+IF(AND(L11=2,L9=2,E11&gt;G9),1)+IF(AND(L11=2,L10=2,F11&gt;G10),1)+IF(AND(L11=3,L7=3,C11&gt;G7),1)+IF(AND(L11=3,L8=3,D11&gt;G8),1)+IF(AND(L11=3,L9=3,E11&gt;G9),1)+IF(AND(L11=3,L10=3,F11&gt;G10),1)</f>
        <v>0</v>
      </c>
      <c r="K11" s="124">
        <f>IF(AND(L11=1,L7=1),C11-G7)+IF(AND(L11=1,L8=1),D11-G8)+IF(AND(L11=1,L9=1),E11-G9)+IF(AND(L11=1,L10=1),F11-G10)+IF(AND(L11=2,L7=2),C11-G7)+IF(AND(L11=2,L8=2),D11-G8)+IF(AND(L11=2,L9=2),E11-G9)+IF(AND(L11=2,L10=2),F11-G10)+IF(AND(L11=3,L7=3),C11-G7)+IF(AND(L11=3,L8=3),D11-G8)+IF(AND(L11=3,L9=3),E11-G9)+IF(AND(L11=3,L10=3),F11-G10)</f>
        <v>0</v>
      </c>
      <c r="L11" s="125">
        <f>VALUE(LEFT(H11,1))</f>
        <v>0</v>
      </c>
      <c r="M11" s="126">
        <f>10000*L11+J11*100+K11</f>
        <v>0</v>
      </c>
    </row>
    <row r="13" spans="1:13" x14ac:dyDescent="0.2">
      <c r="A13" s="25" t="s">
        <v>2</v>
      </c>
      <c r="B13" s="25"/>
      <c r="C13" s="5">
        <v>1</v>
      </c>
      <c r="D13" s="5">
        <v>2</v>
      </c>
      <c r="E13" s="5">
        <v>3</v>
      </c>
      <c r="F13" s="5"/>
      <c r="G13" s="5"/>
      <c r="H13" s="46" t="s">
        <v>1</v>
      </c>
      <c r="I13" s="46" t="s">
        <v>47</v>
      </c>
      <c r="J13" s="114" t="s">
        <v>64</v>
      </c>
      <c r="K13" s="115" t="s">
        <v>206</v>
      </c>
      <c r="L13" s="127" t="s">
        <v>64</v>
      </c>
      <c r="M13" s="128" t="b">
        <f>OR(AND(COUNTA(B14:B18)=3,COUNTA(C14:G18)=6),AND(COUNTA(B14:B18)=4,COUNTA(C14:G18)=12),AND(COUNTA(B14:B18)=5,COUNTA(C14:G18)=20))</f>
        <v>1</v>
      </c>
    </row>
    <row r="14" spans="1:13" x14ac:dyDescent="0.2">
      <c r="A14" s="25">
        <v>1</v>
      </c>
      <c r="B14" s="23" t="s">
        <v>141</v>
      </c>
      <c r="C14" s="130"/>
      <c r="D14" s="117">
        <v>9</v>
      </c>
      <c r="E14" s="117">
        <v>13</v>
      </c>
      <c r="F14" s="117"/>
      <c r="G14" s="117"/>
      <c r="H14" s="167" t="str">
        <f>(IF(D14-C15&gt;0,1)+IF(E14-C16&gt;0,1)+IF(F14-C17&gt;0,1)+IF(G14-C18&gt;0,1))&amp;"-"&amp;(IF(D14-C15&lt;0,1)+IF(E14-C16&lt;0,1)+IF(F14-C17&lt;0,1)+IF(G14-C18&lt;0,1))</f>
        <v>1-1</v>
      </c>
      <c r="I14" s="47" t="str">
        <f>IF(AND(B14&lt;&gt;"",M$6=TRUE),A$13&amp;RANK(M14,M$14:M$18,0),"")</f>
        <v>B3</v>
      </c>
      <c r="J14" s="118">
        <f>IF(AND(L14=1,L15=1,D14&gt;C15),1)+IF(AND(L14=1,L16=1,E14&gt;C16),1)+IF(AND(L14=1,L17=1,F14&gt;C17),1)+IF(AND(L14=1,L18=1,G14&gt;C18),1)+IF(AND(L14=2,L15=2,D14&gt;C15),1)+IF(AND(L14=2,L16=2,E14&gt;C16),1)+IF(AND(L14=2,L17=2,F14&gt;C17),1)+IF(AND(L14=2,L18=2,G14&gt;C18),1)+IF(AND(L14=3,L15=3,D14&gt;C15),1)+IF(AND(L14=3,L16=3,E14&gt;C16),1)+IF(AND(L14=3,L17=3,F14&gt;C17),1)+IF(AND(L14=3,L18=3,G14&gt;C18),1)</f>
        <v>1</v>
      </c>
      <c r="K14" s="119">
        <f>IF(AND(L14=1,L15=1),D14-C15)+IF(AND(L14=1,L16=1),E14-C16)+IF(AND(L14=1,L17=1),F14-C17)+IF(AND(L14=1,L18=1),G14-C18)+IF(AND(L14=2,L15=2),D14-C15)+IF(AND(L14=2,L16=2),E14-C16)+IF(AND(L14=2,L17=2),F14-C17)+IF(AND(L14=2,L18=2),G14-C18)+IF(AND(L14=3,L15=3),D14-C15)+IF(AND(L14=3,L16=3),E14-C16)+IF(AND(L14=3,L17=3),F14-C17)+IF(AND(L14=3,L18=3),G14-C18)</f>
        <v>-3</v>
      </c>
      <c r="L14" s="125">
        <f>VALUE(LEFT(H14,1))</f>
        <v>1</v>
      </c>
      <c r="M14" s="126">
        <f>10000*L14+J14*100+K14</f>
        <v>10097</v>
      </c>
    </row>
    <row r="15" spans="1:13" x14ac:dyDescent="0.2">
      <c r="A15" s="25">
        <v>2</v>
      </c>
      <c r="B15" s="25" t="s">
        <v>135</v>
      </c>
      <c r="C15" s="47">
        <v>13</v>
      </c>
      <c r="D15" s="131"/>
      <c r="E15" s="47">
        <v>10</v>
      </c>
      <c r="F15" s="47"/>
      <c r="G15" s="47"/>
      <c r="H15" s="167" t="str">
        <f>(IF(C15-D14&gt;0,1)+IF(E15-D16&gt;0,1)+IF(F15-D17&gt;0,1)+IF(G15-D18&gt;0,1))&amp;"-"&amp;(IF(C15-D14&lt;0,1)+IF(E15-D16&lt;0,1)+IF(F15-D17&lt;0,1)+IF(G15-D18&lt;0,1))</f>
        <v>1-1</v>
      </c>
      <c r="I15" s="47" t="str">
        <f>IF(AND(B15&lt;&gt;"",M$6=TRUE),A$13&amp;RANK(M15,M$14:M$18,0),"")</f>
        <v>B2</v>
      </c>
      <c r="J15" s="123">
        <f>IF(AND(L15=1,L14=1,C15&gt;D14),1)+IF(AND(L15=1,L16=1,E15&gt;D16),1)+IF(AND(L15=1,L17=1,F15&gt;D17),1)+IF(AND(L15=1,L18=1,G15&gt;D18),1)+IF(AND(L15=2,L14=2,C15&gt;D14),1)+IF(AND(L15=2,L16=2,E15&gt;D16),1)+IF(AND(L15=2,L17=2,F15&gt;D17),1)+IF(AND(L15=2,L18=2,G15&gt;D18),1)+IF(AND(L15=3,L14=3,C15&gt;D14),1)+IF(AND(L15=3,L16=3,E15&gt;D16),1)+IF(AND(L15=3,L17=3,F15&gt;D17),1)+IF(AND(L15=3,L18=3,G15&gt;D18),1)</f>
        <v>1</v>
      </c>
      <c r="K15" s="124">
        <f>IF(AND(L15=1,L14=1),C15-D14)+IF(AND(L15=1,L16=1),E15-D16)+IF(AND(L15=1,L17=1),F15-D17)+IF(AND(L15=1,L18=1),G15-D18)+IF(AND(L15=2,L14=2),C15-D14)+IF(AND(L15=2,L16=2),E15-D16)+IF(AND(L15=2,L17=2),F15-D17)+IF(AND(L15=2,L18=2),G15-D18)+IF(AND(L15=3,L14=3),C15-D14)+IF(AND(L15=3,L16=3),E15-D16)+IF(AND(L15=3,L17=3),F15-D17)+IF(AND(L15=3,L18=3),G15-D18)</f>
        <v>1</v>
      </c>
      <c r="L15" s="125">
        <f>VALUE(LEFT(H15,1))</f>
        <v>1</v>
      </c>
      <c r="M15" s="126">
        <f>10000*L15+J15*100+K15</f>
        <v>10101</v>
      </c>
    </row>
    <row r="16" spans="1:13" x14ac:dyDescent="0.2">
      <c r="A16" s="25">
        <v>3</v>
      </c>
      <c r="B16" s="25" t="s">
        <v>132</v>
      </c>
      <c r="C16" s="47">
        <v>12</v>
      </c>
      <c r="D16" s="132">
        <v>13</v>
      </c>
      <c r="E16" s="131"/>
      <c r="F16" s="47"/>
      <c r="G16" s="47"/>
      <c r="H16" s="167" t="str">
        <f>(IF(C16-E14&gt;0,1)+IF(D16-E15&gt;0,1)+IF(F16-E17&gt;0,1)+IF(G16-E18&gt;0,1))&amp;"-"&amp;(IF(C16-E14&lt;0,1)+IF(D16-E15&lt;0,1)+IF(F16-E17&lt;0,1)+IF(G16-E18&lt;0,1))</f>
        <v>1-1</v>
      </c>
      <c r="I16" s="47" t="str">
        <f>IF(AND(B16&lt;&gt;"",M$6=TRUE),A$13&amp;RANK(M16,M$14:M$18,0),"")</f>
        <v>B1</v>
      </c>
      <c r="J16" s="123">
        <f>IF(AND(L16=1,L14=1,C16&gt;E14),1)+IF(AND(L16=1,L15=1,D16&gt;E15),1)+IF(AND(L16=1,L17=1,F16&gt;E17),1)+IF(AND(L16=1,L18=1,G16&gt;E18),1)+IF(AND(L16=2,L14=2,C16&gt;E14),1)+IF(AND(L16=2,L15=2,D16&gt;E15),1)+IF(AND(L16=2,L17=2,F16&gt;E17),1)+IF(AND(L16=2,L18=2,G16&gt;E18),1)+IF(AND(L16=3,L14=3,C16&gt;E14),1)+IF(AND(L16=3,L15=3,D16&gt;E15),1)+IF(AND(L16=3,L17=3,F16&gt;E17),1)+IF(AND(L16=3,L18=3,G16&gt;E18),1)</f>
        <v>1</v>
      </c>
      <c r="K16" s="124">
        <f>IF(AND(L16=1,L14=1),C16-E14)+IF(AND(L16=1,L15=1),D16-E15)+IF(AND(L16=1,L17=1),F16-E17)+IF(AND(L16=1,L18=1),G16-E18)+IF(AND(L16=2,L14=2),C16-E14)+IF(AND(L16=2,L15=2),D16-E15)+IF(AND(L16=2,L17=2),F16-E17)+IF(AND(L16=2,L18=2),G16-E18)+IF(AND(L16=3,L14=3),C16-E14)+IF(AND(L16=3,L15=3),D16-E15)+IF(AND(L16=3,L17=3),F16-E17)+IF(AND(L16=3,L18=3),G16-E18)</f>
        <v>2</v>
      </c>
      <c r="L16" s="125">
        <f>VALUE(LEFT(H16,1))</f>
        <v>1</v>
      </c>
      <c r="M16" s="126">
        <f>10000*L16+J16*100+K16</f>
        <v>10102</v>
      </c>
    </row>
    <row r="17" spans="1:13" hidden="1" x14ac:dyDescent="0.2">
      <c r="A17" s="25"/>
      <c r="B17" s="23"/>
      <c r="C17" s="47"/>
      <c r="D17" s="132"/>
      <c r="E17" s="47"/>
      <c r="F17" s="131"/>
      <c r="G17" s="133"/>
      <c r="H17" s="167" t="str">
        <f>(IF(C17-F14&gt;0,1)+IF(D17-F15&gt;0,1)+IF(E17-F16&gt;0,1)+IF(G17-F18&gt;0,1))&amp;"-"&amp;(IF(C17-F14&lt;0,1)+IF(D17-F15&lt;0,1)+IF(E17-F16&lt;0,1)+IF(G17-F18&lt;0,1))</f>
        <v>0-0</v>
      </c>
      <c r="I17" s="47" t="str">
        <f>IF(AND(B17&lt;&gt;"",M$6=TRUE),A$13&amp;RANK(M17,M$14:M$18,0),"")</f>
        <v/>
      </c>
      <c r="J17" s="123">
        <f>IF(AND(L17=1,L14=1,C17&gt;F14),1)+IF(AND(L17=1,L15=1,D17&gt;F15),1)+IF(AND(L17=1,L16=1,E17&gt;F16),1)+IF(AND(L17=1,L18=1,G17&gt;F18),1)+IF(AND(L17=2,L14=2,C17&gt;F14),1)+IF(AND(L17=2,L15=2,D17&gt;F15),1)+IF(AND(L17=2,L16=2,E17&gt;F16),1)+IF(AND(L17=2,L18=2,G17&gt;F18),1)+IF(AND(L17=3,L14=3,C17&gt;F14),1)+IF(AND(L17=3,L15=3,D17&gt;F15),1)+IF(AND(L17=3,L16=3,E17&gt;F16),1)+IF(AND(L17=3,L18=3,G17&gt;F18),1)</f>
        <v>0</v>
      </c>
      <c r="K17" s="124">
        <f>IF(AND(L17=1,L14=1),C17-F14)+IF(AND(L17=1,L15=1),D17-F15)+IF(AND(L17=1,L16=1),E17-F16)+IF(AND(L17=1,L18=1),G17-F18)+IF(AND(L17=2,L14=2),C17-F14)+IF(AND(L17=2,L15=2),D17-F15)+IF(AND(L17=2,L16=2),E17-F16)+IF(AND(L17=2,L18=2),G17-F18)+IF(AND(L17=3,L14=3),C17-F14)+IF(AND(L17=3,L15=3),D17-F15)+IF(AND(L17=3,L16=3),E17-F16)+IF(AND(L17=3,L18=3),G17-F18)</f>
        <v>0</v>
      </c>
      <c r="L17" s="125">
        <f>VALUE(LEFT(H17,1))</f>
        <v>0</v>
      </c>
      <c r="M17" s="126">
        <f>10000*L17+J17*100+K17</f>
        <v>0</v>
      </c>
    </row>
    <row r="18" spans="1:13" hidden="1" x14ac:dyDescent="0.2">
      <c r="A18" s="23"/>
      <c r="B18" s="23"/>
      <c r="C18" s="47"/>
      <c r="D18" s="47"/>
      <c r="E18" s="47"/>
      <c r="F18" s="47"/>
      <c r="G18" s="131"/>
      <c r="H18" s="167" t="str">
        <f>(IF(C18-G14&gt;0,1)+IF(D18-G15&gt;0,1)+IF(E18-G16&gt;0,1)+IF(F18-G17&gt;0,1))&amp;"-"&amp;(IF(C18-G14&lt;0,1)+IF(D18-G15&lt;0,1)+IF(E18-G16&lt;0,1)+IF(F18-G17&lt;0,1))</f>
        <v>0-0</v>
      </c>
      <c r="I18" s="47" t="str">
        <f>IF(AND(B18&lt;&gt;"",M$6=TRUE),A$13&amp;RANK(M18,M$14:M$18,0),"")</f>
        <v/>
      </c>
      <c r="J18" s="123">
        <f>IF(AND(L18=1,L14=1,C18&gt;G14),1)+IF(AND(L18=1,L15=1,D18&gt;G15),1)+IF(AND(L18=1,L16=1,E18&gt;G16),1)+IF(AND(L18=1,L17=1,F18&gt;G17),1)+IF(AND(L18=2,L14=2,C18&gt;G14),1)+IF(AND(L18=2,L15=2,D18&gt;G15),1)+IF(AND(L18=2,L16=2,E18&gt;G16),1)+IF(AND(L18=2,L17=2,F18&gt;G17),1)+IF(AND(L18=3,L14=3,C18&gt;G14),1)+IF(AND(L18=3,L15=3,D18&gt;G15),1)+IF(AND(L18=3,L16=3,E18&gt;G16),1)+IF(AND(L18=3,L17=3,F18&gt;G17),1)</f>
        <v>0</v>
      </c>
      <c r="K18" s="124">
        <f>IF(AND(L18=1,L14=1),C18-G14)+IF(AND(L18=1,L15=1),D18-G15)+IF(AND(L18=1,L16=1),E18-G16)+IF(AND(L18=1,L17=1),F18-G17)+IF(AND(L18=2,L14=2),C18-G14)+IF(AND(L18=2,L15=2),D18-G15)+IF(AND(L18=2,L16=2),E18-G16)+IF(AND(L18=2,L17=2),F18-G17)+IF(AND(L18=3,L14=3),C18-G14)+IF(AND(L18=3,L15=3),D18-G15)+IF(AND(L18=3,L16=3),E18-G16)+IF(AND(L18=3,L17=3),F18-G17)</f>
        <v>0</v>
      </c>
      <c r="L18" s="125">
        <f>VALUE(LEFT(H18,1))</f>
        <v>0</v>
      </c>
      <c r="M18" s="126">
        <f>10000*L18+J18*100+K18</f>
        <v>0</v>
      </c>
    </row>
    <row r="19" spans="1:13" x14ac:dyDescent="0.2">
      <c r="H19" s="39"/>
    </row>
    <row r="20" spans="1:13" x14ac:dyDescent="0.2">
      <c r="A20" s="25" t="s">
        <v>27</v>
      </c>
      <c r="B20" s="25"/>
      <c r="C20" s="5">
        <v>1</v>
      </c>
      <c r="D20" s="5">
        <v>2</v>
      </c>
      <c r="E20" s="5">
        <v>3</v>
      </c>
      <c r="F20" s="5"/>
      <c r="G20" s="5"/>
      <c r="H20" s="46" t="s">
        <v>1</v>
      </c>
      <c r="I20" s="46" t="s">
        <v>47</v>
      </c>
      <c r="J20" s="114" t="s">
        <v>64</v>
      </c>
      <c r="K20" s="115" t="s">
        <v>206</v>
      </c>
      <c r="L20" s="127" t="s">
        <v>64</v>
      </c>
      <c r="M20" s="128" t="b">
        <f>OR(AND(COUNTA(B21:B25)=3,COUNTA(C21:G25)=6),AND(COUNTA(B21:B25)=4,COUNTA(C21:G25)=12),AND(COUNTA(B21:B25)=5,COUNTA(C21:G25)=20))</f>
        <v>1</v>
      </c>
    </row>
    <row r="21" spans="1:13" x14ac:dyDescent="0.2">
      <c r="A21" s="25">
        <v>1</v>
      </c>
      <c r="B21" s="92" t="s">
        <v>140</v>
      </c>
      <c r="C21" s="130"/>
      <c r="D21" s="117">
        <v>3</v>
      </c>
      <c r="E21" s="117">
        <v>9</v>
      </c>
      <c r="F21" s="117"/>
      <c r="G21" s="117"/>
      <c r="H21" s="122" t="str">
        <f>(IF(D21-C22&gt;0,1)+IF(E21-C23&gt;0,1)+IF(F21-C24&gt;0,1)+IF(G21-C25&gt;0,1))&amp;"-"&amp;(IF(D21-C22&lt;0,1)+IF(E21-C23&lt;0,1)+IF(F21-C24&lt;0,1)+IF(G21-C25&lt;0,1))</f>
        <v>0-2</v>
      </c>
      <c r="I21" s="47" t="str">
        <f>IF(AND(B21&lt;&gt;"",M$20=TRUE),A$20&amp;RANK(M21,M$21:M$25,0),"")</f>
        <v>C3</v>
      </c>
      <c r="J21" s="118">
        <f>IF(AND(L21=1,L22=1,D21&gt;C22),1)+IF(AND(L21=1,L23=1,E21&gt;C23),1)+IF(AND(L21=1,L24=1,F21&gt;C24),1)+IF(AND(L21=1,L25=1,G21&gt;C25),1)+IF(AND(L21=2,L22=2,D21&gt;C22),1)+IF(AND(L21=2,L23=2,E21&gt;C23),1)+IF(AND(L21=2,L24=2,F21&gt;C24),1)+IF(AND(L21=2,L25=2,G21&gt;C25),1)+IF(AND(L21=3,L22=3,D21&gt;C22),1)+IF(AND(L21=3,L23=3,E21&gt;C23),1)+IF(AND(L21=3,L24=3,F21&gt;C24),1)+IF(AND(L21=3,L25=3,G21&gt;C25),1)</f>
        <v>0</v>
      </c>
      <c r="K21" s="119">
        <f>IF(AND(L21=1,L22=1),D21-C22)+IF(AND(L21=1,L23=1),E21-C23)+IF(AND(L21=1,L24=1),F21-C24)+IF(AND(L21=1,L25=1),G21-C25)+IF(AND(L21=2,L22=2),D21-C22)+IF(AND(L21=2,L23=2),E21-C23)+IF(AND(L21=2,L24=2),F21-C24)+IF(AND(L21=2,L25=2),G21-C25)+IF(AND(L21=3,L22=3),D21-C22)+IF(AND(L21=3,L23=3),E21-C23)+IF(AND(L21=3,L24=3),F21-C24)+IF(AND(L21=3,L25=3),G21-C25)</f>
        <v>0</v>
      </c>
      <c r="L21" s="125">
        <f>VALUE(LEFT(H21,1))</f>
        <v>0</v>
      </c>
      <c r="M21" s="126">
        <f>10000*L21+J21*100+K21</f>
        <v>0</v>
      </c>
    </row>
    <row r="22" spans="1:13" x14ac:dyDescent="0.2">
      <c r="A22" s="25">
        <v>2</v>
      </c>
      <c r="B22" s="23" t="s">
        <v>133</v>
      </c>
      <c r="C22" s="47">
        <v>13</v>
      </c>
      <c r="D22" s="131"/>
      <c r="E22" s="47">
        <v>10</v>
      </c>
      <c r="F22" s="47"/>
      <c r="G22" s="47"/>
      <c r="H22" s="122" t="str">
        <f>(IF(C22-D21&gt;0,1)+IF(E22-D23&gt;0,1)+IF(F22-D24&gt;0,1)+IF(G22-D25&gt;0,1))&amp;"-"&amp;(IF(C22-D21&lt;0,1)+IF(E22-D23&lt;0,1)+IF(F22-D24&lt;0,1)+IF(G22-D25&lt;0,1))</f>
        <v>1-1</v>
      </c>
      <c r="I22" s="47" t="str">
        <f>IF(AND(B22&lt;&gt;"",M$20=TRUE),A$20&amp;RANK(M22,M$21:M$25,0),"")</f>
        <v>C2</v>
      </c>
      <c r="J22" s="123">
        <f>IF(AND(L22=1,L21=1,C22&gt;D21),1)+IF(AND(L22=1,L23=1,E22&gt;D23),1)+IF(AND(L22=1,L24=1,F22&gt;D24),1)+IF(AND(L22=1,L25=1,G22&gt;D25),1)+IF(AND(L22=2,L21=2,C22&gt;D21),1)+IF(AND(L22=2,L23=2,E22&gt;D23),1)+IF(AND(L22=2,L24=2,F22&gt;D24),1)+IF(AND(L22=2,L25=2,G22&gt;D25),1)+IF(AND(L22=3,L21=3,C22&gt;D21),1)+IF(AND(L22=3,L23=3,E22&gt;D23),1)+IF(AND(L22=3,L24=3,F22&gt;D24),1)+IF(AND(L22=3,L25=3,G22&gt;D25),1)</f>
        <v>0</v>
      </c>
      <c r="K22" s="124">
        <f>IF(AND(L22=1,L21=1),C22-D21)+IF(AND(L22=1,L23=1),E22-D23)+IF(AND(L22=1,L24=1),F22-D24)+IF(AND(L22=1,L25=1),G22-D25)+IF(AND(L22=2,L21=2),C22-D21)+IF(AND(L22=2,L23=2),E22-D23)+IF(AND(L22=2,L24=2),F22-D24)+IF(AND(L22=2,L25=2),G22-D25)+IF(AND(L22=3,L21=3),C22-D21)+IF(AND(L22=3,L23=3),E22-D23)+IF(AND(L22=3,L24=3),F22-D24)+IF(AND(L22=3,L25=3),G22-D25)</f>
        <v>0</v>
      </c>
      <c r="L22" s="125">
        <f>VALUE(LEFT(H22,1))</f>
        <v>1</v>
      </c>
      <c r="M22" s="126">
        <f>10000*L22+J22*100+K22</f>
        <v>10000</v>
      </c>
    </row>
    <row r="23" spans="1:13" x14ac:dyDescent="0.2">
      <c r="A23" s="25">
        <v>3</v>
      </c>
      <c r="B23" s="92" t="s">
        <v>134</v>
      </c>
      <c r="C23" s="47">
        <v>13</v>
      </c>
      <c r="D23" s="132">
        <v>13</v>
      </c>
      <c r="E23" s="131"/>
      <c r="F23" s="47"/>
      <c r="G23" s="47"/>
      <c r="H23" s="122" t="str">
        <f>(IF(C23-E21&gt;0,1)+IF(D23-E22&gt;0,1)+IF(F23-E24&gt;0,1)+IF(G23-E25&gt;0,1))&amp;"-"&amp;(IF(C23-E21&lt;0,1)+IF(D23-E22&lt;0,1)+IF(F23-E24&lt;0,1)+IF(G23-E25&lt;0,1))</f>
        <v>2-0</v>
      </c>
      <c r="I23" s="47" t="str">
        <f>IF(AND(B23&lt;&gt;"",M$20=TRUE),A$20&amp;RANK(M23,M$21:M$25,0),"")</f>
        <v>C1</v>
      </c>
      <c r="J23" s="123">
        <f>IF(AND(L23=1,L21=1,C23&gt;E21),1)+IF(AND(L23=1,L22=1,D23&gt;E22),1)+IF(AND(L23=1,L24=1,F23&gt;E24),1)+IF(AND(L23=1,L25=1,G23&gt;E25),1)+IF(AND(L23=2,L21=2,C23&gt;E21),1)+IF(AND(L23=2,L22=2,D23&gt;E22),1)+IF(AND(L23=2,L24=2,F23&gt;E24),1)+IF(AND(L23=2,L25=2,G23&gt;E25),1)+IF(AND(L23=3,L21=3,C23&gt;E21),1)+IF(AND(L23=3,L22=3,D23&gt;E22),1)+IF(AND(L23=3,L24=3,F23&gt;E24),1)+IF(AND(L23=3,L25=3,G23&gt;E25),1)</f>
        <v>0</v>
      </c>
      <c r="K23" s="124">
        <f>IF(AND(L23=1,L21=1),C23-E21)+IF(AND(L23=1,L22=1),D23-E22)+IF(AND(L23=1,L24=1),F23-E24)+IF(AND(L23=1,L25=1),G23-E25)+IF(AND(L23=2,L21=2),C23-E21)+IF(AND(L23=2,L22=2),D23-E22)+IF(AND(L23=2,L24=2),F23-E24)+IF(AND(L23=2,L25=2),G23-E25)+IF(AND(L23=3,L21=3),C23-E21)+IF(AND(L23=3,L22=3),D23-E22)+IF(AND(L23=3,L24=3),F23-E24)+IF(AND(L23=3,L25=3),G23-E25)</f>
        <v>0</v>
      </c>
      <c r="L23" s="125">
        <f>VALUE(LEFT(H23,1))</f>
        <v>2</v>
      </c>
      <c r="M23" s="126">
        <f>10000*L23+J23*100+K23</f>
        <v>20000</v>
      </c>
    </row>
    <row r="24" spans="1:13" hidden="1" x14ac:dyDescent="0.2">
      <c r="A24" s="25"/>
      <c r="B24" s="23"/>
      <c r="C24" s="47"/>
      <c r="D24" s="132"/>
      <c r="E24" s="47"/>
      <c r="F24" s="131"/>
      <c r="G24" s="133"/>
      <c r="H24" s="122" t="str">
        <f>(IF(C24-F21&gt;0,1)+IF(D24-F22&gt;0,1)+IF(E24-F23&gt;0,1)+IF(G24-F25&gt;0,1))&amp;"-"&amp;(IF(C24-F21&lt;0,1)+IF(D24-F22&lt;0,1)+IF(E24-F23&lt;0,1)+IF(G24-F25&lt;0,1))</f>
        <v>0-0</v>
      </c>
      <c r="I24" s="47" t="str">
        <f>IF(AND(B24&lt;&gt;"",M$20=TRUE),A$20&amp;RANK(M24,M$21:M$25,0),"")</f>
        <v/>
      </c>
      <c r="J24" s="123">
        <f>IF(AND(L24=1,L21=1,C24&gt;F21),1)+IF(AND(L24=1,L22=1,D24&gt;F22),1)+IF(AND(L24=1,L23=1,E24&gt;F23),1)+IF(AND(L24=1,L25=1,G24&gt;F25),1)+IF(AND(L24=2,L21=2,C24&gt;F21),1)+IF(AND(L24=2,L22=2,D24&gt;F22),1)+IF(AND(L24=2,L23=2,E24&gt;F23),1)+IF(AND(L24=2,L25=2,G24&gt;F25),1)+IF(AND(L24=3,L21=3,C24&gt;F21),1)+IF(AND(L24=3,L22=3,D24&gt;F22),1)+IF(AND(L24=3,L23=3,E24&gt;F23),1)+IF(AND(L24=3,L25=3,G24&gt;F25),1)</f>
        <v>0</v>
      </c>
      <c r="K24" s="124">
        <f>IF(AND(L24=1,L21=1),C24-F21)+IF(AND(L24=1,L22=1),D24-F22)+IF(AND(L24=1,L23=1),E24-F23)+IF(AND(L24=1,L25=1),G24-F25)+IF(AND(L24=2,L21=2),C24-F21)+IF(AND(L24=2,L22=2),D24-F22)+IF(AND(L24=2,L23=2),E24-F23)+IF(AND(L24=2,L25=2),G24-F25)+IF(AND(L24=3,L21=3),C24-F21)+IF(AND(L24=3,L22=3),D24-F22)+IF(AND(L24=3,L23=3),E24-F23)+IF(AND(L24=3,L25=3),G24-F25)</f>
        <v>0</v>
      </c>
      <c r="L24" s="125">
        <f>VALUE(LEFT(H24,1))</f>
        <v>0</v>
      </c>
      <c r="M24" s="126">
        <f>10000*L24+J24*100+K24</f>
        <v>0</v>
      </c>
    </row>
    <row r="25" spans="1:13" hidden="1" x14ac:dyDescent="0.2">
      <c r="A25" s="23"/>
      <c r="B25" s="23"/>
      <c r="C25" s="47"/>
      <c r="D25" s="47"/>
      <c r="E25" s="47"/>
      <c r="F25" s="47"/>
      <c r="G25" s="131"/>
      <c r="H25" s="122" t="str">
        <f>(IF(C25-G21&gt;0,1)+IF(D25-G22&gt;0,1)+IF(E25-G23&gt;0,1)+IF(F25-G24&gt;0,1))&amp;"-"&amp;(IF(C25-G21&lt;0,1)+IF(D25-G22&lt;0,1)+IF(E25-G23&lt;0,1)+IF(F25-G24&lt;0,1))</f>
        <v>0-0</v>
      </c>
      <c r="I25" s="47" t="str">
        <f>IF(AND(B25&lt;&gt;"",M$20=TRUE),A$20&amp;RANK(M25,M$21:M$25,0),"")</f>
        <v/>
      </c>
      <c r="J25" s="123">
        <f>IF(AND(L25=1,L21=1,C25&gt;G21),1)+IF(AND(L25=1,L22=1,D25&gt;G22),1)+IF(AND(L25=1,L23=1,E25&gt;G23),1)+IF(AND(L25=1,L24=1,F25&gt;G24),1)+IF(AND(L25=2,L21=2,C25&gt;G21),1)+IF(AND(L25=2,L22=2,D25&gt;G22),1)+IF(AND(L25=2,L23=2,E25&gt;G23),1)+IF(AND(L25=2,L24=2,F25&gt;G24),1)+IF(AND(L25=3,L21=3,C25&gt;G21),1)+IF(AND(L25=3,L22=3,D25&gt;G22),1)+IF(AND(L25=3,L23=3,E25&gt;G23),1)+IF(AND(L25=3,L24=3,F25&gt;G24),1)</f>
        <v>0</v>
      </c>
      <c r="K25" s="124">
        <f>IF(AND(L25=1,L21=1),C25-G21)+IF(AND(L25=1,L22=1),D25-G22)+IF(AND(L25=1,L23=1),E25-G23)+IF(AND(L25=1,L24=1),F25-G24)+IF(AND(L25=2,L21=2),C25-G21)+IF(AND(L25=2,L22=2),D25-G22)+IF(AND(L25=2,L23=2),E25-G23)+IF(AND(L25=2,L24=2),F25-G24)+IF(AND(L25=3,L21=3),C25-G21)+IF(AND(L25=3,L22=3),D25-G22)+IF(AND(L25=3,L23=3),E25-G23)+IF(AND(L25=3,L24=3),F25-G24)</f>
        <v>0</v>
      </c>
      <c r="L25" s="125">
        <f>VALUE(LEFT(H25,1))</f>
        <v>0</v>
      </c>
      <c r="M25" s="126">
        <f>10000*L25+J25*100+K25</f>
        <v>0</v>
      </c>
    </row>
    <row r="26" spans="1:13" x14ac:dyDescent="0.2">
      <c r="H26" s="181"/>
      <c r="I26" s="182"/>
      <c r="J26" s="183"/>
      <c r="K26" s="184"/>
      <c r="L26" s="185"/>
      <c r="M26" s="185"/>
    </row>
    <row r="27" spans="1:13" x14ac:dyDescent="0.2">
      <c r="A27" s="25" t="s">
        <v>28</v>
      </c>
      <c r="B27" s="25"/>
      <c r="C27" s="5">
        <v>1</v>
      </c>
      <c r="D27" s="5">
        <v>2</v>
      </c>
      <c r="E27" s="5">
        <v>3</v>
      </c>
      <c r="F27" s="5"/>
      <c r="G27" s="5"/>
      <c r="H27" s="46" t="s">
        <v>1</v>
      </c>
      <c r="I27" s="46" t="s">
        <v>47</v>
      </c>
      <c r="J27" s="114" t="s">
        <v>64</v>
      </c>
      <c r="K27" s="115" t="s">
        <v>206</v>
      </c>
      <c r="L27" s="127" t="s">
        <v>64</v>
      </c>
      <c r="M27" s="128" t="b">
        <f>OR(AND(COUNTA(B28:B32)=3,COUNTA(C28:G32)=6),AND(COUNTA(B28:B32)=4,COUNTA(C28:G32)=12),AND(COUNTA(B28:B32)=5,COUNTA(C28:G32)=20))</f>
        <v>1</v>
      </c>
    </row>
    <row r="28" spans="1:13" x14ac:dyDescent="0.2">
      <c r="A28" s="25">
        <v>1</v>
      </c>
      <c r="B28" s="92" t="s">
        <v>136</v>
      </c>
      <c r="C28" s="130"/>
      <c r="D28" s="117">
        <v>13</v>
      </c>
      <c r="E28" s="117">
        <v>13</v>
      </c>
      <c r="F28" s="117"/>
      <c r="G28" s="117"/>
      <c r="H28" s="122" t="str">
        <f>(IF(D28-C29&gt;0,1)+IF(E28-C30&gt;0,1)+IF(F28-C31&gt;0,1)+IF(G28-C32&gt;0,1))&amp;"-"&amp;(IF(D28-C29&lt;0,1)+IF(E28-C30&lt;0,1)+IF(F28-C31&lt;0,1)+IF(G28-C32&lt;0,1))</f>
        <v>2-0</v>
      </c>
      <c r="I28" s="47" t="str">
        <f>IF(AND(B28&lt;&gt;"",M$27=TRUE),A$27&amp;RANK(M28,M$28:M$32,0),"")</f>
        <v>D1</v>
      </c>
      <c r="J28" s="118">
        <f>IF(AND(L28=1,L29=1,D28&gt;C29),1)+IF(AND(L28=1,L30=1,E28&gt;C30),1)+IF(AND(L28=1,L31=1,F28&gt;C31),1)+IF(AND(L28=1,L32=1,G28&gt;C32),1)+IF(AND(L28=2,L29=2,D28&gt;C29),1)+IF(AND(L28=2,L30=2,E28&gt;C30),1)+IF(AND(L28=2,L31=2,F28&gt;C31),1)+IF(AND(L28=2,L32=2,G28&gt;C32),1)+IF(AND(L28=3,L29=3,D28&gt;C29),1)+IF(AND(L28=3,L30=3,E28&gt;C30),1)+IF(AND(L28=3,L31=3,F28&gt;C31),1)+IF(AND(L28=3,L32=3,G28&gt;C32),1)</f>
        <v>0</v>
      </c>
      <c r="K28" s="119">
        <f>IF(AND(L28=1,L29=1),D28-C29)+IF(AND(L28=1,L30=1),E28-C30)+IF(AND(L28=1,L31=1),F28-C31)+IF(AND(L28=1,L32=1),G28-C32)+IF(AND(L28=2,L29=2),D28-C29)+IF(AND(L28=2,L30=2),E28-C30)+IF(AND(L28=2,L31=2),F28-C31)+IF(AND(L28=2,L32=2),G28-C32)+IF(AND(L28=3,L29=3),D28-C29)+IF(AND(L28=3,L30=3),E28-C30)+IF(AND(L28=3,L31=3),F28-C31)+IF(AND(L28=3,L32=3),G28-C32)</f>
        <v>0</v>
      </c>
      <c r="L28" s="125">
        <f>VALUE(LEFT(H28,1))</f>
        <v>2</v>
      </c>
      <c r="M28" s="126">
        <f>10000*L28+J28*100+K28</f>
        <v>20000</v>
      </c>
    </row>
    <row r="29" spans="1:13" x14ac:dyDescent="0.2">
      <c r="A29" s="25">
        <v>2</v>
      </c>
      <c r="B29" s="23" t="s">
        <v>131</v>
      </c>
      <c r="C29" s="47">
        <v>8</v>
      </c>
      <c r="D29" s="131"/>
      <c r="E29" s="47">
        <v>13</v>
      </c>
      <c r="F29" s="47"/>
      <c r="G29" s="47"/>
      <c r="H29" s="122" t="str">
        <f>(IF(C29-D28&gt;0,1)+IF(E29-D30&gt;0,1)+IF(F29-D31&gt;0,1)+IF(G29-D32&gt;0,1))&amp;"-"&amp;(IF(C29-D28&lt;0,1)+IF(E29-D30&lt;0,1)+IF(F29-D31&lt;0,1)+IF(G29-D32&lt;0,1))</f>
        <v>1-1</v>
      </c>
      <c r="I29" s="47" t="str">
        <f>IF(AND(B29&lt;&gt;"",M$27=TRUE),A$27&amp;RANK(M29,M$28:M$32,0),"")</f>
        <v>D2</v>
      </c>
      <c r="J29" s="123">
        <f>IF(AND(L29=1,L28=1,C29&gt;D28),1)+IF(AND(L29=1,L30=1,E29&gt;D30),1)+IF(AND(L29=1,L31=1,F29&gt;D31),1)+IF(AND(L29=1,L32=1,G29&gt;D32),1)+IF(AND(L29=2,L28=2,C29&gt;D28),1)+IF(AND(L29=2,L30=2,E29&gt;D30),1)+IF(AND(L29=2,L31=2,F29&gt;D31),1)+IF(AND(L29=2,L32=2,G29&gt;D32),1)+IF(AND(L29=3,L28=3,C29&gt;D28),1)+IF(AND(L29=3,L30=3,E29&gt;D30),1)+IF(AND(L29=3,L31=3,F29&gt;D31),1)+IF(AND(L29=3,L32=3,G29&gt;D32),1)</f>
        <v>0</v>
      </c>
      <c r="K29" s="124">
        <f>IF(AND(L29=1,L28=1),C29-D28)+IF(AND(L29=1,L30=1),E29-D30)+IF(AND(L29=1,L31=1),F29-D31)+IF(AND(L29=1,L32=1),G29-D32)+IF(AND(L29=2,L28=2),C29-D28)+IF(AND(L29=2,L30=2),E29-D30)+IF(AND(L29=2,L31=2),F29-D31)+IF(AND(L29=2,L32=2),G29-D32)+IF(AND(L29=3,L28=3),C29-D28)+IF(AND(L29=3,L30=3),E29-D30)+IF(AND(L29=3,L31=3),F29-D31)+IF(AND(L29=3,L32=3),G29-D32)</f>
        <v>0</v>
      </c>
      <c r="L29" s="125">
        <f>VALUE(LEFT(H29,1))</f>
        <v>1</v>
      </c>
      <c r="M29" s="126">
        <f>10000*L29+J29*100+K29</f>
        <v>10000</v>
      </c>
    </row>
    <row r="30" spans="1:13" x14ac:dyDescent="0.2">
      <c r="A30" s="25">
        <v>3</v>
      </c>
      <c r="B30" s="23" t="s">
        <v>139</v>
      </c>
      <c r="C30" s="47">
        <v>4</v>
      </c>
      <c r="D30" s="132">
        <v>8</v>
      </c>
      <c r="E30" s="131"/>
      <c r="F30" s="47"/>
      <c r="G30" s="47"/>
      <c r="H30" s="122" t="str">
        <f>(IF(C30-E28&gt;0,1)+IF(D30-E29&gt;0,1)+IF(F30-E31&gt;0,1)+IF(G30-E32&gt;0,1))&amp;"-"&amp;(IF(C30-E28&lt;0,1)+IF(D30-E29&lt;0,1)+IF(F30-E31&lt;0,1)+IF(G30-E32&lt;0,1))</f>
        <v>0-2</v>
      </c>
      <c r="I30" s="47" t="str">
        <f>IF(AND(B30&lt;&gt;"",M$27=TRUE),A$27&amp;RANK(M30,M$28:M$32,0),"")</f>
        <v>D3</v>
      </c>
      <c r="J30" s="123">
        <f>IF(AND(L30=1,L28=1,C30&gt;E28),1)+IF(AND(L30=1,L29=1,D30&gt;E29),1)+IF(AND(L30=1,L31=1,F30&gt;E31),1)+IF(AND(L30=1,L32=1,G30&gt;E32),1)+IF(AND(L30=2,L28=2,C30&gt;E28),1)+IF(AND(L30=2,L29=2,D30&gt;E29),1)+IF(AND(L30=2,L31=2,F30&gt;E31),1)+IF(AND(L30=2,L32=2,G30&gt;E32),1)+IF(AND(L30=3,L28=3,C30&gt;E28),1)+IF(AND(L30=3,L29=3,D30&gt;E29),1)+IF(AND(L30=3,L31=3,F30&gt;E31),1)+IF(AND(L30=3,L32=3,G30&gt;E32),1)</f>
        <v>0</v>
      </c>
      <c r="K30" s="124">
        <f>IF(AND(L30=1,L28=1),C30-E28)+IF(AND(L30=1,L29=1),D30-E29)+IF(AND(L30=1,L31=1),F30-E31)+IF(AND(L30=1,L32=1),G30-E32)+IF(AND(L30=2,L28=2),C30-E28)+IF(AND(L30=2,L29=2),D30-E29)+IF(AND(L30=2,L31=2),F30-E31)+IF(AND(L30=2,L32=2),G30-E32)+IF(AND(L30=3,L28=3),C30-E28)+IF(AND(L30=3,L29=3),D30-E29)+IF(AND(L30=3,L31=3),F30-E31)+IF(AND(L30=3,L32=3),G30-E32)</f>
        <v>0</v>
      </c>
      <c r="L30" s="125">
        <f>VALUE(LEFT(H30,1))</f>
        <v>0</v>
      </c>
      <c r="M30" s="126">
        <f>10000*L30+J30*100+K30</f>
        <v>0</v>
      </c>
    </row>
    <row r="31" spans="1:13" s="11" customFormat="1" hidden="1" x14ac:dyDescent="0.2">
      <c r="A31" s="25"/>
      <c r="B31" s="23"/>
      <c r="C31" s="47"/>
      <c r="D31" s="132"/>
      <c r="E31" s="47"/>
      <c r="F31" s="131"/>
      <c r="G31" s="133"/>
      <c r="H31" s="122" t="str">
        <f>(IF(C31-F28&gt;0,1)+IF(D31-F29&gt;0,1)+IF(E31-F30&gt;0,1)+IF(G31-F32&gt;0,1))&amp;"-"&amp;(IF(C31-F28&lt;0,1)+IF(D31-F29&lt;0,1)+IF(E31-F30&lt;0,1)+IF(G31-F32&lt;0,1))</f>
        <v>0-0</v>
      </c>
      <c r="I31" s="47" t="str">
        <f>IF(AND(B31&lt;&gt;"",M$27=TRUE),A$27&amp;RANK(M31,M$28:M$32,0),"")</f>
        <v/>
      </c>
      <c r="J31" s="123">
        <f>IF(AND(L31=1,L28=1,C31&gt;F28),1)+IF(AND(L31=1,L29=1,D31&gt;F29),1)+IF(AND(L31=1,L30=1,E31&gt;F30),1)+IF(AND(L31=1,L32=1,G31&gt;F32),1)+IF(AND(L31=2,L28=2,C31&gt;F28),1)+IF(AND(L31=2,L29=2,D31&gt;F29),1)+IF(AND(L31=2,L30=2,E31&gt;F30),1)+IF(AND(L31=2,L32=2,G31&gt;F32),1)+IF(AND(L31=3,L28=3,C31&gt;F28),1)+IF(AND(L31=3,L29=3,D31&gt;F29),1)+IF(AND(L31=3,L30=3,E31&gt;F30),1)+IF(AND(L31=3,L32=3,G31&gt;F32),1)</f>
        <v>0</v>
      </c>
      <c r="K31" s="124">
        <f>IF(AND(L31=1,L28=1),C31-F28)+IF(AND(L31=1,L29=1),D31-F29)+IF(AND(L31=1,L30=1),E31-F30)+IF(AND(L31=1,L32=1),G31-F32)+IF(AND(L31=2,L28=2),C31-F28)+IF(AND(L31=2,L29=2),D31-F29)+IF(AND(L31=2,L30=2),E31-F30)+IF(AND(L31=2,L32=2),G31-F32)+IF(AND(L31=3,L28=3),C31-F28)+IF(AND(L31=3,L29=3),D31-F29)+IF(AND(L31=3,L30=3),E31-F30)+IF(AND(L31=3,L32=3),G31-F32)</f>
        <v>0</v>
      </c>
      <c r="L31" s="125">
        <f>VALUE(LEFT(H31,1))</f>
        <v>0</v>
      </c>
      <c r="M31" s="126">
        <f>10000*L31+J31*100+K31</f>
        <v>0</v>
      </c>
    </row>
    <row r="32" spans="1:13" s="11" customFormat="1" hidden="1" x14ac:dyDescent="0.2">
      <c r="A32" s="23"/>
      <c r="B32" s="193"/>
      <c r="C32" s="47"/>
      <c r="D32" s="47"/>
      <c r="E32" s="47"/>
      <c r="F32" s="47"/>
      <c r="G32" s="131"/>
      <c r="H32" s="122" t="str">
        <f>(IF(C32-G28&gt;0,1)+IF(D32-G29&gt;0,1)+IF(E32-G30&gt;0,1)+IF(F32-G31&gt;0,1))&amp;"-"&amp;(IF(C32-G28&lt;0,1)+IF(D32-G29&lt;0,1)+IF(E32-G30&lt;0,1)+IF(F32-G31&lt;0,1))</f>
        <v>0-0</v>
      </c>
      <c r="I32" s="47" t="str">
        <f>IF(AND(B32&lt;&gt;"",M$27=TRUE),A$27&amp;RANK(M32,M$28:M$32,0),"")</f>
        <v/>
      </c>
      <c r="J32" s="123">
        <f>IF(AND(L32=1,L28=1,C32&gt;G28),1)+IF(AND(L32=1,L29=1,D32&gt;G29),1)+IF(AND(L32=1,L30=1,E32&gt;G30),1)+IF(AND(L32=1,L31=1,F32&gt;G31),1)+IF(AND(L32=2,L28=2,C32&gt;G28),1)+IF(AND(L32=2,L29=2,D32&gt;G29),1)+IF(AND(L32=2,L30=2,E32&gt;G30),1)+IF(AND(L32=2,L31=2,F32&gt;G31),1)+IF(AND(L32=3,L28=3,C32&gt;G28),1)+IF(AND(L32=3,L29=3,D32&gt;G29),1)+IF(AND(L32=3,L30=3,E32&gt;G30),1)+IF(AND(L32=3,L31=3,F32&gt;G31),1)</f>
        <v>0</v>
      </c>
      <c r="K32" s="124">
        <f>IF(AND(L32=1,L28=1),C32-G28)+IF(AND(L32=1,L29=1),D32-G29)+IF(AND(L32=1,L30=1),E32-G30)+IF(AND(L32=1,L31=1),F32-G31)+IF(AND(L32=2,L28=2),C32-G28)+IF(AND(L32=2,L29=2),D32-G29)+IF(AND(L32=2,L30=2),E32-G30)+IF(AND(L32=2,L31=2),F32-G31)+IF(AND(L32=3,L28=3),C32-G28)+IF(AND(L32=3,L29=3),D32-G29)+IF(AND(L32=3,L30=3),E32-G30)+IF(AND(L32=3,L31=3),F32-G31)</f>
        <v>0</v>
      </c>
      <c r="L32" s="125">
        <f>VALUE(LEFT(H32,1))</f>
        <v>0</v>
      </c>
      <c r="M32" s="126">
        <f>10000*L32+J32*100+K32</f>
        <v>0</v>
      </c>
    </row>
    <row r="33" spans="1:7" s="11" customFormat="1" x14ac:dyDescent="0.2">
      <c r="A33" s="7"/>
      <c r="E33" s="7"/>
      <c r="F33" s="7"/>
      <c r="G33" s="7"/>
    </row>
    <row r="34" spans="1:7" s="11" customFormat="1" x14ac:dyDescent="0.2">
      <c r="A34" s="7"/>
      <c r="B34" s="26" t="s">
        <v>3</v>
      </c>
      <c r="C34" s="27" t="s">
        <v>22</v>
      </c>
      <c r="D34" s="27" t="s">
        <v>23</v>
      </c>
      <c r="E34" s="7"/>
      <c r="F34" s="7"/>
      <c r="G34" s="7"/>
    </row>
    <row r="35" spans="1:7" s="11" customFormat="1" x14ac:dyDescent="0.2">
      <c r="B35" s="26" t="s">
        <v>4</v>
      </c>
      <c r="C35" s="27" t="s">
        <v>24</v>
      </c>
      <c r="D35" s="27" t="s">
        <v>25</v>
      </c>
    </row>
    <row r="36" spans="1:7" s="11" customFormat="1" x14ac:dyDescent="0.2">
      <c r="B36" s="26" t="s">
        <v>5</v>
      </c>
      <c r="C36" s="27" t="s">
        <v>21</v>
      </c>
      <c r="D36" s="27" t="s">
        <v>26</v>
      </c>
    </row>
    <row r="37" spans="1:7" s="11" customFormat="1" hidden="1" x14ac:dyDescent="0.2"/>
    <row r="38" spans="1:7" s="11" customFormat="1" hidden="1" x14ac:dyDescent="0.2"/>
    <row r="39" spans="1:7" s="11" customFormat="1" hidden="1" x14ac:dyDescent="0.2"/>
    <row r="40" spans="1:7" s="11" customFormat="1" hidden="1" x14ac:dyDescent="0.2"/>
    <row r="41" spans="1:7" s="11" customFormat="1" hidden="1" x14ac:dyDescent="0.2"/>
    <row r="42" spans="1:7" s="11" customFormat="1" hidden="1" x14ac:dyDescent="0.2"/>
    <row r="43" spans="1:7" s="11" customFormat="1" hidden="1" x14ac:dyDescent="0.2"/>
    <row r="44" spans="1:7" s="11" customFormat="1" hidden="1" x14ac:dyDescent="0.2"/>
    <row r="45" spans="1:7" s="11" customFormat="1" hidden="1" x14ac:dyDescent="0.2"/>
    <row r="46" spans="1:7" s="11" customFormat="1" hidden="1" x14ac:dyDescent="0.2"/>
    <row r="47" spans="1:7" s="11" customFormat="1" hidden="1" x14ac:dyDescent="0.2"/>
    <row r="48" spans="1:7" s="11" customFormat="1" hidden="1" x14ac:dyDescent="0.2"/>
    <row r="49" s="11" customFormat="1" hidden="1" x14ac:dyDescent="0.2"/>
    <row r="50" s="11" customFormat="1" hidden="1" x14ac:dyDescent="0.2"/>
    <row r="51" s="11" customFormat="1" hidden="1" x14ac:dyDescent="0.2"/>
    <row r="52" s="11" customFormat="1" hidden="1" x14ac:dyDescent="0.2"/>
    <row r="53" s="11" customFormat="1" hidden="1" x14ac:dyDescent="0.2"/>
    <row r="54" s="11" customFormat="1" hidden="1" x14ac:dyDescent="0.2"/>
    <row r="55" s="11" customFormat="1" hidden="1" x14ac:dyDescent="0.2"/>
    <row r="56" s="11" customFormat="1" hidden="1" x14ac:dyDescent="0.2"/>
    <row r="57" s="11" customFormat="1" hidden="1" x14ac:dyDescent="0.2"/>
    <row r="58" s="11" customFormat="1" hidden="1" x14ac:dyDescent="0.2"/>
    <row r="59" s="11" customFormat="1" hidden="1" x14ac:dyDescent="0.2"/>
    <row r="60" s="11" customFormat="1" hidden="1" x14ac:dyDescent="0.2"/>
    <row r="61" s="11" customFormat="1" hidden="1" x14ac:dyDescent="0.2"/>
    <row r="62" s="11" customFormat="1" hidden="1" x14ac:dyDescent="0.2"/>
    <row r="63" s="11" customFormat="1" hidden="1" x14ac:dyDescent="0.2"/>
    <row r="64" s="11" customFormat="1" hidden="1" x14ac:dyDescent="0.2"/>
    <row r="65" s="11" customFormat="1" hidden="1" x14ac:dyDescent="0.2"/>
    <row r="66" s="11" customFormat="1" hidden="1" x14ac:dyDescent="0.2"/>
    <row r="67" s="11" customFormat="1" hidden="1" x14ac:dyDescent="0.2"/>
    <row r="68" s="11" customFormat="1" hidden="1" x14ac:dyDescent="0.2"/>
    <row r="69" s="11" customFormat="1" hidden="1" x14ac:dyDescent="0.2"/>
    <row r="70" s="11" customFormat="1" hidden="1" x14ac:dyDescent="0.2"/>
    <row r="71" s="11" customFormat="1" hidden="1" x14ac:dyDescent="0.2"/>
    <row r="72" s="11" customFormat="1" hidden="1" x14ac:dyDescent="0.2"/>
    <row r="73" s="11" customFormat="1" hidden="1" x14ac:dyDescent="0.2"/>
    <row r="74" s="11" customFormat="1" hidden="1" x14ac:dyDescent="0.2"/>
    <row r="75" s="11" customFormat="1" hidden="1" x14ac:dyDescent="0.2"/>
    <row r="76" s="11" customFormat="1" hidden="1" x14ac:dyDescent="0.2"/>
    <row r="77" s="11" customFormat="1" hidden="1" x14ac:dyDescent="0.2"/>
    <row r="78" s="11" customFormat="1" hidden="1" x14ac:dyDescent="0.2"/>
    <row r="79" s="11" customFormat="1" hidden="1" x14ac:dyDescent="0.2"/>
    <row r="80" s="11" customFormat="1" hidden="1" x14ac:dyDescent="0.2"/>
    <row r="81" s="11" customFormat="1" hidden="1" x14ac:dyDescent="0.2"/>
    <row r="82" s="11" customFormat="1" hidden="1" x14ac:dyDescent="0.2"/>
    <row r="83" s="11" customFormat="1" hidden="1" x14ac:dyDescent="0.2"/>
    <row r="84" s="11" customFormat="1" hidden="1" x14ac:dyDescent="0.2"/>
    <row r="85" s="11" customFormat="1" hidden="1" x14ac:dyDescent="0.2"/>
    <row r="86" s="11" customFormat="1" hidden="1" x14ac:dyDescent="0.2"/>
    <row r="87" s="11" customFormat="1" hidden="1" x14ac:dyDescent="0.2"/>
    <row r="88" s="11" customFormat="1" hidden="1" x14ac:dyDescent="0.2"/>
    <row r="89" s="11" customFormat="1" hidden="1" x14ac:dyDescent="0.2"/>
    <row r="90" s="11" customFormat="1" hidden="1" x14ac:dyDescent="0.2"/>
    <row r="91" s="11" customFormat="1" hidden="1" x14ac:dyDescent="0.2"/>
    <row r="92" hidden="1" x14ac:dyDescent="0.2"/>
    <row r="93" hidden="1" x14ac:dyDescent="0.2"/>
    <row r="94" hidden="1" x14ac:dyDescent="0.2"/>
    <row r="95" hidden="1" x14ac:dyDescent="0.2"/>
    <row r="96" hidden="1" x14ac:dyDescent="0.2"/>
    <row r="97" spans="1:9" hidden="1" x14ac:dyDescent="0.2"/>
    <row r="98" spans="1:9" hidden="1" x14ac:dyDescent="0.2"/>
    <row r="100" spans="1:9" x14ac:dyDescent="0.2">
      <c r="A100" s="10" t="s">
        <v>40</v>
      </c>
      <c r="B100" s="53"/>
      <c r="C100" s="53"/>
      <c r="D100" s="53"/>
      <c r="E100" s="53"/>
      <c r="F100" s="53"/>
      <c r="G100" s="53"/>
    </row>
    <row r="101" spans="1:9" x14ac:dyDescent="0.2">
      <c r="A101" s="10"/>
      <c r="B101" s="53"/>
      <c r="C101" s="53"/>
      <c r="D101" s="53"/>
      <c r="E101" s="53"/>
      <c r="F101" s="53"/>
      <c r="G101" s="53"/>
      <c r="H101" s="53"/>
    </row>
    <row r="102" spans="1:9" x14ac:dyDescent="0.2">
      <c r="A102" s="17" t="s">
        <v>6</v>
      </c>
      <c r="B102" s="170" t="str">
        <f>IFERROR(INDEX(B$1:B$100,MATCH(A102,I$1:I$100,0)),"")</f>
        <v>Jaan Sepp (I-Viru)</v>
      </c>
      <c r="C102" s="140">
        <v>7</v>
      </c>
      <c r="E102" s="140"/>
      <c r="F102" s="140"/>
      <c r="G102" s="53"/>
      <c r="H102" s="53"/>
    </row>
    <row r="103" spans="1:9" x14ac:dyDescent="0.2">
      <c r="A103" s="11"/>
      <c r="B103" s="141"/>
      <c r="C103" s="171" t="str">
        <f>IF(COUNT(C102,C104)=2,IF(C102&gt;C104,B102,B104),"")</f>
        <v>Vello Vasser (L-Viru)</v>
      </c>
      <c r="D103" s="1"/>
      <c r="E103" s="140">
        <v>2</v>
      </c>
      <c r="F103" s="53"/>
      <c r="G103" s="53"/>
    </row>
    <row r="104" spans="1:9" x14ac:dyDescent="0.2">
      <c r="A104" s="17" t="s">
        <v>29</v>
      </c>
      <c r="B104" s="172" t="str">
        <f>IFERROR(INDEX(B$1:B$100,MATCH(A104,I$1:I$100,0)),"")</f>
        <v>Vello Vasser (L-Viru)</v>
      </c>
      <c r="C104" s="143">
        <v>13</v>
      </c>
      <c r="D104" s="144"/>
      <c r="E104" s="140"/>
      <c r="F104" s="53"/>
      <c r="G104" s="53"/>
    </row>
    <row r="105" spans="1:9" x14ac:dyDescent="0.2">
      <c r="A105" s="11"/>
      <c r="B105" s="140"/>
      <c r="C105" s="145"/>
      <c r="D105" s="146"/>
      <c r="E105" s="40" t="str">
        <f>IF(COUNT(E103,E107)=2,IF(E103&gt;E107,C103,C107),"")</f>
        <v>Ülo Piik (I-Viru)</v>
      </c>
      <c r="F105" s="1"/>
      <c r="G105" s="140">
        <v>13</v>
      </c>
      <c r="H105" s="53"/>
    </row>
    <row r="106" spans="1:9" x14ac:dyDescent="0.2">
      <c r="A106" s="17" t="s">
        <v>8</v>
      </c>
      <c r="B106" s="170" t="str">
        <f>IFERROR(INDEX(B$1:B$100,MATCH(A106,I$1:I$100,0)),"")</f>
        <v>Ülo Piik (I-Viru)</v>
      </c>
      <c r="C106" s="147">
        <v>13</v>
      </c>
      <c r="D106" s="146"/>
      <c r="E106" s="187"/>
      <c r="F106" s="154"/>
      <c r="G106" s="1"/>
      <c r="H106" s="53"/>
    </row>
    <row r="107" spans="1:9" x14ac:dyDescent="0.2">
      <c r="A107" s="11"/>
      <c r="B107" s="141"/>
      <c r="C107" s="173" t="str">
        <f>IF(COUNT(C106,C108)=2,IF(C106&gt;C108,B106,B108),"")</f>
        <v>Ülo Piik (I-Viru)</v>
      </c>
      <c r="D107" s="150"/>
      <c r="E107" s="140">
        <v>13</v>
      </c>
      <c r="F107" s="188"/>
      <c r="G107" s="1"/>
      <c r="H107" s="53"/>
    </row>
    <row r="108" spans="1:9" x14ac:dyDescent="0.2">
      <c r="A108" s="17" t="s">
        <v>30</v>
      </c>
      <c r="B108" s="172" t="str">
        <f>IFERROR(INDEX(B$1:B$100,MATCH(A108,I$1:I$100,0)),"")</f>
        <v>Ülo Luuka (Tartu)</v>
      </c>
      <c r="C108" s="151">
        <v>4</v>
      </c>
      <c r="D108" s="140"/>
      <c r="E108" s="145"/>
      <c r="F108" s="188"/>
      <c r="G108" s="1"/>
      <c r="H108" s="53"/>
    </row>
    <row r="109" spans="1:9" ht="13.5" thickBot="1" x14ac:dyDescent="0.25">
      <c r="A109" s="11"/>
      <c r="B109" s="53"/>
      <c r="C109" s="53"/>
      <c r="D109" s="90"/>
      <c r="E109" s="145"/>
      <c r="F109" s="188"/>
      <c r="G109" s="1"/>
      <c r="H109" s="42" t="str">
        <f>IF(COUNT(G105,G113)=2,IF(G105&gt;G113,E105,E113),"")</f>
        <v>Ülo Piik (I-Viru)</v>
      </c>
    </row>
    <row r="110" spans="1:9" x14ac:dyDescent="0.2">
      <c r="A110" s="17" t="s">
        <v>32</v>
      </c>
      <c r="B110" s="170" t="str">
        <f>IFERROR(INDEX(B$1:B$100,MATCH(A110,I$1:I$100,0)),"")</f>
        <v>Tiit Palk (Lääne)</v>
      </c>
      <c r="C110" s="140">
        <v>11</v>
      </c>
      <c r="D110" s="140"/>
      <c r="E110" s="1"/>
      <c r="F110" s="188"/>
      <c r="G110" s="189"/>
      <c r="H110" s="20" t="s">
        <v>59</v>
      </c>
      <c r="I110" s="60"/>
    </row>
    <row r="111" spans="1:9" x14ac:dyDescent="0.2">
      <c r="A111" s="11"/>
      <c r="B111" s="141"/>
      <c r="C111" s="171" t="str">
        <f>IF(COUNT(C110,C112)=2,IF(C110&gt;C112,B110,B112),"")</f>
        <v>Mait Metsla (I-Viru)</v>
      </c>
      <c r="D111" s="1"/>
      <c r="E111" s="140">
        <v>2</v>
      </c>
      <c r="F111" s="188"/>
      <c r="G111" s="145"/>
      <c r="H111" s="1"/>
      <c r="I111" s="28"/>
    </row>
    <row r="112" spans="1:9" x14ac:dyDescent="0.2">
      <c r="A112" s="17" t="s">
        <v>7</v>
      </c>
      <c r="B112" s="172" t="str">
        <f>IFERROR(INDEX(B$1:B$100,MATCH(A112,I$1:I$100,0)),"")</f>
        <v>Mait Metsla (I-Viru)</v>
      </c>
      <c r="C112" s="143">
        <v>13</v>
      </c>
      <c r="D112" s="144"/>
      <c r="E112" s="1"/>
      <c r="F112" s="188"/>
      <c r="G112" s="145"/>
      <c r="H112" s="1"/>
      <c r="I112" s="28"/>
    </row>
    <row r="113" spans="1:9" x14ac:dyDescent="0.2">
      <c r="A113" s="11"/>
      <c r="B113" s="140"/>
      <c r="C113" s="145"/>
      <c r="D113" s="146"/>
      <c r="E113" s="40" t="str">
        <f>IF(COUNT(E111,E115)=2,IF(E111&gt;E115,C111,C115),"")</f>
        <v>Aarne Välja (I-Viru)</v>
      </c>
      <c r="F113" s="150"/>
      <c r="G113" s="140">
        <v>3</v>
      </c>
      <c r="H113" s="1"/>
      <c r="I113" s="28"/>
    </row>
    <row r="114" spans="1:9" ht="13.5" thickBot="1" x14ac:dyDescent="0.25">
      <c r="A114" s="17" t="s">
        <v>31</v>
      </c>
      <c r="B114" s="170" t="str">
        <f>IFERROR(INDEX(B$1:B$100,MATCH(A114,I$1:I$100,0)),"")</f>
        <v>Silver Kingissepp (Lääne)</v>
      </c>
      <c r="C114" s="147">
        <v>7</v>
      </c>
      <c r="D114" s="146"/>
      <c r="E114" s="187"/>
      <c r="F114" s="145"/>
      <c r="G114" s="145"/>
      <c r="H114" s="42" t="str">
        <f>IF(COUNT(G105,G113)=2,IF(G105&lt;G113,E105,E113),"")</f>
        <v>Aarne Välja (I-Viru)</v>
      </c>
      <c r="I114" s="61"/>
    </row>
    <row r="115" spans="1:9" x14ac:dyDescent="0.2">
      <c r="A115" s="11"/>
      <c r="B115" s="141"/>
      <c r="C115" s="173" t="str">
        <f>IF(COUNT(C114,C116)=2,IF(C114&gt;C116,B114,B116),"")</f>
        <v>Aarne Välja (I-Viru)</v>
      </c>
      <c r="D115" s="150"/>
      <c r="E115" s="190">
        <v>13</v>
      </c>
      <c r="F115" s="1"/>
      <c r="G115" s="145"/>
      <c r="H115" s="20" t="s">
        <v>60</v>
      </c>
    </row>
    <row r="116" spans="1:9" x14ac:dyDescent="0.2">
      <c r="A116" s="17" t="s">
        <v>9</v>
      </c>
      <c r="B116" s="172" t="str">
        <f>IFERROR(INDEX(B$1:B$100,MATCH(A116,I$1:I$100,0)),"")</f>
        <v>Aarne Välja (I-Viru)</v>
      </c>
      <c r="C116" s="151">
        <v>13</v>
      </c>
      <c r="D116" s="140"/>
      <c r="E116" s="145"/>
      <c r="F116" s="145"/>
      <c r="G116" s="145"/>
      <c r="H116" s="1"/>
    </row>
    <row r="117" spans="1:9" x14ac:dyDescent="0.2">
      <c r="A117" s="11"/>
      <c r="C117" s="53"/>
      <c r="E117" s="41" t="str">
        <f>IF(COUNT(E103,E107)=2,IF(E103&lt;E107,C103,C107),"")</f>
        <v>Vello Vasser (L-Viru)</v>
      </c>
      <c r="F117" s="1"/>
      <c r="G117" s="140">
        <v>13</v>
      </c>
      <c r="H117" s="1"/>
    </row>
    <row r="118" spans="1:9" ht="13.5" thickBot="1" x14ac:dyDescent="0.25">
      <c r="A118" s="11"/>
      <c r="C118" s="53"/>
      <c r="E118" s="153"/>
      <c r="F118" s="154"/>
      <c r="G118" s="191"/>
      <c r="H118" s="42" t="str">
        <f>IF(COUNT(G117,G119)=2,IF(G117&gt;G119,E117,E119),"")</f>
        <v>Vello Vasser (L-Viru)</v>
      </c>
    </row>
    <row r="119" spans="1:9" x14ac:dyDescent="0.2">
      <c r="A119" s="11"/>
      <c r="C119" s="53"/>
      <c r="E119" s="38" t="str">
        <f>IF(COUNT(E111,E115)=2,IF(E111&lt;E115,C111,C115),"")</f>
        <v>Mait Metsla (I-Viru)</v>
      </c>
      <c r="F119" s="150"/>
      <c r="G119" s="151">
        <v>7</v>
      </c>
      <c r="H119" s="19" t="s">
        <v>61</v>
      </c>
      <c r="I119" s="60"/>
    </row>
    <row r="120" spans="1:9" x14ac:dyDescent="0.2">
      <c r="A120" s="11"/>
      <c r="C120" s="53"/>
      <c r="E120" s="1"/>
      <c r="F120" s="1"/>
      <c r="G120" s="1"/>
      <c r="H120" s="145"/>
      <c r="I120" s="28"/>
    </row>
    <row r="121" spans="1:9" ht="13.5" thickBot="1" x14ac:dyDescent="0.25">
      <c r="A121" s="11"/>
      <c r="C121" s="53"/>
      <c r="D121" s="53"/>
      <c r="E121" s="90"/>
      <c r="G121" s="53"/>
      <c r="H121" s="42" t="str">
        <f>IF(COUNT(G117,G119)=2,IF(G117&lt;G119,E117,E119),"")</f>
        <v>Mait Metsla (I-Viru)</v>
      </c>
      <c r="I121" s="61"/>
    </row>
    <row r="122" spans="1:9" x14ac:dyDescent="0.2">
      <c r="A122" s="11"/>
      <c r="C122" s="53"/>
      <c r="D122" s="53"/>
      <c r="E122" s="90"/>
      <c r="G122" s="53"/>
      <c r="H122" s="8" t="s">
        <v>10</v>
      </c>
    </row>
    <row r="123" spans="1:9" x14ac:dyDescent="0.2">
      <c r="A123" s="11"/>
      <c r="C123" s="38" t="str">
        <f>IF(COUNT(C102,C104)=2,IF(C102&lt;C104,B102,B104),"")</f>
        <v>Jaan Sepp (I-Viru)</v>
      </c>
      <c r="D123" s="1"/>
      <c r="E123" s="140">
        <v>13</v>
      </c>
      <c r="F123" s="140"/>
      <c r="G123" s="140"/>
      <c r="H123" s="1"/>
      <c r="I123" s="1"/>
    </row>
    <row r="124" spans="1:9" x14ac:dyDescent="0.2">
      <c r="C124" s="141"/>
      <c r="D124" s="144"/>
      <c r="E124" s="171" t="str">
        <f>IF(COUNT(E123,E125)=2,IF(E123&gt;E125,C123,C125),"")</f>
        <v>Jaan Sepp (I-Viru)</v>
      </c>
      <c r="F124" s="1"/>
      <c r="G124" s="140">
        <v>10</v>
      </c>
      <c r="H124" s="1"/>
      <c r="I124" s="1"/>
    </row>
    <row r="125" spans="1:9" x14ac:dyDescent="0.2">
      <c r="A125" s="11"/>
      <c r="C125" s="38" t="str">
        <f>IF(COUNT(C106,C108)=2,IF(C106&lt;C108,B106,B108),"")</f>
        <v>Ülo Luuka (Tartu)</v>
      </c>
      <c r="D125" s="186"/>
      <c r="E125" s="143">
        <v>4</v>
      </c>
      <c r="F125" s="144"/>
      <c r="G125" s="140"/>
      <c r="H125" s="1"/>
      <c r="I125" s="1"/>
    </row>
    <row r="126" spans="1:9" ht="13.5" thickBot="1" x14ac:dyDescent="0.25">
      <c r="A126" s="11"/>
      <c r="C126" s="140"/>
      <c r="D126" s="140"/>
      <c r="E126" s="145"/>
      <c r="F126" s="146"/>
      <c r="G126" s="140"/>
      <c r="H126" s="42" t="str">
        <f>IF(COUNT(G124,G128)=2,IF(G124&gt;G128,E124,E128),"")</f>
        <v>Silver Kingissepp (Lääne)</v>
      </c>
      <c r="I126" s="1"/>
    </row>
    <row r="127" spans="1:9" x14ac:dyDescent="0.2">
      <c r="A127" s="11"/>
      <c r="C127" s="38" t="str">
        <f>IF(COUNT(C110,C112)=2,IF(C110&lt;C112,B110,B112),"")</f>
        <v>Tiit Palk (Lääne)</v>
      </c>
      <c r="D127" s="140"/>
      <c r="E127" s="147">
        <v>8</v>
      </c>
      <c r="F127" s="146"/>
      <c r="G127" s="148"/>
      <c r="H127" s="20" t="s">
        <v>14</v>
      </c>
      <c r="I127" s="149"/>
    </row>
    <row r="128" spans="1:9" x14ac:dyDescent="0.2">
      <c r="A128" s="11"/>
      <c r="C128" s="141"/>
      <c r="D128" s="144"/>
      <c r="E128" s="173" t="str">
        <f>IF(COUNT(E127,E129)=2,IF(E127&gt;E129,C127,C129),"")</f>
        <v>Silver Kingissepp (Lääne)</v>
      </c>
      <c r="F128" s="150"/>
      <c r="G128" s="151">
        <v>13</v>
      </c>
      <c r="H128" s="1"/>
      <c r="I128" s="1"/>
    </row>
    <row r="129" spans="1:9" ht="13.5" thickBot="1" x14ac:dyDescent="0.25">
      <c r="A129" s="11"/>
      <c r="C129" s="38" t="str">
        <f>IF(COUNT(C114,C116)=2,IF(C114&lt;C116,B114,B116),"")</f>
        <v>Silver Kingissepp (Lääne)</v>
      </c>
      <c r="D129" s="186"/>
      <c r="E129" s="151">
        <v>13</v>
      </c>
      <c r="F129" s="140"/>
      <c r="G129" s="147"/>
      <c r="H129" s="42" t="str">
        <f>IF(COUNT(G124,G128)=2,IF(G124&lt;G128,E124,E128),"")</f>
        <v>Jaan Sepp (I-Viru)</v>
      </c>
      <c r="I129" s="152"/>
    </row>
    <row r="130" spans="1:9" x14ac:dyDescent="0.2">
      <c r="A130" s="11"/>
      <c r="C130" s="140"/>
      <c r="D130" s="140"/>
      <c r="E130" s="140"/>
      <c r="F130" s="140"/>
      <c r="G130" s="147"/>
      <c r="H130" s="20" t="s">
        <v>16</v>
      </c>
      <c r="I130" s="145"/>
    </row>
    <row r="131" spans="1:9" x14ac:dyDescent="0.2">
      <c r="A131" s="11"/>
      <c r="C131" s="140"/>
      <c r="D131" s="147"/>
      <c r="E131" s="41" t="str">
        <f>IF(COUNT(E123,E125)=2,IF(E123&lt;E125,C123,C125),"")</f>
        <v>Ülo Luuka (Tartu)</v>
      </c>
      <c r="F131" s="1"/>
      <c r="G131" s="147">
        <v>9</v>
      </c>
      <c r="H131" s="145"/>
      <c r="I131" s="145"/>
    </row>
    <row r="132" spans="1:9" ht="13.5" thickBot="1" x14ac:dyDescent="0.25">
      <c r="A132" s="11"/>
      <c r="C132" s="140"/>
      <c r="D132" s="147"/>
      <c r="E132" s="153"/>
      <c r="F132" s="154"/>
      <c r="G132" s="176"/>
      <c r="H132" s="42" t="str">
        <f>IF(COUNT(G131,G133)=2,IF(G131&gt;G133,E131,E133),"")</f>
        <v>Tiit Palk (Lääne)</v>
      </c>
      <c r="I132" s="152"/>
    </row>
    <row r="133" spans="1:9" x14ac:dyDescent="0.2">
      <c r="A133" s="11"/>
      <c r="C133" s="140"/>
      <c r="D133" s="147"/>
      <c r="E133" s="38" t="str">
        <f>IF(COUNT(E127,E129)=2,IF(E127&lt;E129,C127,C129),"")</f>
        <v>Tiit Palk (Lääne)</v>
      </c>
      <c r="F133" s="150"/>
      <c r="G133" s="151">
        <v>13</v>
      </c>
      <c r="H133" s="20" t="s">
        <v>17</v>
      </c>
      <c r="I133" s="145"/>
    </row>
    <row r="134" spans="1:9" x14ac:dyDescent="0.2">
      <c r="A134" s="11"/>
      <c r="B134" s="53"/>
      <c r="C134" s="1"/>
      <c r="D134" s="145"/>
      <c r="E134" s="1"/>
      <c r="F134" s="1"/>
      <c r="G134" s="1"/>
      <c r="H134" s="145"/>
      <c r="I134" s="145"/>
    </row>
    <row r="135" spans="1:9" ht="13.5" thickBot="1" x14ac:dyDescent="0.25">
      <c r="A135" s="11"/>
      <c r="B135" s="53"/>
      <c r="C135" s="1"/>
      <c r="D135" s="1"/>
      <c r="E135" s="145"/>
      <c r="F135" s="145"/>
      <c r="G135" s="1"/>
      <c r="H135" s="152" t="str">
        <f>IF(COUNT(G131,G133)=2,IF(G131&lt;G133,E131,E133),"")</f>
        <v>Ülo Luuka (Tartu)</v>
      </c>
      <c r="I135" s="152"/>
    </row>
    <row r="136" spans="1:9" x14ac:dyDescent="0.2">
      <c r="A136" s="11"/>
      <c r="B136" s="53"/>
      <c r="C136" s="156"/>
      <c r="D136" s="156"/>
      <c r="E136" s="156"/>
      <c r="F136" s="156"/>
      <c r="G136" s="157"/>
      <c r="H136" s="20" t="s">
        <v>18</v>
      </c>
      <c r="I136" s="31"/>
    </row>
    <row r="137" spans="1:9" x14ac:dyDescent="0.2">
      <c r="A137" s="11"/>
      <c r="B137" s="53"/>
      <c r="C137" s="53"/>
      <c r="D137" s="53"/>
      <c r="E137" s="53"/>
      <c r="F137" s="53"/>
      <c r="G137" s="53"/>
      <c r="H137" s="53"/>
    </row>
    <row r="138" spans="1:9" x14ac:dyDescent="0.2">
      <c r="A138" s="10" t="s">
        <v>209</v>
      </c>
      <c r="B138" s="53"/>
      <c r="C138" s="53"/>
      <c r="D138" s="53"/>
      <c r="E138" s="53"/>
      <c r="F138" s="53"/>
      <c r="G138" s="53"/>
      <c r="H138" s="53"/>
    </row>
    <row r="139" spans="1:9" x14ac:dyDescent="0.2">
      <c r="A139" s="11"/>
      <c r="B139" s="53"/>
      <c r="C139" s="53"/>
      <c r="D139" s="53"/>
      <c r="E139" s="53"/>
      <c r="F139" s="53"/>
      <c r="G139" s="53"/>
      <c r="H139" s="53"/>
    </row>
    <row r="140" spans="1:9" x14ac:dyDescent="0.2">
      <c r="A140" s="11"/>
      <c r="B140" s="52" t="s">
        <v>11</v>
      </c>
      <c r="C140" s="170" t="str">
        <f>IFERROR(INDEX(B$1:B$100,MATCH(B140,I$1:I$100,0)),"")</f>
        <v>Andres Veski (I-Viru)</v>
      </c>
      <c r="D140" s="1"/>
      <c r="E140" s="140">
        <v>13</v>
      </c>
      <c r="F140" s="140"/>
      <c r="G140" s="140"/>
      <c r="H140" s="1"/>
      <c r="I140" s="1"/>
    </row>
    <row r="141" spans="1:9" x14ac:dyDescent="0.2">
      <c r="A141" s="11"/>
      <c r="B141" s="53"/>
      <c r="C141" s="141"/>
      <c r="D141" s="144"/>
      <c r="E141" s="171" t="str">
        <f>IF(COUNT(E140,E142)=2,IF(E140&gt;E142,C140,C142),"")</f>
        <v>Andres Veski (I-Viru)</v>
      </c>
      <c r="F141" s="1"/>
      <c r="G141" s="140">
        <v>13</v>
      </c>
      <c r="H141" s="1"/>
      <c r="I141" s="1"/>
    </row>
    <row r="142" spans="1:9" x14ac:dyDescent="0.2">
      <c r="A142" s="11"/>
      <c r="B142" s="52" t="s">
        <v>13</v>
      </c>
      <c r="C142" s="172" t="str">
        <f>IFERROR(INDEX(B$1:B$100,MATCH(B142,I$1:I$100,0)),"")</f>
        <v>Tõnu Sõrmus (Valga)</v>
      </c>
      <c r="D142" s="186"/>
      <c r="E142" s="143">
        <v>10</v>
      </c>
      <c r="F142" s="144"/>
      <c r="G142" s="140"/>
      <c r="H142" s="1"/>
      <c r="I142" s="1"/>
    </row>
    <row r="143" spans="1:9" ht="13.5" thickBot="1" x14ac:dyDescent="0.25">
      <c r="B143" s="53"/>
      <c r="C143" s="140"/>
      <c r="D143" s="140"/>
      <c r="E143" s="145"/>
      <c r="F143" s="146"/>
      <c r="G143" s="140"/>
      <c r="H143" s="42" t="str">
        <f>IF(COUNT(G141,G145)=2,IF(G141&gt;G145,E141,E145),"")</f>
        <v>Andres Veski (I-Viru)</v>
      </c>
      <c r="I143" s="1"/>
    </row>
    <row r="144" spans="1:9" x14ac:dyDescent="0.2">
      <c r="A144" s="10"/>
      <c r="B144" s="52" t="s">
        <v>38</v>
      </c>
      <c r="C144" s="170" t="str">
        <f>IFERROR(INDEX(B$1:B$100,MATCH(B144,I$1:I$100,0)),"")</f>
        <v>Arvo Orgussaar (Jõgeva)</v>
      </c>
      <c r="D144" s="140"/>
      <c r="E144" s="147">
        <v>12</v>
      </c>
      <c r="F144" s="146"/>
      <c r="G144" s="148"/>
      <c r="H144" s="20" t="s">
        <v>34</v>
      </c>
      <c r="I144" s="149"/>
    </row>
    <row r="145" spans="1:9" x14ac:dyDescent="0.2">
      <c r="A145" s="11"/>
      <c r="B145" s="53"/>
      <c r="C145" s="141"/>
      <c r="D145" s="144"/>
      <c r="E145" s="173" t="str">
        <f>IF(COUNT(E144,E146)=2,IF(E144&gt;E146,C144,C146),"")</f>
        <v>Kalju Kallasmaa (Lääne)</v>
      </c>
      <c r="F145" s="150"/>
      <c r="G145" s="151">
        <v>5</v>
      </c>
      <c r="H145" s="1"/>
      <c r="I145" s="1"/>
    </row>
    <row r="146" spans="1:9" ht="13.5" thickBot="1" x14ac:dyDescent="0.25">
      <c r="A146" s="11"/>
      <c r="B146" s="52" t="s">
        <v>39</v>
      </c>
      <c r="C146" s="172" t="str">
        <f>IFERROR(INDEX(B$1:B$100,MATCH(B146,I$1:I$100,0)),"")</f>
        <v>Kalju Kallasmaa (Lääne)</v>
      </c>
      <c r="D146" s="186"/>
      <c r="E146" s="151">
        <v>13</v>
      </c>
      <c r="F146" s="140"/>
      <c r="G146" s="147"/>
      <c r="H146" s="42" t="str">
        <f>IF(COUNT(G141,G145)=2,IF(G141&lt;G145,E141,E145),"")</f>
        <v>Kalju Kallasmaa (Lääne)</v>
      </c>
      <c r="I146" s="152"/>
    </row>
    <row r="147" spans="1:9" x14ac:dyDescent="0.2">
      <c r="A147" s="11"/>
      <c r="B147" s="53"/>
      <c r="C147" s="140"/>
      <c r="D147" s="140"/>
      <c r="E147" s="140"/>
      <c r="F147" s="140"/>
      <c r="G147" s="147"/>
      <c r="H147" s="20" t="s">
        <v>35</v>
      </c>
      <c r="I147" s="145"/>
    </row>
    <row r="148" spans="1:9" x14ac:dyDescent="0.2">
      <c r="A148" s="11"/>
      <c r="B148" s="53"/>
      <c r="C148" s="140"/>
      <c r="D148" s="147"/>
      <c r="E148" s="41" t="str">
        <f>IF(COUNT(E140,E142)=2,IF(E140&lt;E142,C140,C142),"")</f>
        <v>Tõnu Sõrmus (Valga)</v>
      </c>
      <c r="F148" s="1"/>
      <c r="G148" s="147">
        <v>6</v>
      </c>
      <c r="H148" s="145"/>
      <c r="I148" s="145"/>
    </row>
    <row r="149" spans="1:9" ht="13.5" thickBot="1" x14ac:dyDescent="0.25">
      <c r="A149" s="11"/>
      <c r="B149" s="53"/>
      <c r="C149" s="140"/>
      <c r="D149" s="147"/>
      <c r="E149" s="153"/>
      <c r="F149" s="154"/>
      <c r="G149" s="176"/>
      <c r="H149" s="42" t="str">
        <f>IF(COUNT(G148,G150)=2,IF(G148&gt;G150,E148,E150),"")</f>
        <v>Arvo Orgussaar (Jõgeva)</v>
      </c>
      <c r="I149" s="152"/>
    </row>
    <row r="150" spans="1:9" x14ac:dyDescent="0.2">
      <c r="A150" s="11"/>
      <c r="B150" s="53"/>
      <c r="C150" s="140"/>
      <c r="D150" s="147"/>
      <c r="E150" s="38" t="str">
        <f>IF(COUNT(E144,E146)=2,IF(E144&lt;E146,C144,C146),"")</f>
        <v>Arvo Orgussaar (Jõgeva)</v>
      </c>
      <c r="F150" s="150"/>
      <c r="G150" s="151">
        <v>13</v>
      </c>
      <c r="H150" s="20" t="s">
        <v>36</v>
      </c>
      <c r="I150" s="145"/>
    </row>
    <row r="151" spans="1:9" x14ac:dyDescent="0.2">
      <c r="A151" s="11"/>
      <c r="B151" s="53"/>
      <c r="C151" s="1"/>
      <c r="D151" s="145"/>
      <c r="E151" s="1"/>
      <c r="F151" s="1"/>
      <c r="G151" s="1"/>
      <c r="H151" s="145"/>
      <c r="I151" s="145"/>
    </row>
    <row r="152" spans="1:9" ht="13.5" thickBot="1" x14ac:dyDescent="0.25">
      <c r="A152" s="11"/>
      <c r="B152" s="53"/>
      <c r="C152" s="1"/>
      <c r="D152" s="1"/>
      <c r="E152" s="145"/>
      <c r="F152" s="145"/>
      <c r="G152" s="1"/>
      <c r="H152" s="152" t="str">
        <f>IF(COUNT(G148,G150)=2,IF(G148&lt;G150,E148,E150),"")</f>
        <v>Tõnu Sõrmus (Valga)</v>
      </c>
      <c r="I152" s="152"/>
    </row>
    <row r="153" spans="1:9" x14ac:dyDescent="0.2">
      <c r="A153" s="11"/>
      <c r="B153" s="53"/>
      <c r="C153" s="156"/>
      <c r="D153" s="156"/>
      <c r="E153" s="156"/>
      <c r="F153" s="156"/>
      <c r="G153" s="157"/>
      <c r="H153" s="20" t="s">
        <v>37</v>
      </c>
      <c r="I153" s="31"/>
    </row>
    <row r="154" spans="1:9" x14ac:dyDescent="0.2">
      <c r="A154" s="11"/>
      <c r="B154" s="53"/>
      <c r="C154" s="53"/>
      <c r="D154" s="53"/>
    </row>
    <row r="155" spans="1:9" ht="13.5" thickBot="1" x14ac:dyDescent="0.25">
      <c r="A155" s="11"/>
      <c r="B155" s="53"/>
      <c r="C155" s="53"/>
      <c r="D155" s="53"/>
      <c r="G155" s="52" t="s">
        <v>15</v>
      </c>
      <c r="H155" s="180" t="str">
        <f>IFERROR(INDEX(B$1:B$100,MATCH(G155,I$1:I$100,0)),"")</f>
        <v>Vello Sillasoo (Rapla)</v>
      </c>
      <c r="I155" s="15"/>
    </row>
    <row r="156" spans="1:9" x14ac:dyDescent="0.2">
      <c r="A156" s="11"/>
      <c r="B156" s="53"/>
      <c r="C156" s="53"/>
      <c r="D156" s="53"/>
      <c r="G156" s="53"/>
      <c r="H156" s="91" t="s">
        <v>52</v>
      </c>
      <c r="I156" s="14"/>
    </row>
    <row r="157" spans="1:9" hidden="1" x14ac:dyDescent="0.2">
      <c r="A157" s="11"/>
      <c r="B157" s="53"/>
      <c r="C157" s="53"/>
      <c r="D157" s="53"/>
    </row>
    <row r="158" spans="1:9" hidden="1" x14ac:dyDescent="0.2">
      <c r="A158" s="11"/>
      <c r="B158" s="53"/>
      <c r="C158" s="53"/>
      <c r="D158" s="53"/>
    </row>
    <row r="159" spans="1:9" hidden="1" x14ac:dyDescent="0.2">
      <c r="A159" s="11"/>
      <c r="B159" s="53"/>
      <c r="C159" s="53"/>
      <c r="D159" s="53"/>
    </row>
    <row r="160" spans="1:9" hidden="1" x14ac:dyDescent="0.2">
      <c r="A160" s="11"/>
      <c r="B160" s="53"/>
      <c r="C160" s="53"/>
      <c r="D160" s="53"/>
    </row>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spans="1:4" hidden="1" x14ac:dyDescent="0.2"/>
    <row r="290" spans="1:4" hidden="1" x14ac:dyDescent="0.2"/>
    <row r="291" spans="1:4" hidden="1" x14ac:dyDescent="0.2"/>
    <row r="292" spans="1:4" hidden="1" x14ac:dyDescent="0.2"/>
    <row r="293" spans="1:4" hidden="1" x14ac:dyDescent="0.2"/>
    <row r="294" spans="1:4" hidden="1" x14ac:dyDescent="0.2"/>
    <row r="295" spans="1:4" hidden="1" x14ac:dyDescent="0.2"/>
    <row r="296" spans="1:4" hidden="1" x14ac:dyDescent="0.2"/>
    <row r="297" spans="1:4" hidden="1" x14ac:dyDescent="0.2"/>
    <row r="299" spans="1:4" x14ac:dyDescent="0.2">
      <c r="A299" s="25"/>
      <c r="B299" s="5" t="s">
        <v>19</v>
      </c>
      <c r="C299" s="5" t="s">
        <v>81</v>
      </c>
      <c r="D299" s="5" t="s">
        <v>112</v>
      </c>
    </row>
    <row r="300" spans="1:4" x14ac:dyDescent="0.2">
      <c r="A300" s="25">
        <v>1</v>
      </c>
      <c r="B300" s="158" t="str">
        <f t="shared" ref="B300:B312" si="0">IFERROR(INDEX(H$100:H$300,MATCH(A300&amp;". koht",H$101:H$301,0)),"")</f>
        <v>Ülo Piik (I-Viru)</v>
      </c>
      <c r="C300" s="159">
        <v>1972</v>
      </c>
      <c r="D300" s="160">
        <f>IF(10+1-A300&gt;0,10+1-A300,0)</f>
        <v>10</v>
      </c>
    </row>
    <row r="301" spans="1:4" x14ac:dyDescent="0.2">
      <c r="A301" s="25">
        <v>2</v>
      </c>
      <c r="B301" s="161" t="str">
        <f t="shared" si="0"/>
        <v>Aarne Välja (I-Viru)</v>
      </c>
      <c r="C301" s="162">
        <v>1971</v>
      </c>
      <c r="D301" s="160">
        <f t="shared" ref="D301:D311" si="1">IF(10+1-A301&gt;0,10+1-A301,0)</f>
        <v>9</v>
      </c>
    </row>
    <row r="302" spans="1:4" x14ac:dyDescent="0.2">
      <c r="A302" s="25">
        <v>3</v>
      </c>
      <c r="B302" s="163" t="str">
        <f t="shared" si="0"/>
        <v>Vello Vasser (L-Viru)</v>
      </c>
      <c r="C302" s="159">
        <v>1966</v>
      </c>
      <c r="D302" s="160">
        <f t="shared" si="1"/>
        <v>8</v>
      </c>
    </row>
    <row r="303" spans="1:4" x14ac:dyDescent="0.2">
      <c r="A303" s="25">
        <v>4</v>
      </c>
      <c r="B303" s="164" t="str">
        <f t="shared" si="0"/>
        <v>Mait Metsla (I-Viru)</v>
      </c>
      <c r="C303" s="49">
        <v>1964</v>
      </c>
      <c r="D303" s="160">
        <f t="shared" si="1"/>
        <v>7</v>
      </c>
    </row>
    <row r="304" spans="1:4" x14ac:dyDescent="0.2">
      <c r="A304" s="25">
        <v>5</v>
      </c>
      <c r="B304" s="164" t="str">
        <f t="shared" si="0"/>
        <v>Silver Kingissepp (Lääne)</v>
      </c>
      <c r="C304" s="49">
        <v>1971</v>
      </c>
      <c r="D304" s="160">
        <f t="shared" si="1"/>
        <v>6</v>
      </c>
    </row>
    <row r="305" spans="1:4" x14ac:dyDescent="0.2">
      <c r="A305" s="25">
        <v>6</v>
      </c>
      <c r="B305" s="164" t="str">
        <f t="shared" si="0"/>
        <v>Jaan Sepp (I-Viru)</v>
      </c>
      <c r="C305" s="49">
        <v>1968</v>
      </c>
      <c r="D305" s="160">
        <f t="shared" si="1"/>
        <v>5</v>
      </c>
    </row>
    <row r="306" spans="1:4" x14ac:dyDescent="0.2">
      <c r="A306" s="25">
        <v>7</v>
      </c>
      <c r="B306" s="164" t="str">
        <f t="shared" si="0"/>
        <v>Tiit Palk (Lääne)</v>
      </c>
      <c r="C306" s="49">
        <v>1972</v>
      </c>
      <c r="D306" s="160">
        <f t="shared" si="1"/>
        <v>4</v>
      </c>
    </row>
    <row r="307" spans="1:4" x14ac:dyDescent="0.2">
      <c r="A307" s="25">
        <v>8</v>
      </c>
      <c r="B307" s="164" t="str">
        <f t="shared" si="0"/>
        <v>Ülo Luuka (Tartu)</v>
      </c>
      <c r="C307" s="49">
        <v>1971</v>
      </c>
      <c r="D307" s="160">
        <f t="shared" si="1"/>
        <v>3</v>
      </c>
    </row>
    <row r="308" spans="1:4" x14ac:dyDescent="0.2">
      <c r="A308" s="25">
        <v>9</v>
      </c>
      <c r="B308" s="164" t="str">
        <f t="shared" si="0"/>
        <v>Andres Veski (I-Viru)</v>
      </c>
      <c r="C308" s="49">
        <v>1970</v>
      </c>
      <c r="D308" s="160">
        <f t="shared" si="1"/>
        <v>2</v>
      </c>
    </row>
    <row r="309" spans="1:4" x14ac:dyDescent="0.2">
      <c r="A309" s="25">
        <v>10</v>
      </c>
      <c r="B309" s="164" t="str">
        <f t="shared" si="0"/>
        <v>Kalju Kallasmaa (Lääne)</v>
      </c>
      <c r="C309" s="49">
        <v>1969</v>
      </c>
      <c r="D309" s="160">
        <f t="shared" si="1"/>
        <v>1</v>
      </c>
    </row>
    <row r="310" spans="1:4" x14ac:dyDescent="0.2">
      <c r="A310" s="25">
        <v>11</v>
      </c>
      <c r="B310" s="164" t="str">
        <f t="shared" si="0"/>
        <v>Arvo Orgussaar (Jõgeva)</v>
      </c>
      <c r="C310" s="49">
        <v>1968</v>
      </c>
      <c r="D310" s="160">
        <f t="shared" si="1"/>
        <v>0</v>
      </c>
    </row>
    <row r="311" spans="1:4" x14ac:dyDescent="0.2">
      <c r="A311" s="25">
        <v>12</v>
      </c>
      <c r="B311" s="164" t="str">
        <f t="shared" si="0"/>
        <v>Tõnu Sõrmus (Valga)</v>
      </c>
      <c r="C311" s="49">
        <v>1967</v>
      </c>
      <c r="D311" s="160">
        <f t="shared" si="1"/>
        <v>0</v>
      </c>
    </row>
    <row r="312" spans="1:4" x14ac:dyDescent="0.2">
      <c r="A312" s="25">
        <v>13</v>
      </c>
      <c r="B312" s="164" t="str">
        <f t="shared" si="0"/>
        <v>Vello Sillasoo (Rapla)</v>
      </c>
      <c r="C312" s="49">
        <v>1966</v>
      </c>
      <c r="D312" s="160">
        <f t="shared" ref="D312" si="2">IF(10+1-A312&gt;0,10+1-A312,0)</f>
        <v>0</v>
      </c>
    </row>
  </sheetData>
  <conditionalFormatting sqref="I7:I11">
    <cfRule type="expression" dxfId="550" priority="86">
      <formula>FIND(2,I7,1)</formula>
    </cfRule>
    <cfRule type="expression" dxfId="549" priority="87">
      <formula>FIND(1,I7,1)</formula>
    </cfRule>
  </conditionalFormatting>
  <conditionalFormatting sqref="J7:J11">
    <cfRule type="expression" dxfId="548" priority="88">
      <formula>AND(L7=3,IF(COUNTIF(L$7:L$11,"=3")&gt;=2,TRUE))</formula>
    </cfRule>
    <cfRule type="expression" dxfId="547" priority="89">
      <formula>AND(L7=1,IF(COUNTIF(L$7:L$11,"=1")&gt;=2,TRUE))</formula>
    </cfRule>
    <cfRule type="expression" dxfId="546" priority="90">
      <formula>AND(L7=2,IF(COUNTIF(L$7:L$11,"=2")&gt;=2,TRUE))</formula>
    </cfRule>
  </conditionalFormatting>
  <conditionalFormatting sqref="K7:K11">
    <cfRule type="expression" dxfId="545" priority="91">
      <formula>AND(L7=2,IF(COUNTIF(L$7:L$11,"=2")=1,TRUE))</formula>
    </cfRule>
    <cfRule type="expression" dxfId="544" priority="92">
      <formula>AND(IF(COUNTIF(L$7:L$11,"=1")=2,TRUE),IF(COUNTIF(L$7:L$11,"=2")=2,TRUE))</formula>
    </cfRule>
    <cfRule type="expression" dxfId="543" priority="93">
      <formula>OR(L7=0,L7=4)</formula>
    </cfRule>
    <cfRule type="expression" dxfId="542" priority="94">
      <formula>AND(L7=1,IF(COUNTIF(L$7:L$11,"=1")=1,TRUE))</formula>
    </cfRule>
    <cfRule type="expression" dxfId="541" priority="95">
      <formula>AND(L7=3,IF(COUNTIF(L$7:L$11,"=3")=1,TRUE))</formula>
    </cfRule>
  </conditionalFormatting>
  <conditionalFormatting sqref="H7:H11">
    <cfRule type="expression" dxfId="540" priority="96">
      <formula>AND(L7=1,IF(COUNTIF(L$7:L$11,"=1")&gt;=2,TRUE))</formula>
    </cfRule>
    <cfRule type="expression" dxfId="539" priority="97">
      <formula>AND(L7=3,IF(COUNTIF(L$7:L$11,"=3")&gt;=2,TRUE))</formula>
    </cfRule>
    <cfRule type="expression" dxfId="538" priority="98">
      <formula>AND(L7=2,IF(COUNTIF(L$7:L$11,"=2")&gt;=2,TRUE))</formula>
    </cfRule>
  </conditionalFormatting>
  <conditionalFormatting sqref="I14:I18">
    <cfRule type="expression" dxfId="537" priority="73">
      <formula>FIND(2,I14,1)</formula>
    </cfRule>
    <cfRule type="expression" dxfId="536" priority="74">
      <formula>FIND(1,I14,1)</formula>
    </cfRule>
  </conditionalFormatting>
  <conditionalFormatting sqref="J14:J18">
    <cfRule type="expression" dxfId="535" priority="75">
      <formula>AND(L14=3,IF(COUNTIF(L$14:L$18,"=3")&gt;=2,TRUE))</formula>
    </cfRule>
    <cfRule type="expression" dxfId="534" priority="76">
      <formula>AND(L14=1,IF(COUNTIF(L$14:L$18,"=1")&gt;=2,TRUE))</formula>
    </cfRule>
    <cfRule type="expression" dxfId="533" priority="77">
      <formula>AND(L14=2,IF(COUNTIF(L$14:L$18,"=2")&gt;=2,TRUE))</formula>
    </cfRule>
  </conditionalFormatting>
  <conditionalFormatting sqref="K14:K18">
    <cfRule type="expression" dxfId="532" priority="78">
      <formula>AND(L14=2,IF(COUNTIF(L$14:L$18,"=2")=1,TRUE))</formula>
    </cfRule>
    <cfRule type="expression" dxfId="531" priority="79">
      <formula>AND(IF(COUNTIF(L$14:L$18,"=1")=2,TRUE),IF(COUNTIF(L$14:L$18,"=2")=2,TRUE))</formula>
    </cfRule>
    <cfRule type="expression" dxfId="530" priority="80">
      <formula>OR(L14=0,L14=4)</formula>
    </cfRule>
    <cfRule type="expression" dxfId="529" priority="81">
      <formula>AND(L14=1,IF(COUNTIF(L$14:L$18,"=1")=1,TRUE))</formula>
    </cfRule>
    <cfRule type="expression" dxfId="528" priority="82">
      <formula>AND(L14=3,IF(COUNTIF(L$14:L$18,"=3")=1,TRUE))</formula>
    </cfRule>
  </conditionalFormatting>
  <conditionalFormatting sqref="H14:H18">
    <cfRule type="expression" dxfId="527" priority="83">
      <formula>AND(L14=1,IF(COUNTIF(L$14:L$18,"=1")&gt;=2,TRUE))</formula>
    </cfRule>
    <cfRule type="expression" dxfId="526" priority="84">
      <formula>AND(L14=3,IF(COUNTIF(L$14:L$18,"=3")&gt;=2,TRUE))</formula>
    </cfRule>
    <cfRule type="expression" dxfId="525" priority="85">
      <formula>AND(L14=2,IF(COUNTIF(L$14:L$18,"=2")&gt;=2,TRUE))</formula>
    </cfRule>
  </conditionalFormatting>
  <conditionalFormatting sqref="I21:I25">
    <cfRule type="expression" dxfId="524" priority="60">
      <formula>FIND(2,I21,1)</formula>
    </cfRule>
    <cfRule type="expression" dxfId="523" priority="61">
      <formula>FIND(1,I21,1)</formula>
    </cfRule>
  </conditionalFormatting>
  <conditionalFormatting sqref="J21:J25">
    <cfRule type="expression" dxfId="522" priority="62">
      <formula>AND(L21=3,IF(COUNTIF(L$21:L$25,"=3")&gt;=2,TRUE))</formula>
    </cfRule>
    <cfRule type="expression" dxfId="521" priority="63">
      <formula>AND(L21=1,IF(COUNTIF(L$21:L$25,"=1")&gt;=2,TRUE))</formula>
    </cfRule>
    <cfRule type="expression" dxfId="520" priority="64">
      <formula>AND(L21=2,IF(COUNTIF(L$21:L$25,"=2")&gt;=2,TRUE))</formula>
    </cfRule>
  </conditionalFormatting>
  <conditionalFormatting sqref="K21:K25">
    <cfRule type="expression" dxfId="519" priority="65">
      <formula>AND(L7=21,IF(COUNTIF(L$21:L$25,"=2")=1,TRUE))</formula>
    </cfRule>
    <cfRule type="expression" dxfId="518" priority="66">
      <formula>AND(IF(COUNTIF(L$21:L$25,"=1")=2,TRUE),IF(COUNTIF(L$21:L$25,"=2")=2,TRUE))</formula>
    </cfRule>
    <cfRule type="expression" dxfId="517" priority="67">
      <formula>OR(L21=0,L21=4)</formula>
    </cfRule>
    <cfRule type="expression" dxfId="516" priority="68">
      <formula>AND(L21=1,IF(COUNTIF(L$21:L$25,"=1")=1,TRUE))</formula>
    </cfRule>
    <cfRule type="expression" dxfId="515" priority="69">
      <formula>AND(L21=3,IF(COUNTIF(L$21:L$25,"=3")=1,TRUE))</formula>
    </cfRule>
  </conditionalFormatting>
  <conditionalFormatting sqref="H21:H25">
    <cfRule type="expression" dxfId="514" priority="70">
      <formula>AND(L21=1,IF(COUNTIF(L$21:L$25,"=1")&gt;=2,TRUE))</formula>
    </cfRule>
    <cfRule type="expression" dxfId="513" priority="71">
      <formula>AND(L21=3,IF(COUNTIF(L$21:L$25,"=3")&gt;=2,TRUE))</formula>
    </cfRule>
    <cfRule type="expression" dxfId="512" priority="72">
      <formula>AND(L21=2,IF(COUNTIF(L$21:L$25,"=2")&gt;=2,TRUE))</formula>
    </cfRule>
  </conditionalFormatting>
  <conditionalFormatting sqref="I28:I32">
    <cfRule type="expression" dxfId="511" priority="47">
      <formula>FIND(2,I28,1)</formula>
    </cfRule>
    <cfRule type="expression" dxfId="510" priority="48">
      <formula>FIND(1,I28,1)</formula>
    </cfRule>
  </conditionalFormatting>
  <conditionalFormatting sqref="J28:J32">
    <cfRule type="expression" dxfId="509" priority="49">
      <formula>AND(L28=3,IF(COUNTIF(L$28:L$32,"=3")&gt;=2,TRUE))</formula>
    </cfRule>
    <cfRule type="expression" dxfId="508" priority="50">
      <formula>AND(L28=1,IF(COUNTIF(L$28:L$32,"=1")&gt;=2,TRUE))</formula>
    </cfRule>
    <cfRule type="expression" dxfId="507" priority="51">
      <formula>AND(L28=2,IF(COUNTIF(L$28:L$32,"=2")&gt;=2,TRUE))</formula>
    </cfRule>
  </conditionalFormatting>
  <conditionalFormatting sqref="K28:K32">
    <cfRule type="expression" dxfId="506" priority="52">
      <formula>AND(L28=2,IF(COUNTIF(L$28:L$32,"=2")=1,TRUE))</formula>
    </cfRule>
    <cfRule type="expression" dxfId="505" priority="53">
      <formula>AND(IF(COUNTIF(L$28:L$32,"=1")=2,TRUE),IF(COUNTIF(L$28:L$32,"=2")=2,TRUE))</formula>
    </cfRule>
    <cfRule type="expression" dxfId="504" priority="54">
      <formula>OR(L28=0,L28=4)</formula>
    </cfRule>
    <cfRule type="expression" dxfId="503" priority="55">
      <formula>AND(L28=1,IF(COUNTIF(L$28:L$32,"=1")=1,TRUE))</formula>
    </cfRule>
    <cfRule type="expression" dxfId="502" priority="56">
      <formula>AND(L28=3,IF(COUNTIF(L$28:L$32,"=3")=1,TRUE))</formula>
    </cfRule>
  </conditionalFormatting>
  <conditionalFormatting sqref="H28:H32">
    <cfRule type="expression" dxfId="501" priority="57">
      <formula>AND(L28=1,IF(COUNTIF(L$28:L$32,"=1")&gt;=2,TRUE))</formula>
    </cfRule>
    <cfRule type="expression" dxfId="500" priority="58">
      <formula>AND(L28=3,IF(COUNTIF(L$28:L$32,"=3")&gt;=2,TRUE))</formula>
    </cfRule>
    <cfRule type="expression" dxfId="499" priority="59">
      <formula>AND(L28=2,IF(COUNTIF(L$28:L$32,"=2")&gt;=2,TRUE))</formula>
    </cfRule>
  </conditionalFormatting>
  <conditionalFormatting sqref="G155:G156">
    <cfRule type="containsText" dxfId="498" priority="1" operator="containsText" text="I-Viru">
      <formula>NOT(ISERROR(SEARCH("I-Viru",G155)))</formula>
    </cfRule>
  </conditionalFormatting>
  <conditionalFormatting sqref="D28 C29 D21 C22 D14 C15 D7 C8">
    <cfRule type="aboveAverage" dxfId="497" priority="46"/>
  </conditionalFormatting>
  <conditionalFormatting sqref="E28 C30 E21 C23 E14 C16 E7 C9">
    <cfRule type="aboveAverage" dxfId="496" priority="45"/>
  </conditionalFormatting>
  <conditionalFormatting sqref="F28 C31 F21 C24 F14 C17 F7 C10">
    <cfRule type="aboveAverage" dxfId="495" priority="44"/>
  </conditionalFormatting>
  <conditionalFormatting sqref="E29 D30 E22 D23 E15 D16 E8 D9">
    <cfRule type="aboveAverage" dxfId="494" priority="43"/>
  </conditionalFormatting>
  <conditionalFormatting sqref="G28 C32 G21 C25 G14 C18 G7 C11">
    <cfRule type="aboveAverage" dxfId="493" priority="42"/>
  </conditionalFormatting>
  <conditionalFormatting sqref="F29 D31 F22 D24 F15 D17 F8 D10">
    <cfRule type="aboveAverage" dxfId="492" priority="41"/>
  </conditionalFormatting>
  <conditionalFormatting sqref="G29 D32 G22 D25 G15 D18 G8 D11">
    <cfRule type="aboveAverage" dxfId="491" priority="40"/>
  </conditionalFormatting>
  <conditionalFormatting sqref="F30 E31 F23 E24 F16 E17 F9 E10">
    <cfRule type="aboveAverage" dxfId="490" priority="39"/>
  </conditionalFormatting>
  <conditionalFormatting sqref="G30 E32 G23 E25 G16 E18 G9 E11">
    <cfRule type="aboveAverage" dxfId="489" priority="38"/>
  </conditionalFormatting>
  <conditionalFormatting sqref="F32 G31 F25 G24 F18 G17 F11 G10">
    <cfRule type="aboveAverage" dxfId="488" priority="37"/>
  </conditionalFormatting>
  <conditionalFormatting sqref="C6:G32">
    <cfRule type="containsText" dxfId="487" priority="36" operator="containsText" text="I-Viru">
      <formula>NOT(ISERROR(SEARCH("I-Viru",C6)))</formula>
    </cfRule>
  </conditionalFormatting>
  <conditionalFormatting sqref="B100:G153">
    <cfRule type="containsText" dxfId="486" priority="35" operator="containsText" text="I-Viru">
      <formula>NOT(ISERROR(SEARCH("I-Viru",B100)))</formula>
    </cfRule>
  </conditionalFormatting>
  <conditionalFormatting sqref="C106 C108">
    <cfRule type="containsBlanks" dxfId="485" priority="29">
      <formula>LEN(TRIM(C106))=0</formula>
    </cfRule>
  </conditionalFormatting>
  <conditionalFormatting sqref="C102 C104">
    <cfRule type="aboveAverage" dxfId="484" priority="32"/>
  </conditionalFormatting>
  <conditionalFormatting sqref="C102 C104">
    <cfRule type="containsBlanks" dxfId="483" priority="31">
      <formula>LEN(TRIM(C102))=0</formula>
    </cfRule>
  </conditionalFormatting>
  <conditionalFormatting sqref="C106 C108">
    <cfRule type="aboveAverage" dxfId="482" priority="30"/>
  </conditionalFormatting>
  <conditionalFormatting sqref="C114 C116">
    <cfRule type="containsBlanks" dxfId="481" priority="25">
      <formula>LEN(TRIM(C114))=0</formula>
    </cfRule>
  </conditionalFormatting>
  <conditionalFormatting sqref="C110 C112">
    <cfRule type="aboveAverage" dxfId="480" priority="28"/>
  </conditionalFormatting>
  <conditionalFormatting sqref="C110 C112">
    <cfRule type="containsBlanks" dxfId="479" priority="27">
      <formula>LEN(TRIM(C110))=0</formula>
    </cfRule>
  </conditionalFormatting>
  <conditionalFormatting sqref="C114 C116">
    <cfRule type="aboveAverage" dxfId="478" priority="26"/>
  </conditionalFormatting>
  <conditionalFormatting sqref="G105 G113">
    <cfRule type="aboveAverage" dxfId="477" priority="19"/>
    <cfRule type="containsBlanks" dxfId="476" priority="24">
      <formula>LEN(TRIM(G105))=0</formula>
    </cfRule>
  </conditionalFormatting>
  <conditionalFormatting sqref="G117 G119">
    <cfRule type="aboveAverage" dxfId="475" priority="23"/>
  </conditionalFormatting>
  <conditionalFormatting sqref="G117 G119">
    <cfRule type="containsBlanks" dxfId="474" priority="22">
      <formula>LEN(TRIM(G117))=0</formula>
    </cfRule>
  </conditionalFormatting>
  <conditionalFormatting sqref="E111 E115">
    <cfRule type="aboveAverage" dxfId="473" priority="21"/>
  </conditionalFormatting>
  <conditionalFormatting sqref="E111 E115">
    <cfRule type="containsBlanks" dxfId="472" priority="20">
      <formula>LEN(TRIM(E111))=0</formula>
    </cfRule>
  </conditionalFormatting>
  <conditionalFormatting sqref="E127 E129">
    <cfRule type="containsBlanks" dxfId="471" priority="15">
      <formula>LEN(TRIM(E127))=0</formula>
    </cfRule>
  </conditionalFormatting>
  <conditionalFormatting sqref="E123 E125">
    <cfRule type="aboveAverage" dxfId="470" priority="18"/>
  </conditionalFormatting>
  <conditionalFormatting sqref="E123 E125">
    <cfRule type="containsBlanks" dxfId="469" priority="17">
      <formula>LEN(TRIM(E123))=0</formula>
    </cfRule>
  </conditionalFormatting>
  <conditionalFormatting sqref="E127 E129">
    <cfRule type="aboveAverage" dxfId="468" priority="16"/>
  </conditionalFormatting>
  <conditionalFormatting sqref="G124 G128">
    <cfRule type="containsBlanks" dxfId="467" priority="13">
      <formula>LEN(TRIM(G124))=0</formula>
    </cfRule>
    <cfRule type="aboveAverage" dxfId="466" priority="14"/>
  </conditionalFormatting>
  <conditionalFormatting sqref="G131 G133">
    <cfRule type="containsBlanks" dxfId="465" priority="11">
      <formula>LEN(TRIM(G131))=0</formula>
    </cfRule>
  </conditionalFormatting>
  <conditionalFormatting sqref="G131 G133">
    <cfRule type="aboveAverage" dxfId="464" priority="12"/>
  </conditionalFormatting>
  <conditionalFormatting sqref="E144 E146">
    <cfRule type="containsBlanks" dxfId="463" priority="7">
      <formula>LEN(TRIM(E144))=0</formula>
    </cfRule>
  </conditionalFormatting>
  <conditionalFormatting sqref="E140 E142">
    <cfRule type="aboveAverage" dxfId="462" priority="10"/>
  </conditionalFormatting>
  <conditionalFormatting sqref="E140 E142">
    <cfRule type="containsBlanks" dxfId="461" priority="9">
      <formula>LEN(TRIM(E140))=0</formula>
    </cfRule>
  </conditionalFormatting>
  <conditionalFormatting sqref="E144 E146">
    <cfRule type="aboveAverage" dxfId="460" priority="8"/>
  </conditionalFormatting>
  <conditionalFormatting sqref="G141 G145">
    <cfRule type="containsBlanks" dxfId="459" priority="5">
      <formula>LEN(TRIM(G141))=0</formula>
    </cfRule>
    <cfRule type="aboveAverage" dxfId="458" priority="6"/>
  </conditionalFormatting>
  <conditionalFormatting sqref="G148 G150">
    <cfRule type="containsBlanks" dxfId="457" priority="3">
      <formula>LEN(TRIM(G148))=0</formula>
    </cfRule>
  </conditionalFormatting>
  <conditionalFormatting sqref="G148 G150">
    <cfRule type="aboveAverage" dxfId="456" priority="4"/>
  </conditionalFormatting>
  <conditionalFormatting sqref="E103 E107">
    <cfRule type="containsBlanks" dxfId="455" priority="33">
      <formula>LEN(TRIM(E103))=0</formula>
    </cfRule>
    <cfRule type="aboveAverage" dxfId="454" priority="34"/>
  </conditionalFormatting>
  <conditionalFormatting sqref="B299:D312">
    <cfRule type="containsText" dxfId="453" priority="2" operator="containsText" text="I-Viru">
      <formula>NOT(ISERROR(SEARCH("I-Viru",B299)))</formula>
    </cfRule>
  </conditionalFormatting>
  <pageMargins left="0.78740157480314965" right="0.39370078740157483" top="0.78740157480314965" bottom="0.39370078740157483" header="0.59055118110236227" footer="0"/>
  <pageSetup paperSize="9" fitToHeight="0" orientation="portrait" useFirstPageNumber="1" verticalDpi="0" r:id="rId1"/>
  <headerFooter>
    <oddHeader>&amp;R&amp;9Page &amp;P of &amp;N</oddHeader>
  </headerFooter>
  <rowBreaks count="2" manualBreakCount="2">
    <brk id="98" max="12" man="1"/>
    <brk id="136" max="1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9CCFF"/>
    <pageSetUpPr fitToPage="1"/>
  </sheetPr>
  <dimension ref="A1:O311"/>
  <sheetViews>
    <sheetView showGridLines="0" showRowColHeaders="0" zoomScaleNormal="100" workbookViewId="0">
      <pane ySplit="4" topLeftCell="A5" activePane="bottomLeft" state="frozen"/>
      <selection activeCell="H1" sqref="H1"/>
      <selection pane="bottomLeft" activeCell="J1" sqref="J1"/>
    </sheetView>
  </sheetViews>
  <sheetFormatPr defaultRowHeight="12.75" x14ac:dyDescent="0.2"/>
  <cols>
    <col min="1" max="1" width="3.28515625" style="7" customWidth="1"/>
    <col min="2" max="2" width="26.42578125" style="7" customWidth="1"/>
    <col min="3" max="9" width="6.28515625" style="7" customWidth="1"/>
    <col min="10" max="11" width="4.7109375" style="7" customWidth="1"/>
    <col min="12" max="12" width="4.7109375" style="7" hidden="1" customWidth="1"/>
    <col min="13" max="13" width="0" style="7" hidden="1" customWidth="1"/>
    <col min="14" max="15" width="4.7109375" style="7" customWidth="1"/>
    <col min="16" max="16" width="2.85546875" style="7" customWidth="1"/>
    <col min="17" max="17" width="5.42578125" style="7" customWidth="1"/>
    <col min="18" max="18" width="5.7109375" style="7" customWidth="1"/>
    <col min="19" max="19" width="3.28515625" style="7" customWidth="1"/>
    <col min="20" max="20" width="5.7109375" style="7" customWidth="1"/>
    <col min="21" max="16384" width="9.140625" style="7"/>
  </cols>
  <sheetData>
    <row r="1" spans="1:13" x14ac:dyDescent="0.2">
      <c r="A1" s="43" t="str">
        <f>Võistkondlik!B1</f>
        <v>ESL INDIVIDUAAL-VÕISTKONDLIKUD MEISTRIVÕISTLUSED PETANGIS 2015</v>
      </c>
      <c r="H1"/>
      <c r="I1"/>
      <c r="J1"/>
      <c r="K1"/>
      <c r="L1" s="113"/>
      <c r="M1" s="113"/>
    </row>
    <row r="2" spans="1:13" x14ac:dyDescent="0.2">
      <c r="A2" s="44" t="str">
        <f>Võistkondlik!B2</f>
        <v>Toimumisaeg: L, 23.05.2015 kell 11:00</v>
      </c>
      <c r="H2"/>
      <c r="I2"/>
      <c r="J2"/>
      <c r="K2"/>
      <c r="L2"/>
      <c r="M2"/>
    </row>
    <row r="3" spans="1:13" x14ac:dyDescent="0.2">
      <c r="A3" s="44" t="str">
        <f>Võistkondlik!B3</f>
        <v>Toimumiskoht: Tartumaa, Tartu, Forseliuse kooli staadion</v>
      </c>
      <c r="H3"/>
      <c r="I3"/>
      <c r="J3"/>
      <c r="K3"/>
      <c r="L3"/>
      <c r="M3"/>
    </row>
    <row r="4" spans="1:13" x14ac:dyDescent="0.2">
      <c r="A4" s="34" t="s">
        <v>49</v>
      </c>
      <c r="H4"/>
      <c r="I4"/>
      <c r="J4"/>
      <c r="K4"/>
      <c r="L4"/>
      <c r="M4"/>
    </row>
    <row r="5" spans="1:13" x14ac:dyDescent="0.2">
      <c r="H5"/>
      <c r="I5"/>
      <c r="J5"/>
      <c r="K5"/>
      <c r="L5"/>
      <c r="M5"/>
    </row>
    <row r="6" spans="1:13" x14ac:dyDescent="0.2">
      <c r="A6" s="25" t="s">
        <v>0</v>
      </c>
      <c r="B6" s="25"/>
      <c r="C6" s="5">
        <v>1</v>
      </c>
      <c r="D6" s="5">
        <v>2</v>
      </c>
      <c r="E6" s="5">
        <v>3</v>
      </c>
      <c r="F6" s="5">
        <v>4</v>
      </c>
      <c r="G6" s="5"/>
      <c r="H6" s="63" t="s">
        <v>1</v>
      </c>
      <c r="I6" s="46" t="s">
        <v>47</v>
      </c>
      <c r="J6" s="114" t="s">
        <v>64</v>
      </c>
      <c r="K6" s="115" t="s">
        <v>206</v>
      </c>
      <c r="L6" s="116" t="s">
        <v>64</v>
      </c>
      <c r="M6" s="31" t="b">
        <f>OR(AND(COUNTA(B7:B11)=3,COUNTA(C7:G11)=6),AND(COUNTA(B7:B11)=4,COUNTA(C7:G11)=12),AND(COUNTA(B7:B11)=5,COUNTA(C7:G11)=20))</f>
        <v>1</v>
      </c>
    </row>
    <row r="7" spans="1:13" x14ac:dyDescent="0.2">
      <c r="A7" s="25">
        <v>1</v>
      </c>
      <c r="B7" s="23" t="s">
        <v>143</v>
      </c>
      <c r="C7" s="130"/>
      <c r="D7" s="117">
        <v>13</v>
      </c>
      <c r="E7" s="117">
        <v>13</v>
      </c>
      <c r="F7" s="117">
        <v>13</v>
      </c>
      <c r="G7" s="117"/>
      <c r="H7" s="166" t="str">
        <f>(IF(D7-C8&gt;0,1)+IF(E7-C9&gt;0,1)+IF(F7-C10&gt;0,1)+IF(G7-C11&gt;0,1))&amp;"-"&amp;(IF(D7-C8&lt;0,1)+IF(E7-C9&lt;0,1)+IF(F7-C10&lt;0,1)+IF(G7-C11&lt;0,1))</f>
        <v>3-0</v>
      </c>
      <c r="I7" s="117" t="str">
        <f>IF(AND(B7&lt;&gt;"",M$6=TRUE),A$6&amp;RANK(M7,M$7:M$11,0),"")</f>
        <v>A1</v>
      </c>
      <c r="J7" s="118">
        <f>IF(AND(L7=1,L8=1,D7&gt;C8),1)+IF(AND(L7=1,L9=1,E7&gt;C9),1)+IF(AND(L7=1,L10=1,F7&gt;C10),1)+IF(AND(L7=1,L11=1,G7&gt;C11),1)+IF(AND(L7=2,L8=2,D7&gt;C8),1)+IF(AND(L7=2,L9=2,E7&gt;C9),1)+IF(AND(L7=2,L10=2,F7&gt;C10),1)+IF(AND(L7=2,L11=2,G7&gt;C11),1)+IF(AND(L7=3,L8=3,D7&gt;C8),1)+IF(AND(L7=3,L9=3,E7&gt;C9),1)+IF(AND(L7=3,L10=3,F7&gt;C10),1)+IF(AND(L7=3,L11=3,G7&gt;C11),1)</f>
        <v>0</v>
      </c>
      <c r="K7" s="119">
        <f>IF(AND(L7=1,L8=1),D7-C8)+IF(AND(L7=1,L9=1),E7-C9)+IF(AND(L7=1,L10=1),F7-C10)+IF(AND(L7=1,L11=1),G7-C11)+IF(AND(L7=2,L8=2),D7-C8)+IF(AND(L7=2,L9=2),E7-C9)+IF(AND(L7=2,L10=2),F7-C10)+IF(AND(L7=2,L11=2),G7-C11)+IF(AND(L7=3,L8=3),D7-C8)+IF(AND(L7=3,L9=3),E7-C9)+IF(AND(L7=3,L10=3),F7-C10)+IF(AND(L7=3,L11=3),G7-C11)</f>
        <v>0</v>
      </c>
      <c r="L7" s="120">
        <f>VALUE(LEFT(H7,1))</f>
        <v>3</v>
      </c>
      <c r="M7" s="121">
        <f>10000*L7+J7*100+K7</f>
        <v>30000</v>
      </c>
    </row>
    <row r="8" spans="1:13" x14ac:dyDescent="0.2">
      <c r="A8" s="25">
        <v>2</v>
      </c>
      <c r="B8" s="23" t="s">
        <v>154</v>
      </c>
      <c r="C8" s="47">
        <v>3</v>
      </c>
      <c r="D8" s="131"/>
      <c r="E8" s="47">
        <v>3</v>
      </c>
      <c r="F8" s="47">
        <v>3</v>
      </c>
      <c r="G8" s="47"/>
      <c r="H8" s="167" t="str">
        <f>(IF(C8-D7&gt;0,1)+IF(E8-D9&gt;0,1)+IF(F8-D10&gt;0,1)+IF(G8-D11&gt;0,1))&amp;"-"&amp;(IF(C8-D7&lt;0,1)+IF(E8-D9&lt;0,1)+IF(F8-D10&lt;0,1)+IF(G8-D11&lt;0,1))</f>
        <v>0-3</v>
      </c>
      <c r="I8" s="47" t="str">
        <f>IF(AND(B8&lt;&gt;"",M$6=TRUE),A$6&amp;RANK(M8,M$7:M$11,0),"")</f>
        <v>A4</v>
      </c>
      <c r="J8" s="123">
        <f>IF(AND(L8=1,L7=1,C8&gt;D7),1)+IF(AND(L8=1,L9=1,E8&gt;D9),1)+IF(AND(L8=1,L10=1,F8&gt;D10),1)+IF(AND(L8=1,L11=1,G8&gt;D11),1)+IF(AND(L8=2,L7=2,C8&gt;D7),1)+IF(AND(L8=2,L9=2,E8&gt;D9),1)+IF(AND(L8=2,L10=2,F8&gt;D10),1)+IF(AND(L8=2,L11=2,G8&gt;D11),1)+IF(AND(L8=3,L7=3,C8&gt;D7),1)+IF(AND(L8=3,L9=3,E8&gt;D9),1)+IF(AND(L8=3,L10=3,F8&gt;D10),1)+IF(AND(L8=3,L11=3,G8&gt;D11),1)</f>
        <v>0</v>
      </c>
      <c r="K8" s="124">
        <f>IF(AND(L8=1,L7=1),C8-D7)+IF(AND(L8=1,L9=1),E8-D9)+IF(AND(L8=1,L10=1),F8-D10)+IF(AND(L8=1,L11=1),G8-D11)+IF(AND(L8=2,L7=2),C8-D7)+IF(AND(L8=2,L9=2),E8-D9)+IF(AND(L8=2,L10=2),F8-D10)+IF(AND(L8=2,L11=2),G8-D11)+IF(AND(L8=3,L7=3),C8-D7)+IF(AND(L8=3,L9=3),E8-D9)+IF(AND(L8=3,L10=3),F8-D10)+IF(AND(L8=3,L11=3),G8-D11)</f>
        <v>0</v>
      </c>
      <c r="L8" s="125">
        <f>VALUE(LEFT(H8,1))</f>
        <v>0</v>
      </c>
      <c r="M8" s="126">
        <f>10000*L8+J8*100+K8</f>
        <v>0</v>
      </c>
    </row>
    <row r="9" spans="1:13" x14ac:dyDescent="0.2">
      <c r="A9" s="25">
        <v>3</v>
      </c>
      <c r="B9" s="23" t="s">
        <v>151</v>
      </c>
      <c r="C9" s="47">
        <v>8</v>
      </c>
      <c r="D9" s="132">
        <v>13</v>
      </c>
      <c r="E9" s="131"/>
      <c r="F9" s="47">
        <v>11</v>
      </c>
      <c r="G9" s="47"/>
      <c r="H9" s="167" t="str">
        <f>(IF(C9-E7&gt;0,1)+IF(D9-E8&gt;0,1)+IF(F9-E10&gt;0,1)+IF(G9-E11&gt;0,1))&amp;"-"&amp;(IF(C9-E7&lt;0,1)+IF(D9-E8&lt;0,1)+IF(F9-E10&lt;0,1)+IF(G9-E11&lt;0,1))</f>
        <v>1-2</v>
      </c>
      <c r="I9" s="47" t="str">
        <f>IF(AND(B9&lt;&gt;"",M$6=TRUE),A$6&amp;RANK(M9,M$7:M$11,0),"")</f>
        <v>A3</v>
      </c>
      <c r="J9" s="123">
        <f>IF(AND(L9=1,L7=1,C9&gt;E7),1)+IF(AND(L9=1,L8=1,D9&gt;E8),1)+IF(AND(L9=1,L10=1,F9&gt;E10),1)+IF(AND(L9=1,L11=1,G9&gt;E11),1)+IF(AND(L9=2,L7=2,C9&gt;E7),1)+IF(AND(L9=2,L8=2,D9&gt;E8),1)+IF(AND(L9=2,L10=2,F9&gt;E10),1)+IF(AND(L9=2,L11=2,G9&gt;E11),1)+IF(AND(L9=3,L7=3,C9&gt;E7),1)+IF(AND(L9=3,L8=3,D9&gt;E8),1)+IF(AND(L9=3,L10=3,F9&gt;E10),1)+IF(AND(L9=3,L11=3,G9&gt;E11),1)</f>
        <v>0</v>
      </c>
      <c r="K9" s="124">
        <f>IF(AND(L9=1,L7=1),C9-E7)+IF(AND(L9=1,L8=1),D9-E8)+IF(AND(L9=1,L10=1),F9-E10)+IF(AND(L9=1,L11=1),G9-E11)+IF(AND(L9=2,L7=2),C9-E7)+IF(AND(L9=2,L8=2),D9-E8)+IF(AND(L9=2,L10=2),F9-E10)+IF(AND(L9=2,L11=2),G9-E11)+IF(AND(L9=3,L7=3),C9-E7)+IF(AND(L9=3,L8=3),D9-E8)+IF(AND(L9=3,L10=3),F9-E10)+IF(AND(L9=3,L11=3),G9-E11)</f>
        <v>0</v>
      </c>
      <c r="L9" s="125">
        <f>VALUE(LEFT(H9,1))</f>
        <v>1</v>
      </c>
      <c r="M9" s="126">
        <f>10000*L9+J9*100+K9</f>
        <v>10000</v>
      </c>
    </row>
    <row r="10" spans="1:13" x14ac:dyDescent="0.2">
      <c r="A10" s="25">
        <v>4</v>
      </c>
      <c r="B10" s="23" t="s">
        <v>150</v>
      </c>
      <c r="C10" s="47">
        <v>10</v>
      </c>
      <c r="D10" s="132">
        <v>13</v>
      </c>
      <c r="E10" s="47">
        <v>13</v>
      </c>
      <c r="F10" s="131"/>
      <c r="G10" s="133"/>
      <c r="H10" s="167" t="str">
        <f>(IF(C10-F7&gt;0,1)+IF(D10-F8&gt;0,1)+IF(E10-F9&gt;0,1)+IF(G10-F11&gt;0,1))&amp;"-"&amp;(IF(C10-F7&lt;0,1)+IF(D10-F8&lt;0,1)+IF(E10-F9&lt;0,1)+IF(G10-F11&lt;0,1))</f>
        <v>2-1</v>
      </c>
      <c r="I10" s="47" t="str">
        <f>IF(AND(B10&lt;&gt;"",M$6=TRUE),A$6&amp;RANK(M10,M$7:M$11,0),"")</f>
        <v>A2</v>
      </c>
      <c r="J10" s="123">
        <f>IF(AND(L10=1,L7=1,C10&gt;F7),1)+IF(AND(L10=1,L8=1,D10&gt;F8),1)+IF(AND(L10=1,L9=1,E10&gt;F9),1)+IF(AND(L10=1,L11=1,G10&gt;F11),1)+IF(AND(L10=2,L7=2,C10&gt;F7),1)+IF(AND(L10=2,L8=2,D10&gt;F8),1)+IF(AND(L10=2,L9=2,E10&gt;F9),1)+IF(AND(L10=2,L11=2,G10&gt;F11),1)+IF(AND(L10=3,L7=3,C10&gt;F7),1)+IF(AND(L10=3,L8=3,D10&gt;F8),1)+IF(AND(L10=3,L9=3,E10&gt;F9),1)+IF(AND(L10=3,L11=3,G10&gt;F11),1)</f>
        <v>0</v>
      </c>
      <c r="K10" s="124">
        <f>IF(AND(L10=1,L7=1),C10-F7)+IF(AND(L10=1,L8=1),D10-F8)+IF(AND(L10=1,L9=1),E10-F9)+IF(AND(L10=1,L11=1),G10-F11)+IF(AND(L10=2,L7=2),C10-F7)+IF(AND(L10=2,L8=2),D10-F8)+IF(AND(L10=2,L9=2),E10-F9)+IF(AND(L10=2,L11=2),G10-F11)+IF(AND(L10=3,L7=3),C10-F7)+IF(AND(L10=3,L8=3),D10-F8)+IF(AND(L10=3,L9=3),E10-F9)+IF(AND(L10=3,L11=3),G10-F11)</f>
        <v>0</v>
      </c>
      <c r="L10" s="125">
        <f>VALUE(LEFT(H10,1))</f>
        <v>2</v>
      </c>
      <c r="M10" s="126">
        <f>10000*L10+J10*100+K10</f>
        <v>20000</v>
      </c>
    </row>
    <row r="11" spans="1:13" hidden="1" x14ac:dyDescent="0.2">
      <c r="A11" s="25"/>
      <c r="B11" s="23"/>
      <c r="C11" s="47"/>
      <c r="D11" s="47"/>
      <c r="E11" s="47"/>
      <c r="F11" s="47"/>
      <c r="G11" s="131"/>
      <c r="H11" s="167" t="str">
        <f>(IF(C11-G7&gt;0,1)+IF(D11-G8&gt;0,1)+IF(E11-G9&gt;0,1)+IF(F11-G10&gt;0,1))&amp;"-"&amp;(IF(C11-G7&lt;0,1)+IF(D11-G8&lt;0,1)+IF(E11-G9&lt;0,1)+IF(F11-G10&lt;0,1))</f>
        <v>0-0</v>
      </c>
      <c r="I11" s="47" t="str">
        <f>IF(AND(B11&lt;&gt;"",M$6=TRUE),A$6&amp;RANK(M11,M$7:M$11,0),"")</f>
        <v/>
      </c>
      <c r="J11" s="123">
        <f>IF(AND(L11=1,L7=1,C11&gt;G7),1)+IF(AND(L11=1,L8=1,D11&gt;G8),1)+IF(AND(L11=1,L9=1,E11&gt;G9),1)+IF(AND(L11=1,L10=1,F11&gt;G10),1)+IF(AND(L11=2,L7=2,C11&gt;G7),1)+IF(AND(L11=2,L8=2,D11&gt;G8),1)+IF(AND(L11=2,L9=2,E11&gt;G9),1)+IF(AND(L11=2,L10=2,F11&gt;G10),1)+IF(AND(L11=3,L7=3,C11&gt;G7),1)+IF(AND(L11=3,L8=3,D11&gt;G8),1)+IF(AND(L11=3,L9=3,E11&gt;G9),1)+IF(AND(L11=3,L10=3,F11&gt;G10),1)</f>
        <v>0</v>
      </c>
      <c r="K11" s="124">
        <f>IF(AND(L11=1,L7=1),C11-G7)+IF(AND(L11=1,L8=1),D11-G8)+IF(AND(L11=1,L9=1),E11-G9)+IF(AND(L11=1,L10=1),F11-G10)+IF(AND(L11=2,L7=2),C11-G7)+IF(AND(L11=2,L8=2),D11-G8)+IF(AND(L11=2,L9=2),E11-G9)+IF(AND(L11=2,L10=2),F11-G10)+IF(AND(L11=3,L7=3),C11-G7)+IF(AND(L11=3,L8=3),D11-G8)+IF(AND(L11=3,L9=3),E11-G9)+IF(AND(L11=3,L10=3),F11-G10)</f>
        <v>0</v>
      </c>
      <c r="L11" s="125">
        <f>VALUE(LEFT(H11,1))</f>
        <v>0</v>
      </c>
      <c r="M11" s="126">
        <f>10000*L11+J11*100+K11</f>
        <v>0</v>
      </c>
    </row>
    <row r="13" spans="1:13" x14ac:dyDescent="0.2">
      <c r="A13" s="25" t="s">
        <v>2</v>
      </c>
      <c r="B13" s="25"/>
      <c r="C13" s="5">
        <v>1</v>
      </c>
      <c r="D13" s="5">
        <v>2</v>
      </c>
      <c r="E13" s="5">
        <v>3</v>
      </c>
      <c r="F13" s="5"/>
      <c r="G13" s="5"/>
      <c r="H13" s="46" t="s">
        <v>1</v>
      </c>
      <c r="I13" s="46" t="s">
        <v>47</v>
      </c>
      <c r="J13" s="114" t="s">
        <v>64</v>
      </c>
      <c r="K13" s="115" t="s">
        <v>206</v>
      </c>
      <c r="L13" s="127" t="s">
        <v>64</v>
      </c>
      <c r="M13" s="128" t="b">
        <f>OR(AND(COUNTA(B14:B18)=3,COUNTA(C14:G18)=6),AND(COUNTA(B14:B18)=4,COUNTA(C14:G18)=12),AND(COUNTA(B14:B18)=5,COUNTA(C14:G18)=20))</f>
        <v>1</v>
      </c>
    </row>
    <row r="14" spans="1:13" x14ac:dyDescent="0.2">
      <c r="A14" s="25">
        <v>1</v>
      </c>
      <c r="B14" s="23" t="s">
        <v>153</v>
      </c>
      <c r="C14" s="130"/>
      <c r="D14" s="117">
        <v>7</v>
      </c>
      <c r="E14" s="117">
        <v>3</v>
      </c>
      <c r="F14" s="117"/>
      <c r="G14" s="117"/>
      <c r="H14" s="167" t="str">
        <f>(IF(D14-C15&gt;0,1)+IF(E14-C16&gt;0,1)+IF(F14-C17&gt;0,1)+IF(G14-C18&gt;0,1))&amp;"-"&amp;(IF(D14-C15&lt;0,1)+IF(E14-C16&lt;0,1)+IF(F14-C17&lt;0,1)+IF(G14-C18&lt;0,1))</f>
        <v>0-2</v>
      </c>
      <c r="I14" s="47" t="str">
        <f>IF(AND(B14&lt;&gt;"",M$6=TRUE),A$13&amp;RANK(M14,M$14:M$18,0),"")</f>
        <v>B3</v>
      </c>
      <c r="J14" s="118">
        <f>IF(AND(L14=1,L15=1,D14&gt;C15),1)+IF(AND(L14=1,L16=1,E14&gt;C16),1)+IF(AND(L14=1,L17=1,F14&gt;C17),1)+IF(AND(L14=1,L18=1,G14&gt;C18),1)+IF(AND(L14=2,L15=2,D14&gt;C15),1)+IF(AND(L14=2,L16=2,E14&gt;C16),1)+IF(AND(L14=2,L17=2,F14&gt;C17),1)+IF(AND(L14=2,L18=2,G14&gt;C18),1)+IF(AND(L14=3,L15=3,D14&gt;C15),1)+IF(AND(L14=3,L16=3,E14&gt;C16),1)+IF(AND(L14=3,L17=3,F14&gt;C17),1)+IF(AND(L14=3,L18=3,G14&gt;C18),1)</f>
        <v>0</v>
      </c>
      <c r="K14" s="119">
        <f>IF(AND(L14=1,L15=1),D14-C15)+IF(AND(L14=1,L16=1),E14-C16)+IF(AND(L14=1,L17=1),F14-C17)+IF(AND(L14=1,L18=1),G14-C18)+IF(AND(L14=2,L15=2),D14-C15)+IF(AND(L14=2,L16=2),E14-C16)+IF(AND(L14=2,L17=2),F14-C17)+IF(AND(L14=2,L18=2),G14-C18)+IF(AND(L14=3,L15=3),D14-C15)+IF(AND(L14=3,L16=3),E14-C16)+IF(AND(L14=3,L17=3),F14-C17)+IF(AND(L14=3,L18=3),G14-C18)</f>
        <v>0</v>
      </c>
      <c r="L14" s="125">
        <f>VALUE(LEFT(H14,1))</f>
        <v>0</v>
      </c>
      <c r="M14" s="126">
        <f>10000*L14+J14*100+K14</f>
        <v>0</v>
      </c>
    </row>
    <row r="15" spans="1:13" x14ac:dyDescent="0.2">
      <c r="A15" s="25">
        <v>2</v>
      </c>
      <c r="B15" s="23" t="s">
        <v>145</v>
      </c>
      <c r="C15" s="47">
        <v>13</v>
      </c>
      <c r="D15" s="131"/>
      <c r="E15" s="47">
        <v>13</v>
      </c>
      <c r="F15" s="47"/>
      <c r="G15" s="47"/>
      <c r="H15" s="167" t="str">
        <f>(IF(C15-D14&gt;0,1)+IF(E15-D16&gt;0,1)+IF(F15-D17&gt;0,1)+IF(G15-D18&gt;0,1))&amp;"-"&amp;(IF(C15-D14&lt;0,1)+IF(E15-D16&lt;0,1)+IF(F15-D17&lt;0,1)+IF(G15-D18&lt;0,1))</f>
        <v>2-0</v>
      </c>
      <c r="I15" s="47" t="str">
        <f>IF(AND(B15&lt;&gt;"",M$6=TRUE),A$13&amp;RANK(M15,M$14:M$18,0),"")</f>
        <v>B1</v>
      </c>
      <c r="J15" s="123">
        <f>IF(AND(L15=1,L14=1,C15&gt;D14),1)+IF(AND(L15=1,L16=1,E15&gt;D16),1)+IF(AND(L15=1,L17=1,F15&gt;D17),1)+IF(AND(L15=1,L18=1,G15&gt;D18),1)+IF(AND(L15=2,L14=2,C15&gt;D14),1)+IF(AND(L15=2,L16=2,E15&gt;D16),1)+IF(AND(L15=2,L17=2,F15&gt;D17),1)+IF(AND(L15=2,L18=2,G15&gt;D18),1)+IF(AND(L15=3,L14=3,C15&gt;D14),1)+IF(AND(L15=3,L16=3,E15&gt;D16),1)+IF(AND(L15=3,L17=3,F15&gt;D17),1)+IF(AND(L15=3,L18=3,G15&gt;D18),1)</f>
        <v>0</v>
      </c>
      <c r="K15" s="124">
        <f>IF(AND(L15=1,L14=1),C15-D14)+IF(AND(L15=1,L16=1),E15-D16)+IF(AND(L15=1,L17=1),F15-D17)+IF(AND(L15=1,L18=1),G15-D18)+IF(AND(L15=2,L14=2),C15-D14)+IF(AND(L15=2,L16=2),E15-D16)+IF(AND(L15=2,L17=2),F15-D17)+IF(AND(L15=2,L18=2),G15-D18)+IF(AND(L15=3,L14=3),C15-D14)+IF(AND(L15=3,L16=3),E15-D16)+IF(AND(L15=3,L17=3),F15-D17)+IF(AND(L15=3,L18=3),G15-D18)</f>
        <v>0</v>
      </c>
      <c r="L15" s="125">
        <f>VALUE(LEFT(H15,1))</f>
        <v>2</v>
      </c>
      <c r="M15" s="126">
        <f>10000*L15+J15*100+K15</f>
        <v>20000</v>
      </c>
    </row>
    <row r="16" spans="1:13" x14ac:dyDescent="0.2">
      <c r="A16" s="25">
        <v>3</v>
      </c>
      <c r="B16" s="23" t="s">
        <v>148</v>
      </c>
      <c r="C16" s="47">
        <v>13</v>
      </c>
      <c r="D16" s="132">
        <v>5</v>
      </c>
      <c r="E16" s="131"/>
      <c r="F16" s="47"/>
      <c r="G16" s="47"/>
      <c r="H16" s="167" t="str">
        <f>(IF(C16-E14&gt;0,1)+IF(D16-E15&gt;0,1)+IF(F16-E17&gt;0,1)+IF(G16-E18&gt;0,1))&amp;"-"&amp;(IF(C16-E14&lt;0,1)+IF(D16-E15&lt;0,1)+IF(F16-E17&lt;0,1)+IF(G16-E18&lt;0,1))</f>
        <v>1-1</v>
      </c>
      <c r="I16" s="47" t="str">
        <f>IF(AND(B16&lt;&gt;"",M$6=TRUE),A$13&amp;RANK(M16,M$14:M$18,0),"")</f>
        <v>B2</v>
      </c>
      <c r="J16" s="123">
        <f>IF(AND(L16=1,L14=1,C16&gt;E14),1)+IF(AND(L16=1,L15=1,D16&gt;E15),1)+IF(AND(L16=1,L17=1,F16&gt;E17),1)+IF(AND(L16=1,L18=1,G16&gt;E18),1)+IF(AND(L16=2,L14=2,C16&gt;E14),1)+IF(AND(L16=2,L15=2,D16&gt;E15),1)+IF(AND(L16=2,L17=2,F16&gt;E17),1)+IF(AND(L16=2,L18=2,G16&gt;E18),1)+IF(AND(L16=3,L14=3,C16&gt;E14),1)+IF(AND(L16=3,L15=3,D16&gt;E15),1)+IF(AND(L16=3,L17=3,F16&gt;E17),1)+IF(AND(L16=3,L18=3,G16&gt;E18),1)</f>
        <v>0</v>
      </c>
      <c r="K16" s="124">
        <f>IF(AND(L16=1,L14=1),C16-E14)+IF(AND(L16=1,L15=1),D16-E15)+IF(AND(L16=1,L17=1),F16-E17)+IF(AND(L16=1,L18=1),G16-E18)+IF(AND(L16=2,L14=2),C16-E14)+IF(AND(L16=2,L15=2),D16-E15)+IF(AND(L16=2,L17=2),F16-E17)+IF(AND(L16=2,L18=2),G16-E18)+IF(AND(L16=3,L14=3),C16-E14)+IF(AND(L16=3,L15=3),D16-E15)+IF(AND(L16=3,L17=3),F16-E17)+IF(AND(L16=3,L18=3),G16-E18)</f>
        <v>0</v>
      </c>
      <c r="L16" s="125">
        <f>VALUE(LEFT(H16,1))</f>
        <v>1</v>
      </c>
      <c r="M16" s="126">
        <f>10000*L16+J16*100+K16</f>
        <v>10000</v>
      </c>
    </row>
    <row r="17" spans="1:15" hidden="1" x14ac:dyDescent="0.2">
      <c r="A17" s="25"/>
      <c r="B17" s="23"/>
      <c r="C17" s="47"/>
      <c r="D17" s="132"/>
      <c r="E17" s="47"/>
      <c r="F17" s="131"/>
      <c r="G17" s="133"/>
      <c r="H17" s="167" t="str">
        <f>(IF(C17-F14&gt;0,1)+IF(D17-F15&gt;0,1)+IF(E17-F16&gt;0,1)+IF(G17-F18&gt;0,1))&amp;"-"&amp;(IF(C17-F14&lt;0,1)+IF(D17-F15&lt;0,1)+IF(E17-F16&lt;0,1)+IF(G17-F18&lt;0,1))</f>
        <v>0-0</v>
      </c>
      <c r="I17" s="47" t="str">
        <f>IF(AND(B17&lt;&gt;"",M$6=TRUE),A$13&amp;RANK(M17,M$14:M$18,0),"")</f>
        <v/>
      </c>
      <c r="J17" s="123">
        <f>IF(AND(L17=1,L14=1,C17&gt;F14),1)+IF(AND(L17=1,L15=1,D17&gt;F15),1)+IF(AND(L17=1,L16=1,E17&gt;F16),1)+IF(AND(L17=1,L18=1,G17&gt;F18),1)+IF(AND(L17=2,L14=2,C17&gt;F14),1)+IF(AND(L17=2,L15=2,D17&gt;F15),1)+IF(AND(L17=2,L16=2,E17&gt;F16),1)+IF(AND(L17=2,L18=2,G17&gt;F18),1)+IF(AND(L17=3,L14=3,C17&gt;F14),1)+IF(AND(L17=3,L15=3,D17&gt;F15),1)+IF(AND(L17=3,L16=3,E17&gt;F16),1)+IF(AND(L17=3,L18=3,G17&gt;F18),1)</f>
        <v>0</v>
      </c>
      <c r="K17" s="124">
        <f>IF(AND(L17=1,L14=1),C17-F14)+IF(AND(L17=1,L15=1),D17-F15)+IF(AND(L17=1,L16=1),E17-F16)+IF(AND(L17=1,L18=1),G17-F18)+IF(AND(L17=2,L14=2),C17-F14)+IF(AND(L17=2,L15=2),D17-F15)+IF(AND(L17=2,L16=2),E17-F16)+IF(AND(L17=2,L18=2),G17-F18)+IF(AND(L17=3,L14=3),C17-F14)+IF(AND(L17=3,L15=3),D17-F15)+IF(AND(L17=3,L16=3),E17-F16)+IF(AND(L17=3,L18=3),G17-F18)</f>
        <v>0</v>
      </c>
      <c r="L17" s="125">
        <f>VALUE(LEFT(H17,1))</f>
        <v>0</v>
      </c>
      <c r="M17" s="126">
        <f>10000*L17+J17*100+K17</f>
        <v>0</v>
      </c>
    </row>
    <row r="18" spans="1:15" hidden="1" x14ac:dyDescent="0.2">
      <c r="A18" s="23"/>
      <c r="B18" s="23"/>
      <c r="C18" s="47"/>
      <c r="D18" s="47"/>
      <c r="E18" s="47"/>
      <c r="F18" s="47"/>
      <c r="G18" s="131"/>
      <c r="H18" s="167" t="str">
        <f>(IF(C18-G14&gt;0,1)+IF(D18-G15&gt;0,1)+IF(E18-G16&gt;0,1)+IF(F18-G17&gt;0,1))&amp;"-"&amp;(IF(C18-G14&lt;0,1)+IF(D18-G15&lt;0,1)+IF(E18-G16&lt;0,1)+IF(F18-G17&lt;0,1))</f>
        <v>0-0</v>
      </c>
      <c r="I18" s="47" t="str">
        <f>IF(AND(B18&lt;&gt;"",M$6=TRUE),A$13&amp;RANK(M18,M$14:M$18,0),"")</f>
        <v/>
      </c>
      <c r="J18" s="123">
        <f>IF(AND(L18=1,L14=1,C18&gt;G14),1)+IF(AND(L18=1,L15=1,D18&gt;G15),1)+IF(AND(L18=1,L16=1,E18&gt;G16),1)+IF(AND(L18=1,L17=1,F18&gt;G17),1)+IF(AND(L18=2,L14=2,C18&gt;G14),1)+IF(AND(L18=2,L15=2,D18&gt;G15),1)+IF(AND(L18=2,L16=2,E18&gt;G16),1)+IF(AND(L18=2,L17=2,F18&gt;G17),1)+IF(AND(L18=3,L14=3,C18&gt;G14),1)+IF(AND(L18=3,L15=3,D18&gt;G15),1)+IF(AND(L18=3,L16=3,E18&gt;G16),1)+IF(AND(L18=3,L17=3,F18&gt;G17),1)</f>
        <v>0</v>
      </c>
      <c r="K18" s="124">
        <f>IF(AND(L18=1,L14=1),C18-G14)+IF(AND(L18=1,L15=1),D18-G15)+IF(AND(L18=1,L16=1),E18-G16)+IF(AND(L18=1,L17=1),F18-G17)+IF(AND(L18=2,L14=2),C18-G14)+IF(AND(L18=2,L15=2),D18-G15)+IF(AND(L18=2,L16=2),E18-G16)+IF(AND(L18=2,L17=2),F18-G17)+IF(AND(L18=3,L14=3),C18-G14)+IF(AND(L18=3,L15=3),D18-G15)+IF(AND(L18=3,L16=3),E18-G16)+IF(AND(L18=3,L17=3),F18-G17)</f>
        <v>0</v>
      </c>
      <c r="L18" s="125">
        <f>VALUE(LEFT(H18,1))</f>
        <v>0</v>
      </c>
      <c r="M18" s="126">
        <f>10000*L18+J18*100+K18</f>
        <v>0</v>
      </c>
    </row>
    <row r="19" spans="1:15" x14ac:dyDescent="0.2">
      <c r="H19" s="39"/>
    </row>
    <row r="20" spans="1:15" x14ac:dyDescent="0.2">
      <c r="A20" s="25" t="s">
        <v>27</v>
      </c>
      <c r="B20" s="25"/>
      <c r="C20" s="5">
        <v>1</v>
      </c>
      <c r="D20" s="5">
        <v>2</v>
      </c>
      <c r="E20" s="5">
        <v>3</v>
      </c>
      <c r="F20" s="5"/>
      <c r="G20" s="5"/>
      <c r="H20" s="46" t="s">
        <v>1</v>
      </c>
      <c r="I20" s="46" t="s">
        <v>47</v>
      </c>
      <c r="J20" s="114" t="s">
        <v>64</v>
      </c>
      <c r="K20" s="115" t="s">
        <v>206</v>
      </c>
      <c r="L20" s="127" t="s">
        <v>64</v>
      </c>
      <c r="M20" s="128" t="b">
        <f>OR(AND(COUNTA(B21:B25)=3,COUNTA(C21:G25)=6),AND(COUNTA(B21:B25)=4,COUNTA(C21:G25)=12),AND(COUNTA(B21:B25)=5,COUNTA(C21:G25)=20))</f>
        <v>1</v>
      </c>
    </row>
    <row r="21" spans="1:15" x14ac:dyDescent="0.2">
      <c r="A21" s="25">
        <v>1</v>
      </c>
      <c r="B21" s="194" t="s">
        <v>146</v>
      </c>
      <c r="C21" s="130"/>
      <c r="D21" s="117">
        <v>11</v>
      </c>
      <c r="E21" s="117">
        <v>13</v>
      </c>
      <c r="F21" s="117"/>
      <c r="G21" s="117"/>
      <c r="H21" s="122" t="str">
        <f>(IF(D21-C22&gt;0,1)+IF(E21-C23&gt;0,1)+IF(F21-C24&gt;0,1)+IF(G21-C25&gt;0,1))&amp;"-"&amp;(IF(D21-C22&lt;0,1)+IF(E21-C23&lt;0,1)+IF(F21-C24&lt;0,1)+IF(G21-C25&lt;0,1))</f>
        <v>1-1</v>
      </c>
      <c r="I21" s="47" t="str">
        <f>IF(AND(B21&lt;&gt;"",M$20=TRUE),A$20&amp;RANK(M21,M$21:M$25,0),"")</f>
        <v>C2</v>
      </c>
      <c r="J21" s="118">
        <f>IF(AND(L21=1,L22=1,D21&gt;C22),1)+IF(AND(L21=1,L23=1,E21&gt;C23),1)+IF(AND(L21=1,L24=1,F21&gt;C24),1)+IF(AND(L21=1,L25=1,G21&gt;C25),1)+IF(AND(L21=2,L22=2,D21&gt;C22),1)+IF(AND(L21=2,L23=2,E21&gt;C23),1)+IF(AND(L21=2,L24=2,F21&gt;C24),1)+IF(AND(L21=2,L25=2,G21&gt;C25),1)+IF(AND(L21=3,L22=3,D21&gt;C22),1)+IF(AND(L21=3,L23=3,E21&gt;C23),1)+IF(AND(L21=3,L24=3,F21&gt;C24),1)+IF(AND(L21=3,L25=3,G21&gt;C25),1)</f>
        <v>0</v>
      </c>
      <c r="K21" s="119">
        <f>IF(AND(L21=1,L22=1),D21-C22)+IF(AND(L21=1,L23=1),E21-C23)+IF(AND(L21=1,L24=1),F21-C24)+IF(AND(L21=1,L25=1),G21-C25)+IF(AND(L21=2,L22=2),D21-C22)+IF(AND(L21=2,L23=2),E21-C23)+IF(AND(L21=2,L24=2),F21-C24)+IF(AND(L21=2,L25=2),G21-C25)+IF(AND(L21=3,L22=3),D21-C22)+IF(AND(L21=3,L23=3),E21-C23)+IF(AND(L21=3,L24=3),F21-C24)+IF(AND(L21=3,L25=3),G21-C25)</f>
        <v>0</v>
      </c>
      <c r="L21" s="125">
        <f>VALUE(LEFT(H21,1))</f>
        <v>1</v>
      </c>
      <c r="M21" s="126">
        <f>10000*L21+J21*100+K21</f>
        <v>10000</v>
      </c>
    </row>
    <row r="22" spans="1:15" x14ac:dyDescent="0.2">
      <c r="A22" s="25">
        <v>2</v>
      </c>
      <c r="B22" s="25" t="s">
        <v>147</v>
      </c>
      <c r="C22" s="47">
        <v>13</v>
      </c>
      <c r="D22" s="131"/>
      <c r="E22" s="47">
        <v>13</v>
      </c>
      <c r="F22" s="47"/>
      <c r="G22" s="47"/>
      <c r="H22" s="122" t="str">
        <f>(IF(C22-D21&gt;0,1)+IF(E22-D23&gt;0,1)+IF(F22-D24&gt;0,1)+IF(G22-D25&gt;0,1))&amp;"-"&amp;(IF(C22-D21&lt;0,1)+IF(E22-D23&lt;0,1)+IF(F22-D24&lt;0,1)+IF(G22-D25&lt;0,1))</f>
        <v>2-0</v>
      </c>
      <c r="I22" s="47" t="str">
        <f>IF(AND(B22&lt;&gt;"",M$20=TRUE),A$20&amp;RANK(M22,M$21:M$25,0),"")</f>
        <v>C1</v>
      </c>
      <c r="J22" s="123">
        <f>IF(AND(L22=1,L21=1,C22&gt;D21),1)+IF(AND(L22=1,L23=1,E22&gt;D23),1)+IF(AND(L22=1,L24=1,F22&gt;D24),1)+IF(AND(L22=1,L25=1,G22&gt;D25),1)+IF(AND(L22=2,L21=2,C22&gt;D21),1)+IF(AND(L22=2,L23=2,E22&gt;D23),1)+IF(AND(L22=2,L24=2,F22&gt;D24),1)+IF(AND(L22=2,L25=2,G22&gt;D25),1)+IF(AND(L22=3,L21=3,C22&gt;D21),1)+IF(AND(L22=3,L23=3,E22&gt;D23),1)+IF(AND(L22=3,L24=3,F22&gt;D24),1)+IF(AND(L22=3,L25=3,G22&gt;D25),1)</f>
        <v>0</v>
      </c>
      <c r="K22" s="124">
        <f>IF(AND(L22=1,L21=1),C22-D21)+IF(AND(L22=1,L23=1),E22-D23)+IF(AND(L22=1,L24=1),F22-D24)+IF(AND(L22=1,L25=1),G22-D25)+IF(AND(L22=2,L21=2),C22-D21)+IF(AND(L22=2,L23=2),E22-D23)+IF(AND(L22=2,L24=2),F22-D24)+IF(AND(L22=2,L25=2),G22-D25)+IF(AND(L22=3,L21=3),C22-D21)+IF(AND(L22=3,L23=3),E22-D23)+IF(AND(L22=3,L24=3),F22-D24)+IF(AND(L22=3,L25=3),G22-D25)</f>
        <v>0</v>
      </c>
      <c r="L22" s="125">
        <f>VALUE(LEFT(H22,1))</f>
        <v>2</v>
      </c>
      <c r="M22" s="126">
        <f>10000*L22+J22*100+K22</f>
        <v>20000</v>
      </c>
    </row>
    <row r="23" spans="1:15" x14ac:dyDescent="0.2">
      <c r="A23" s="25">
        <v>3</v>
      </c>
      <c r="B23" s="92" t="s">
        <v>50</v>
      </c>
      <c r="C23" s="47">
        <v>0</v>
      </c>
      <c r="D23" s="132">
        <v>0</v>
      </c>
      <c r="E23" s="131"/>
      <c r="F23" s="47"/>
      <c r="G23" s="47"/>
      <c r="H23" s="122" t="str">
        <f>(IF(C23-E21&gt;0,1)+IF(D23-E22&gt;0,1)+IF(F23-E24&gt;0,1)+IF(G23-E25&gt;0,1))&amp;"-"&amp;(IF(C23-E21&lt;0,1)+IF(D23-E22&lt;0,1)+IF(F23-E24&lt;0,1)+IF(G23-E25&lt;0,1))</f>
        <v>0-2</v>
      </c>
      <c r="I23" s="47" t="str">
        <f>IF(AND(B23&lt;&gt;"",M$20=TRUE),A$20&amp;RANK(M23,M$21:M$25,0),"")</f>
        <v>C3</v>
      </c>
      <c r="J23" s="123">
        <f>IF(AND(L23=1,L21=1,C23&gt;E21),1)+IF(AND(L23=1,L22=1,D23&gt;E22),1)+IF(AND(L23=1,L24=1,F23&gt;E24),1)+IF(AND(L23=1,L25=1,G23&gt;E25),1)+IF(AND(L23=2,L21=2,C23&gt;E21),1)+IF(AND(L23=2,L22=2,D23&gt;E22),1)+IF(AND(L23=2,L24=2,F23&gt;E24),1)+IF(AND(L23=2,L25=2,G23&gt;E25),1)+IF(AND(L23=3,L21=3,C23&gt;E21),1)+IF(AND(L23=3,L22=3,D23&gt;E22),1)+IF(AND(L23=3,L24=3,F23&gt;E24),1)+IF(AND(L23=3,L25=3,G23&gt;E25),1)</f>
        <v>0</v>
      </c>
      <c r="K23" s="124">
        <f>IF(AND(L23=1,L21=1),C23-E21)+IF(AND(L23=1,L22=1),D23-E22)+IF(AND(L23=1,L24=1),F23-E24)+IF(AND(L23=1,L25=1),G23-E25)+IF(AND(L23=2,L21=2),C23-E21)+IF(AND(L23=2,L22=2),D23-E22)+IF(AND(L23=2,L24=2),F23-E24)+IF(AND(L23=2,L25=2),G23-E25)+IF(AND(L23=3,L21=3),C23-E21)+IF(AND(L23=3,L22=3),D23-E22)+IF(AND(L23=3,L24=3),F23-E24)+IF(AND(L23=3,L25=3),G23-E25)</f>
        <v>0</v>
      </c>
      <c r="L23" s="125">
        <f>VALUE(LEFT(H23,1))</f>
        <v>0</v>
      </c>
      <c r="M23" s="126">
        <f>10000*L23+J23*100+K23</f>
        <v>0</v>
      </c>
    </row>
    <row r="24" spans="1:15" hidden="1" x14ac:dyDescent="0.2">
      <c r="A24" s="25"/>
      <c r="B24" s="23"/>
      <c r="C24" s="47"/>
      <c r="D24" s="132"/>
      <c r="E24" s="47"/>
      <c r="F24" s="131"/>
      <c r="G24" s="133"/>
      <c r="H24" s="122" t="str">
        <f>(IF(C24-F21&gt;0,1)+IF(D24-F22&gt;0,1)+IF(E24-F23&gt;0,1)+IF(G24-F25&gt;0,1))&amp;"-"&amp;(IF(C24-F21&lt;0,1)+IF(D24-F22&lt;0,1)+IF(E24-F23&lt;0,1)+IF(G24-F25&lt;0,1))</f>
        <v>0-0</v>
      </c>
      <c r="I24" s="47" t="str">
        <f>IF(AND(B24&lt;&gt;"",M$20=TRUE),A$20&amp;RANK(M24,M$21:M$25,0),"")</f>
        <v/>
      </c>
      <c r="J24" s="123">
        <f>IF(AND(L24=1,L21=1,C24&gt;F21),1)+IF(AND(L24=1,L22=1,D24&gt;F22),1)+IF(AND(L24=1,L23=1,E24&gt;F23),1)+IF(AND(L24=1,L25=1,G24&gt;F25),1)+IF(AND(L24=2,L21=2,C24&gt;F21),1)+IF(AND(L24=2,L22=2,D24&gt;F22),1)+IF(AND(L24=2,L23=2,E24&gt;F23),1)+IF(AND(L24=2,L25=2,G24&gt;F25),1)+IF(AND(L24=3,L21=3,C24&gt;F21),1)+IF(AND(L24=3,L22=3,D24&gt;F22),1)+IF(AND(L24=3,L23=3,E24&gt;F23),1)+IF(AND(L24=3,L25=3,G24&gt;F25),1)</f>
        <v>0</v>
      </c>
      <c r="K24" s="124">
        <f>IF(AND(L24=1,L21=1),C24-F21)+IF(AND(L24=1,L22=1),D24-F22)+IF(AND(L24=1,L23=1),E24-F23)+IF(AND(L24=1,L25=1),G24-F25)+IF(AND(L24=2,L21=2),C24-F21)+IF(AND(L24=2,L22=2),D24-F22)+IF(AND(L24=2,L23=2),E24-F23)+IF(AND(L24=2,L25=2),G24-F25)+IF(AND(L24=3,L21=3),C24-F21)+IF(AND(L24=3,L22=3),D24-F22)+IF(AND(L24=3,L23=3),E24-F23)+IF(AND(L24=3,L25=3),G24-F25)</f>
        <v>0</v>
      </c>
      <c r="L24" s="125">
        <f>VALUE(LEFT(H24,1))</f>
        <v>0</v>
      </c>
      <c r="M24" s="126">
        <f>10000*L24+J24*100+K24</f>
        <v>0</v>
      </c>
    </row>
    <row r="25" spans="1:15" hidden="1" x14ac:dyDescent="0.2">
      <c r="A25" s="23"/>
      <c r="B25" s="23"/>
      <c r="C25" s="47"/>
      <c r="D25" s="47"/>
      <c r="E25" s="47"/>
      <c r="F25" s="47"/>
      <c r="G25" s="131"/>
      <c r="H25" s="122" t="str">
        <f>(IF(C25-G21&gt;0,1)+IF(D25-G22&gt;0,1)+IF(E25-G23&gt;0,1)+IF(F25-G24&gt;0,1))&amp;"-"&amp;(IF(C25-G21&lt;0,1)+IF(D25-G22&lt;0,1)+IF(E25-G23&lt;0,1)+IF(F25-G24&lt;0,1))</f>
        <v>0-0</v>
      </c>
      <c r="I25" s="47" t="str">
        <f>IF(AND(B25&lt;&gt;"",M$20=TRUE),A$20&amp;RANK(M25,M$21:M$25,0),"")</f>
        <v/>
      </c>
      <c r="J25" s="123">
        <f>IF(AND(L25=1,L21=1,C25&gt;G21),1)+IF(AND(L25=1,L22=1,D25&gt;G22),1)+IF(AND(L25=1,L23=1,E25&gt;G23),1)+IF(AND(L25=1,L24=1,F25&gt;G24),1)+IF(AND(L25=2,L21=2,C25&gt;G21),1)+IF(AND(L25=2,L22=2,D25&gt;G22),1)+IF(AND(L25=2,L23=2,E25&gt;G23),1)+IF(AND(L25=2,L24=2,F25&gt;G24),1)+IF(AND(L25=3,L21=3,C25&gt;G21),1)+IF(AND(L25=3,L22=3,D25&gt;G22),1)+IF(AND(L25=3,L23=3,E25&gt;G23),1)+IF(AND(L25=3,L24=3,F25&gt;G24),1)</f>
        <v>0</v>
      </c>
      <c r="K25" s="124">
        <f>IF(AND(L25=1,L21=1),C25-G21)+IF(AND(L25=1,L22=1),D25-G22)+IF(AND(L25=1,L23=1),E25-G23)+IF(AND(L25=1,L24=1),F25-G24)+IF(AND(L25=2,L21=2),C25-G21)+IF(AND(L25=2,L22=2),D25-G22)+IF(AND(L25=2,L23=2),E25-G23)+IF(AND(L25=2,L24=2),F25-G24)+IF(AND(L25=3,L21=3),C25-G21)+IF(AND(L25=3,L22=3),D25-G22)+IF(AND(L25=3,L23=3),E25-G23)+IF(AND(L25=3,L24=3),F25-G24)</f>
        <v>0</v>
      </c>
      <c r="L25" s="125">
        <f>VALUE(LEFT(H25,1))</f>
        <v>0</v>
      </c>
      <c r="M25" s="126">
        <f>10000*L25+J25*100+K25</f>
        <v>0</v>
      </c>
    </row>
    <row r="26" spans="1:15" x14ac:dyDescent="0.2">
      <c r="H26" s="181"/>
      <c r="I26" s="182"/>
      <c r="J26" s="183"/>
      <c r="K26" s="184"/>
      <c r="L26" s="185"/>
      <c r="M26" s="185"/>
    </row>
    <row r="27" spans="1:15" x14ac:dyDescent="0.2">
      <c r="A27" s="25" t="s">
        <v>28</v>
      </c>
      <c r="B27" s="25"/>
      <c r="C27" s="5">
        <v>1</v>
      </c>
      <c r="D27" s="5">
        <v>2</v>
      </c>
      <c r="E27" s="5">
        <v>3</v>
      </c>
      <c r="F27" s="5"/>
      <c r="G27" s="5"/>
      <c r="H27" s="46" t="s">
        <v>1</v>
      </c>
      <c r="I27" s="46" t="s">
        <v>47</v>
      </c>
      <c r="J27" s="114" t="s">
        <v>64</v>
      </c>
      <c r="K27" s="115" t="s">
        <v>206</v>
      </c>
      <c r="L27" s="127" t="s">
        <v>64</v>
      </c>
      <c r="M27" s="128" t="b">
        <f>OR(AND(COUNTA(B28:B32)=3,COUNTA(C28:G32)=6),AND(COUNTA(B28:B32)=4,COUNTA(C28:G32)=12),AND(COUNTA(B28:B32)=5,COUNTA(C28:G32)=20))</f>
        <v>1</v>
      </c>
      <c r="N27"/>
    </row>
    <row r="28" spans="1:15" x14ac:dyDescent="0.2">
      <c r="A28" s="25">
        <v>1</v>
      </c>
      <c r="B28" s="92" t="s">
        <v>152</v>
      </c>
      <c r="C28" s="130"/>
      <c r="D28" s="117">
        <v>10</v>
      </c>
      <c r="E28" s="117">
        <v>5</v>
      </c>
      <c r="F28" s="117"/>
      <c r="G28" s="117"/>
      <c r="H28" s="122" t="str">
        <f>(IF(D28-C29&gt;0,1)+IF(E28-C30&gt;0,1)+IF(F28-C31&gt;0,1)+IF(G28-C32&gt;0,1))&amp;"-"&amp;(IF(D28-C29&lt;0,1)+IF(E28-C30&lt;0,1)+IF(F28-C31&lt;0,1)+IF(G28-C32&lt;0,1))</f>
        <v>0-2</v>
      </c>
      <c r="I28" s="47" t="str">
        <f>IF(AND(B28&lt;&gt;"",M$27=TRUE),A$27&amp;RANK(M28,M$28:M$32,0),"")</f>
        <v>D3</v>
      </c>
      <c r="J28" s="118">
        <f>IF(AND(L28=1,L29=1,D28&gt;C29),1)+IF(AND(L28=1,L30=1,E28&gt;C30),1)+IF(AND(L28=1,L31=1,F28&gt;C31),1)+IF(AND(L28=1,L32=1,G28&gt;C32),1)+IF(AND(L28=2,L29=2,D28&gt;C29),1)+IF(AND(L28=2,L30=2,E28&gt;C30),1)+IF(AND(L28=2,L31=2,F28&gt;C31),1)+IF(AND(L28=2,L32=2,G28&gt;C32),1)+IF(AND(L28=3,L29=3,D28&gt;C29),1)+IF(AND(L28=3,L30=3,E28&gt;C30),1)+IF(AND(L28=3,L31=3,F28&gt;C31),1)+IF(AND(L28=3,L32=3,G28&gt;C32),1)</f>
        <v>0</v>
      </c>
      <c r="K28" s="119">
        <f>IF(AND(L28=1,L29=1),D28-C29)+IF(AND(L28=1,L30=1),E28-C30)+IF(AND(L28=1,L31=1),F28-C31)+IF(AND(L28=1,L32=1),G28-C32)+IF(AND(L28=2,L29=2),D28-C29)+IF(AND(L28=2,L30=2),E28-C30)+IF(AND(L28=2,L31=2),F28-C31)+IF(AND(L28=2,L32=2),G28-C32)+IF(AND(L28=3,L29=3),D28-C29)+IF(AND(L28=3,L30=3),E28-C30)+IF(AND(L28=3,L31=3),F28-C31)+IF(AND(L28=3,L32=3),G28-C32)</f>
        <v>0</v>
      </c>
      <c r="L28" s="125">
        <f>VALUE(LEFT(H28,1))</f>
        <v>0</v>
      </c>
      <c r="M28" s="126">
        <f>10000*L28+J28*100+K28</f>
        <v>0</v>
      </c>
      <c r="N28"/>
    </row>
    <row r="29" spans="1:15" x14ac:dyDescent="0.2">
      <c r="A29" s="25">
        <v>2</v>
      </c>
      <c r="B29" s="23" t="s">
        <v>144</v>
      </c>
      <c r="C29" s="47">
        <v>13</v>
      </c>
      <c r="D29" s="131"/>
      <c r="E29" s="47">
        <v>7</v>
      </c>
      <c r="F29" s="47"/>
      <c r="G29" s="47"/>
      <c r="H29" s="122" t="str">
        <f>(IF(C29-D28&gt;0,1)+IF(E29-D30&gt;0,1)+IF(F29-D31&gt;0,1)+IF(G29-D32&gt;0,1))&amp;"-"&amp;(IF(C29-D28&lt;0,1)+IF(E29-D30&lt;0,1)+IF(F29-D31&lt;0,1)+IF(G29-D32&lt;0,1))</f>
        <v>1-1</v>
      </c>
      <c r="I29" s="47" t="str">
        <f>IF(AND(B29&lt;&gt;"",M$27=TRUE),A$27&amp;RANK(M29,M$28:M$32,0),"")</f>
        <v>D2</v>
      </c>
      <c r="J29" s="123">
        <f>IF(AND(L29=1,L28=1,C29&gt;D28),1)+IF(AND(L29=1,L30=1,E29&gt;D30),1)+IF(AND(L29=1,L31=1,F29&gt;D31),1)+IF(AND(L29=1,L32=1,G29&gt;D32),1)+IF(AND(L29=2,L28=2,C29&gt;D28),1)+IF(AND(L29=2,L30=2,E29&gt;D30),1)+IF(AND(L29=2,L31=2,F29&gt;D31),1)+IF(AND(L29=2,L32=2,G29&gt;D32),1)+IF(AND(L29=3,L28=3,C29&gt;D28),1)+IF(AND(L29=3,L30=3,E29&gt;D30),1)+IF(AND(L29=3,L31=3,F29&gt;D31),1)+IF(AND(L29=3,L32=3,G29&gt;D32),1)</f>
        <v>0</v>
      </c>
      <c r="K29" s="124">
        <f>IF(AND(L29=1,L28=1),C29-D28)+IF(AND(L29=1,L30=1),E29-D30)+IF(AND(L29=1,L31=1),F29-D31)+IF(AND(L29=1,L32=1),G29-D32)+IF(AND(L29=2,L28=2),C29-D28)+IF(AND(L29=2,L30=2),E29-D30)+IF(AND(L29=2,L31=2),F29-D31)+IF(AND(L29=2,L32=2),G29-D32)+IF(AND(L29=3,L28=3),C29-D28)+IF(AND(L29=3,L30=3),E29-D30)+IF(AND(L29=3,L31=3),F29-D31)+IF(AND(L29=3,L32=3),G29-D32)</f>
        <v>0</v>
      </c>
      <c r="L29" s="125">
        <f>VALUE(LEFT(H29,1))</f>
        <v>1</v>
      </c>
      <c r="M29" s="126">
        <f>10000*L29+J29*100+K29</f>
        <v>10000</v>
      </c>
      <c r="N29"/>
    </row>
    <row r="30" spans="1:15" x14ac:dyDescent="0.2">
      <c r="A30" s="25">
        <v>3</v>
      </c>
      <c r="B30" s="25" t="s">
        <v>149</v>
      </c>
      <c r="C30" s="47">
        <v>13</v>
      </c>
      <c r="D30" s="132">
        <v>13</v>
      </c>
      <c r="E30" s="131"/>
      <c r="F30" s="47"/>
      <c r="G30" s="47"/>
      <c r="H30" s="122" t="str">
        <f>(IF(C30-E28&gt;0,1)+IF(D30-E29&gt;0,1)+IF(F30-E31&gt;0,1)+IF(G30-E32&gt;0,1))&amp;"-"&amp;(IF(C30-E28&lt;0,1)+IF(D30-E29&lt;0,1)+IF(F30-E31&lt;0,1)+IF(G30-E32&lt;0,1))</f>
        <v>2-0</v>
      </c>
      <c r="I30" s="47" t="str">
        <f>IF(AND(B30&lt;&gt;"",M$27=TRUE),A$27&amp;RANK(M30,M$28:M$32,0),"")</f>
        <v>D1</v>
      </c>
      <c r="J30" s="123">
        <f>IF(AND(L30=1,L28=1,C30&gt;E28),1)+IF(AND(L30=1,L29=1,D30&gt;E29),1)+IF(AND(L30=1,L31=1,F30&gt;E31),1)+IF(AND(L30=1,L32=1,G30&gt;E32),1)+IF(AND(L30=2,L28=2,C30&gt;E28),1)+IF(AND(L30=2,L29=2,D30&gt;E29),1)+IF(AND(L30=2,L31=2,F30&gt;E31),1)+IF(AND(L30=2,L32=2,G30&gt;E32),1)+IF(AND(L30=3,L28=3,C30&gt;E28),1)+IF(AND(L30=3,L29=3,D30&gt;E29),1)+IF(AND(L30=3,L31=3,F30&gt;E31),1)+IF(AND(L30=3,L32=3,G30&gt;E32),1)</f>
        <v>0</v>
      </c>
      <c r="K30" s="124">
        <f>IF(AND(L30=1,L28=1),C30-E28)+IF(AND(L30=1,L29=1),D30-E29)+IF(AND(L30=1,L31=1),F30-E31)+IF(AND(L30=1,L32=1),G30-E32)+IF(AND(L30=2,L28=2),C30-E28)+IF(AND(L30=2,L29=2),D30-E29)+IF(AND(L30=2,L31=2),F30-E31)+IF(AND(L30=2,L32=2),G30-E32)+IF(AND(L30=3,L28=3),C30-E28)+IF(AND(L30=3,L29=3),D30-E29)+IF(AND(L30=3,L31=3),F30-E31)+IF(AND(L30=3,L32=3),G30-E32)</f>
        <v>0</v>
      </c>
      <c r="L30" s="125">
        <f>VALUE(LEFT(H30,1))</f>
        <v>2</v>
      </c>
      <c r="M30" s="126">
        <f>10000*L30+J30*100+K30</f>
        <v>20000</v>
      </c>
      <c r="N30"/>
    </row>
    <row r="31" spans="1:15" s="11" customFormat="1" hidden="1" x14ac:dyDescent="0.2">
      <c r="A31" s="25"/>
      <c r="B31" s="23"/>
      <c r="C31" s="47"/>
      <c r="D31" s="132"/>
      <c r="E31" s="47"/>
      <c r="F31" s="131"/>
      <c r="G31" s="133"/>
      <c r="H31" s="122" t="str">
        <f>(IF(C31-F28&gt;0,1)+IF(D31-F29&gt;0,1)+IF(E31-F30&gt;0,1)+IF(G31-F32&gt;0,1))&amp;"-"&amp;(IF(C31-F28&lt;0,1)+IF(D31-F29&lt;0,1)+IF(E31-F30&lt;0,1)+IF(G31-F32&lt;0,1))</f>
        <v>0-0</v>
      </c>
      <c r="I31" s="47" t="str">
        <f>IF(AND(B31&lt;&gt;"",M$27=TRUE),A$27&amp;RANK(M31,M$28:M$32,0),"")</f>
        <v/>
      </c>
      <c r="J31" s="123">
        <f>IF(AND(L31=1,L28=1,C31&gt;F28),1)+IF(AND(L31=1,L29=1,D31&gt;F29),1)+IF(AND(L31=1,L30=1,E31&gt;F30),1)+IF(AND(L31=1,L32=1,G31&gt;F32),1)+IF(AND(L31=2,L28=2,C31&gt;F28),1)+IF(AND(L31=2,L29=2,D31&gt;F29),1)+IF(AND(L31=2,L30=2,E31&gt;F30),1)+IF(AND(L31=2,L32=2,G31&gt;F32),1)+IF(AND(L31=3,L28=3,C31&gt;F28),1)+IF(AND(L31=3,L29=3,D31&gt;F29),1)+IF(AND(L31=3,L30=3,E31&gt;F30),1)+IF(AND(L31=3,L32=3,G31&gt;F32),1)</f>
        <v>0</v>
      </c>
      <c r="K31" s="124">
        <f>IF(AND(L31=1,L28=1),C31-F28)+IF(AND(L31=1,L29=1),D31-F29)+IF(AND(L31=1,L30=1),E31-F30)+IF(AND(L31=1,L32=1),G31-F32)+IF(AND(L31=2,L28=2),C31-F28)+IF(AND(L31=2,L29=2),D31-F29)+IF(AND(L31=2,L30=2),E31-F30)+IF(AND(L31=2,L32=2),G31-F32)+IF(AND(L31=3,L28=3),C31-F28)+IF(AND(L31=3,L29=3),D31-F29)+IF(AND(L31=3,L30=3),E31-F30)+IF(AND(L31=3,L32=3),G31-F32)</f>
        <v>0</v>
      </c>
      <c r="L31" s="125">
        <f>VALUE(LEFT(H31,1))</f>
        <v>0</v>
      </c>
      <c r="M31" s="126">
        <f>10000*L31+J31*100+K31</f>
        <v>0</v>
      </c>
      <c r="N31"/>
      <c r="O31" s="7"/>
    </row>
    <row r="32" spans="1:15" s="11" customFormat="1" hidden="1" x14ac:dyDescent="0.2">
      <c r="A32" s="23"/>
      <c r="B32" s="193"/>
      <c r="C32" s="47"/>
      <c r="D32" s="47"/>
      <c r="E32" s="47"/>
      <c r="F32" s="47"/>
      <c r="G32" s="131"/>
      <c r="H32" s="122" t="str">
        <f>(IF(C32-G28&gt;0,1)+IF(D32-G29&gt;0,1)+IF(E32-G30&gt;0,1)+IF(F32-G31&gt;0,1))&amp;"-"&amp;(IF(C32-G28&lt;0,1)+IF(D32-G29&lt;0,1)+IF(E32-G30&lt;0,1)+IF(F32-G31&lt;0,1))</f>
        <v>0-0</v>
      </c>
      <c r="I32" s="47" t="str">
        <f>IF(AND(B32&lt;&gt;"",M$27=TRUE),A$27&amp;RANK(M32,M$28:M$32,0),"")</f>
        <v/>
      </c>
      <c r="J32" s="123">
        <f>IF(AND(L32=1,L28=1,C32&gt;G28),1)+IF(AND(L32=1,L29=1,D32&gt;G29),1)+IF(AND(L32=1,L30=1,E32&gt;G30),1)+IF(AND(L32=1,L31=1,F32&gt;G31),1)+IF(AND(L32=2,L28=2,C32&gt;G28),1)+IF(AND(L32=2,L29=2,D32&gt;G29),1)+IF(AND(L32=2,L30=2,E32&gt;G30),1)+IF(AND(L32=2,L31=2,F32&gt;G31),1)+IF(AND(L32=3,L28=3,C32&gt;G28),1)+IF(AND(L32=3,L29=3,D32&gt;G29),1)+IF(AND(L32=3,L30=3,E32&gt;G30),1)+IF(AND(L32=3,L31=3,F32&gt;G31),1)</f>
        <v>0</v>
      </c>
      <c r="K32" s="124">
        <f>IF(AND(L32=1,L28=1),C32-G28)+IF(AND(L32=1,L29=1),D32-G29)+IF(AND(L32=1,L30=1),E32-G30)+IF(AND(L32=1,L31=1),F32-G31)+IF(AND(L32=2,L28=2),C32-G28)+IF(AND(L32=2,L29=2),D32-G29)+IF(AND(L32=2,L30=2),E32-G30)+IF(AND(L32=2,L31=2),F32-G31)+IF(AND(L32=3,L28=3),C32-G28)+IF(AND(L32=3,L29=3),D32-G29)+IF(AND(L32=3,L30=3),E32-G30)+IF(AND(L32=3,L31=3),F32-G31)</f>
        <v>0</v>
      </c>
      <c r="L32" s="125">
        <f>VALUE(LEFT(H32,1))</f>
        <v>0</v>
      </c>
      <c r="M32" s="126">
        <f>10000*L32+J32*100+K32</f>
        <v>0</v>
      </c>
      <c r="N32"/>
      <c r="O32" s="7"/>
    </row>
    <row r="33" spans="1:15" s="11" customFormat="1" x14ac:dyDescent="0.2">
      <c r="A33" s="7"/>
      <c r="E33" s="7"/>
      <c r="F33" s="7"/>
      <c r="G33" s="7"/>
      <c r="H33" s="7"/>
      <c r="I33" s="7"/>
      <c r="J33" s="7"/>
      <c r="K33" s="7"/>
      <c r="L33" s="7"/>
      <c r="M33" s="7"/>
      <c r="N33" s="7"/>
      <c r="O33" s="7"/>
    </row>
    <row r="34" spans="1:15" s="11" customFormat="1" x14ac:dyDescent="0.2">
      <c r="A34" s="7"/>
      <c r="B34" s="26" t="s">
        <v>3</v>
      </c>
      <c r="C34" s="27" t="s">
        <v>22</v>
      </c>
      <c r="D34" s="27" t="s">
        <v>23</v>
      </c>
      <c r="E34" s="7"/>
      <c r="F34" s="7"/>
      <c r="G34" s="7"/>
      <c r="H34" s="7"/>
      <c r="I34" s="7"/>
      <c r="J34" s="7"/>
      <c r="K34" s="7"/>
      <c r="L34" s="7"/>
      <c r="M34" s="7"/>
      <c r="N34" s="7"/>
      <c r="O34" s="7"/>
    </row>
    <row r="35" spans="1:15" s="11" customFormat="1" x14ac:dyDescent="0.2">
      <c r="B35" s="26" t="s">
        <v>4</v>
      </c>
      <c r="C35" s="27" t="s">
        <v>24</v>
      </c>
      <c r="D35" s="27" t="s">
        <v>25</v>
      </c>
    </row>
    <row r="36" spans="1:15" s="11" customFormat="1" x14ac:dyDescent="0.2">
      <c r="B36" s="26" t="s">
        <v>5</v>
      </c>
      <c r="C36" s="27" t="s">
        <v>21</v>
      </c>
      <c r="D36" s="27" t="s">
        <v>26</v>
      </c>
    </row>
    <row r="37" spans="1:15" s="11" customFormat="1" hidden="1" x14ac:dyDescent="0.2"/>
    <row r="38" spans="1:15" s="11" customFormat="1" hidden="1" x14ac:dyDescent="0.2"/>
    <row r="39" spans="1:15" s="11" customFormat="1" hidden="1" x14ac:dyDescent="0.2"/>
    <row r="40" spans="1:15" s="11" customFormat="1" hidden="1" x14ac:dyDescent="0.2"/>
    <row r="41" spans="1:15" s="11" customFormat="1" hidden="1" x14ac:dyDescent="0.2"/>
    <row r="42" spans="1:15" s="11" customFormat="1" hidden="1" x14ac:dyDescent="0.2"/>
    <row r="43" spans="1:15" s="11" customFormat="1" hidden="1" x14ac:dyDescent="0.2"/>
    <row r="44" spans="1:15" s="11" customFormat="1" hidden="1" x14ac:dyDescent="0.2"/>
    <row r="45" spans="1:15" s="11" customFormat="1" hidden="1" x14ac:dyDescent="0.2"/>
    <row r="46" spans="1:15" s="11" customFormat="1" hidden="1" x14ac:dyDescent="0.2"/>
    <row r="47" spans="1:15" s="11" customFormat="1" hidden="1" x14ac:dyDescent="0.2"/>
    <row r="48" spans="1:15" s="11" customFormat="1" hidden="1" x14ac:dyDescent="0.2"/>
    <row r="49" s="11" customFormat="1" hidden="1" x14ac:dyDescent="0.2"/>
    <row r="50" s="11" customFormat="1" hidden="1" x14ac:dyDescent="0.2"/>
    <row r="51" s="11" customFormat="1" hidden="1" x14ac:dyDescent="0.2"/>
    <row r="52" s="11" customFormat="1" hidden="1" x14ac:dyDescent="0.2"/>
    <row r="53" s="11" customFormat="1" hidden="1" x14ac:dyDescent="0.2"/>
    <row r="54" s="11" customFormat="1" hidden="1" x14ac:dyDescent="0.2"/>
    <row r="55" s="11" customFormat="1" hidden="1" x14ac:dyDescent="0.2"/>
    <row r="56" s="11" customFormat="1" hidden="1" x14ac:dyDescent="0.2"/>
    <row r="57" s="11" customFormat="1" hidden="1" x14ac:dyDescent="0.2"/>
    <row r="58" s="11" customFormat="1" hidden="1" x14ac:dyDescent="0.2"/>
    <row r="59" s="11" customFormat="1" hidden="1" x14ac:dyDescent="0.2"/>
    <row r="60" s="11" customFormat="1" hidden="1" x14ac:dyDescent="0.2"/>
    <row r="61" s="11" customFormat="1" hidden="1" x14ac:dyDescent="0.2"/>
    <row r="62" s="11" customFormat="1" hidden="1" x14ac:dyDescent="0.2"/>
    <row r="63" s="11" customFormat="1" hidden="1" x14ac:dyDescent="0.2"/>
    <row r="64" s="11" customFormat="1" hidden="1" x14ac:dyDescent="0.2"/>
    <row r="65" s="11" customFormat="1" hidden="1" x14ac:dyDescent="0.2"/>
    <row r="66" s="11" customFormat="1" hidden="1" x14ac:dyDescent="0.2"/>
    <row r="67" s="11" customFormat="1" hidden="1" x14ac:dyDescent="0.2"/>
    <row r="68" s="11" customFormat="1" hidden="1" x14ac:dyDescent="0.2"/>
    <row r="69" s="11" customFormat="1" hidden="1" x14ac:dyDescent="0.2"/>
    <row r="70" s="11" customFormat="1" hidden="1" x14ac:dyDescent="0.2"/>
    <row r="71" s="11" customFormat="1" hidden="1" x14ac:dyDescent="0.2"/>
    <row r="72" s="11" customFormat="1" hidden="1" x14ac:dyDescent="0.2"/>
    <row r="73" s="11" customFormat="1" hidden="1" x14ac:dyDescent="0.2"/>
    <row r="74" s="11" customFormat="1" hidden="1" x14ac:dyDescent="0.2"/>
    <row r="75" s="11" customFormat="1" hidden="1" x14ac:dyDescent="0.2"/>
    <row r="76" s="11" customFormat="1" hidden="1" x14ac:dyDescent="0.2"/>
    <row r="77" s="11" customFormat="1" hidden="1" x14ac:dyDescent="0.2"/>
    <row r="78" s="11" customFormat="1" hidden="1" x14ac:dyDescent="0.2"/>
    <row r="79" s="11" customFormat="1" hidden="1" x14ac:dyDescent="0.2"/>
    <row r="80" s="11" customFormat="1" hidden="1" x14ac:dyDescent="0.2"/>
    <row r="81" s="11" customFormat="1" hidden="1" x14ac:dyDescent="0.2"/>
    <row r="82" s="11" customFormat="1" hidden="1" x14ac:dyDescent="0.2"/>
    <row r="83" s="11" customFormat="1" hidden="1" x14ac:dyDescent="0.2"/>
    <row r="84" s="11" customFormat="1" hidden="1" x14ac:dyDescent="0.2"/>
    <row r="85" s="11" customFormat="1" hidden="1" x14ac:dyDescent="0.2"/>
    <row r="86" s="11" customFormat="1" hidden="1" x14ac:dyDescent="0.2"/>
    <row r="87" s="11" customFormat="1" hidden="1" x14ac:dyDescent="0.2"/>
    <row r="88" s="11" customFormat="1" hidden="1" x14ac:dyDescent="0.2"/>
    <row r="89" s="11" customFormat="1" hidden="1" x14ac:dyDescent="0.2"/>
    <row r="90" s="11" customFormat="1" hidden="1" x14ac:dyDescent="0.2"/>
    <row r="91" s="11" customFormat="1" hidden="1" x14ac:dyDescent="0.2"/>
    <row r="92" hidden="1" x14ac:dyDescent="0.2"/>
    <row r="93" hidden="1" x14ac:dyDescent="0.2"/>
    <row r="94" hidden="1" x14ac:dyDescent="0.2"/>
    <row r="95" hidden="1" x14ac:dyDescent="0.2"/>
    <row r="96" hidden="1" x14ac:dyDescent="0.2"/>
    <row r="97" spans="1:11" hidden="1" x14ac:dyDescent="0.2"/>
    <row r="98" spans="1:11" hidden="1" x14ac:dyDescent="0.2"/>
    <row r="100" spans="1:11" x14ac:dyDescent="0.2">
      <c r="A100" s="10" t="s">
        <v>208</v>
      </c>
      <c r="B100" s="53"/>
      <c r="C100" s="53"/>
      <c r="D100" s="53"/>
      <c r="E100" s="53"/>
      <c r="F100" s="53"/>
      <c r="G100" s="53"/>
      <c r="H100" s="53"/>
      <c r="I100" s="53"/>
      <c r="J100" s="53"/>
      <c r="K100" s="11"/>
    </row>
    <row r="101" spans="1:11" x14ac:dyDescent="0.2">
      <c r="A101" s="10"/>
      <c r="B101" s="53"/>
      <c r="C101" s="53"/>
      <c r="D101" s="53"/>
      <c r="E101" s="53"/>
      <c r="F101" s="53"/>
      <c r="G101" s="53"/>
      <c r="H101" s="53"/>
      <c r="I101" s="53"/>
      <c r="J101" s="53"/>
      <c r="K101" s="11"/>
    </row>
    <row r="102" spans="1:11" x14ac:dyDescent="0.2">
      <c r="A102" s="17" t="s">
        <v>6</v>
      </c>
      <c r="B102" s="170" t="str">
        <f>IFERROR(INDEX(B$1:B$100,MATCH(A102,I$1:I$100,0)),"")</f>
        <v>Tõnu Haga (Võru)</v>
      </c>
      <c r="C102" s="140">
        <v>10</v>
      </c>
      <c r="E102" s="140"/>
      <c r="F102" s="140"/>
      <c r="G102" s="53"/>
      <c r="H102" s="53"/>
    </row>
    <row r="103" spans="1:11" x14ac:dyDescent="0.2">
      <c r="A103" s="11"/>
      <c r="B103" s="141"/>
      <c r="C103" s="171" t="str">
        <f>IF(COUNT(C102,C104)=2,IF(C102&gt;C104,B102,B104),"")</f>
        <v>Rein Koha (Võru)</v>
      </c>
      <c r="D103" s="1"/>
      <c r="E103" s="140">
        <v>13</v>
      </c>
      <c r="F103" s="53"/>
      <c r="G103" s="53"/>
    </row>
    <row r="104" spans="1:11" x14ac:dyDescent="0.2">
      <c r="A104" s="17" t="s">
        <v>29</v>
      </c>
      <c r="B104" s="172" t="str">
        <f>IFERROR(INDEX(B$1:B$100,MATCH(A104,I$1:I$100,0)),"")</f>
        <v>Rein Koha (Võru)</v>
      </c>
      <c r="C104" s="143">
        <v>13</v>
      </c>
      <c r="D104" s="144"/>
      <c r="E104" s="140"/>
      <c r="F104" s="53"/>
      <c r="G104" s="53"/>
    </row>
    <row r="105" spans="1:11" x14ac:dyDescent="0.2">
      <c r="A105" s="11"/>
      <c r="B105" s="140"/>
      <c r="C105" s="145"/>
      <c r="D105" s="146"/>
      <c r="E105" s="40" t="str">
        <f>IF(COUNT(E103,E107)=2,IF(E103&gt;E107,C103,C107),"")</f>
        <v>Rein Koha (Võru)</v>
      </c>
      <c r="F105" s="1"/>
      <c r="G105" s="140">
        <v>7</v>
      </c>
      <c r="H105" s="53"/>
    </row>
    <row r="106" spans="1:11" x14ac:dyDescent="0.2">
      <c r="A106" s="17" t="s">
        <v>8</v>
      </c>
      <c r="B106" s="170" t="str">
        <f>IFERROR(INDEX(B$1:B$100,MATCH(A106,I$1:I$100,0)),"")</f>
        <v>Enn Tõppan (Tartu)</v>
      </c>
      <c r="C106" s="147">
        <v>2</v>
      </c>
      <c r="D106" s="146"/>
      <c r="E106" s="187"/>
      <c r="F106" s="154"/>
      <c r="G106" s="1"/>
      <c r="H106" s="53"/>
    </row>
    <row r="107" spans="1:11" x14ac:dyDescent="0.2">
      <c r="A107" s="11"/>
      <c r="B107" s="141"/>
      <c r="C107" s="173" t="str">
        <f>IF(COUNT(C106,C108)=2,IF(C106&gt;C108,B106,B108),"")</f>
        <v>Vladimir Ogneštšikov (I-Viru)</v>
      </c>
      <c r="D107" s="150"/>
      <c r="E107" s="140">
        <v>8</v>
      </c>
      <c r="F107" s="188"/>
      <c r="G107" s="1"/>
      <c r="H107" s="53"/>
    </row>
    <row r="108" spans="1:11" x14ac:dyDescent="0.2">
      <c r="A108" s="17" t="s">
        <v>30</v>
      </c>
      <c r="B108" s="172" t="str">
        <f>IFERROR(INDEX(B$1:B$100,MATCH(A108,I$1:I$100,0)),"")</f>
        <v>Vladimir Ogneštšikov (I-Viru)</v>
      </c>
      <c r="C108" s="151">
        <v>13</v>
      </c>
      <c r="D108" s="140"/>
      <c r="E108" s="145"/>
      <c r="F108" s="188"/>
      <c r="G108" s="1"/>
      <c r="H108" s="53"/>
    </row>
    <row r="109" spans="1:11" ht="13.5" thickBot="1" x14ac:dyDescent="0.25">
      <c r="A109" s="11"/>
      <c r="B109" s="53"/>
      <c r="C109" s="53"/>
      <c r="D109" s="90"/>
      <c r="E109" s="145"/>
      <c r="F109" s="188"/>
      <c r="G109" s="1"/>
      <c r="H109" s="42" t="str">
        <f>IF(COUNT(G105,G113)=2,IF(G105&gt;G113,E105,E113),"")</f>
        <v>Ivar Viljaste (I-Viru)</v>
      </c>
    </row>
    <row r="110" spans="1:11" x14ac:dyDescent="0.2">
      <c r="A110" s="17" t="s">
        <v>32</v>
      </c>
      <c r="B110" s="170" t="str">
        <f>IFERROR(INDEX(B$1:B$100,MATCH(A110,I$1:I$100,0)),"")</f>
        <v>Tõnu Kapper (I-Viru)</v>
      </c>
      <c r="C110" s="140">
        <v>13</v>
      </c>
      <c r="D110" s="140"/>
      <c r="E110" s="1"/>
      <c r="F110" s="188"/>
      <c r="G110" s="189"/>
      <c r="H110" s="20" t="s">
        <v>59</v>
      </c>
      <c r="I110" s="60"/>
    </row>
    <row r="111" spans="1:11" x14ac:dyDescent="0.2">
      <c r="A111" s="11"/>
      <c r="B111" s="141"/>
      <c r="C111" s="171" t="str">
        <f>IF(COUNT(C110,C112)=2,IF(C110&gt;C112,B110,B112),"")</f>
        <v>Tõnu Kapper (I-Viru)</v>
      </c>
      <c r="D111" s="1"/>
      <c r="E111" s="140">
        <v>5</v>
      </c>
      <c r="F111" s="188"/>
      <c r="G111" s="145"/>
      <c r="H111" s="1"/>
      <c r="I111" s="28"/>
    </row>
    <row r="112" spans="1:11" x14ac:dyDescent="0.2">
      <c r="A112" s="17" t="s">
        <v>7</v>
      </c>
      <c r="B112" s="172" t="str">
        <f>IFERROR(INDEX(B$1:B$100,MATCH(A112,I$1:I$100,0)),"")</f>
        <v>Kaido Antsve (Lääne)</v>
      </c>
      <c r="C112" s="143">
        <v>6</v>
      </c>
      <c r="D112" s="144"/>
      <c r="E112" s="1"/>
      <c r="F112" s="188"/>
      <c r="G112" s="145"/>
      <c r="H112" s="1"/>
      <c r="I112" s="28"/>
    </row>
    <row r="113" spans="1:9" x14ac:dyDescent="0.2">
      <c r="A113" s="11"/>
      <c r="B113" s="140"/>
      <c r="C113" s="145"/>
      <c r="D113" s="146"/>
      <c r="E113" s="40" t="str">
        <f>IF(COUNT(E111,E115)=2,IF(E111&gt;E115,C111,C115),"")</f>
        <v>Ivar Viljaste (I-Viru)</v>
      </c>
      <c r="F113" s="150"/>
      <c r="G113" s="140">
        <v>13</v>
      </c>
      <c r="H113" s="1"/>
      <c r="I113" s="28"/>
    </row>
    <row r="114" spans="1:9" ht="13.5" thickBot="1" x14ac:dyDescent="0.25">
      <c r="A114" s="17" t="s">
        <v>31</v>
      </c>
      <c r="B114" s="170" t="str">
        <f>IFERROR(INDEX(B$1:B$100,MATCH(A114,I$1:I$100,0)),"")</f>
        <v>Ivar Viljaste (I-Viru)</v>
      </c>
      <c r="C114" s="147">
        <v>13</v>
      </c>
      <c r="D114" s="146"/>
      <c r="E114" s="187"/>
      <c r="F114" s="145"/>
      <c r="G114" s="145"/>
      <c r="H114" s="42" t="str">
        <f>IF(COUNT(G105,G113)=2,IF(G105&lt;G113,E105,E113),"")</f>
        <v>Rein Koha (Võru)</v>
      </c>
      <c r="I114" s="61"/>
    </row>
    <row r="115" spans="1:9" x14ac:dyDescent="0.2">
      <c r="A115" s="11"/>
      <c r="B115" s="141"/>
      <c r="C115" s="173" t="str">
        <f>IF(COUNT(C114,C116)=2,IF(C114&gt;C116,B114,B116),"")</f>
        <v>Ivar Viljaste (I-Viru)</v>
      </c>
      <c r="D115" s="150"/>
      <c r="E115" s="190">
        <v>13</v>
      </c>
      <c r="F115" s="1"/>
      <c r="G115" s="145"/>
      <c r="H115" s="20" t="s">
        <v>60</v>
      </c>
    </row>
    <row r="116" spans="1:9" x14ac:dyDescent="0.2">
      <c r="A116" s="17" t="s">
        <v>9</v>
      </c>
      <c r="B116" s="172" t="str">
        <f>IFERROR(INDEX(B$1:B$100,MATCH(A116,I$1:I$100,0)),"")</f>
        <v>Avo Tagen (Võru)</v>
      </c>
      <c r="C116" s="151">
        <v>6</v>
      </c>
      <c r="D116" s="140"/>
      <c r="E116" s="145"/>
      <c r="F116" s="145"/>
      <c r="G116" s="145"/>
      <c r="H116" s="1"/>
    </row>
    <row r="117" spans="1:9" x14ac:dyDescent="0.2">
      <c r="A117" s="11"/>
      <c r="C117" s="53"/>
      <c r="E117" s="41" t="str">
        <f>IF(COUNT(E103,E107)=2,IF(E103&lt;E107,C103,C107),"")</f>
        <v>Vladimir Ogneštšikov (I-Viru)</v>
      </c>
      <c r="F117" s="1"/>
      <c r="G117" s="140">
        <v>8</v>
      </c>
      <c r="H117" s="1"/>
    </row>
    <row r="118" spans="1:9" ht="13.5" thickBot="1" x14ac:dyDescent="0.25">
      <c r="A118" s="11"/>
      <c r="C118" s="53"/>
      <c r="E118" s="153"/>
      <c r="F118" s="154"/>
      <c r="G118" s="191"/>
      <c r="H118" s="42" t="str">
        <f>IF(COUNT(G117,G119)=2,IF(G117&gt;G119,E117,E119),"")</f>
        <v>Tõnu Kapper (I-Viru)</v>
      </c>
    </row>
    <row r="119" spans="1:9" x14ac:dyDescent="0.2">
      <c r="A119" s="11"/>
      <c r="C119" s="53"/>
      <c r="E119" s="38" t="str">
        <f>IF(COUNT(E111,E115)=2,IF(E111&lt;E115,C111,C115),"")</f>
        <v>Tõnu Kapper (I-Viru)</v>
      </c>
      <c r="F119" s="150"/>
      <c r="G119" s="151">
        <v>13</v>
      </c>
      <c r="H119" s="19" t="s">
        <v>61</v>
      </c>
      <c r="I119" s="60"/>
    </row>
    <row r="120" spans="1:9" x14ac:dyDescent="0.2">
      <c r="A120" s="11"/>
      <c r="C120" s="53"/>
      <c r="E120" s="1"/>
      <c r="F120" s="1"/>
      <c r="G120" s="1"/>
      <c r="H120" s="145"/>
      <c r="I120" s="28"/>
    </row>
    <row r="121" spans="1:9" ht="13.5" thickBot="1" x14ac:dyDescent="0.25">
      <c r="A121" s="11"/>
      <c r="C121" s="53"/>
      <c r="D121" s="53"/>
      <c r="E121" s="90"/>
      <c r="G121" s="53"/>
      <c r="H121" s="42" t="str">
        <f>IF(COUNT(G117,G119)=2,IF(G117&lt;G119,E117,E119),"")</f>
        <v>Vladimir Ogneštšikov (I-Viru)</v>
      </c>
      <c r="I121" s="61"/>
    </row>
    <row r="122" spans="1:9" x14ac:dyDescent="0.2">
      <c r="C122" s="53"/>
      <c r="D122" s="53"/>
      <c r="E122" s="90"/>
      <c r="G122" s="53"/>
      <c r="H122" s="8" t="s">
        <v>10</v>
      </c>
    </row>
    <row r="123" spans="1:9" x14ac:dyDescent="0.2">
      <c r="A123" s="11"/>
      <c r="C123" s="38" t="str">
        <f>IF(COUNT(C102,C104)=2,IF(C102&lt;C104,B102,B104),"")</f>
        <v>Tõnu Haga (Võru)</v>
      </c>
      <c r="D123" s="1"/>
      <c r="E123" s="140">
        <v>0</v>
      </c>
      <c r="F123" s="140"/>
      <c r="G123" s="140"/>
      <c r="H123" s="1"/>
      <c r="I123" s="1"/>
    </row>
    <row r="124" spans="1:9" x14ac:dyDescent="0.2">
      <c r="C124" s="141"/>
      <c r="D124" s="144"/>
      <c r="E124" s="171" t="str">
        <f>IF(COUNT(E123,E125)=2,IF(E123&gt;E125,C123,C125),"")</f>
        <v>Enn Tõppan (Tartu)</v>
      </c>
      <c r="F124" s="1"/>
      <c r="G124" s="140">
        <v>11</v>
      </c>
      <c r="H124" s="1"/>
      <c r="I124" s="1"/>
    </row>
    <row r="125" spans="1:9" x14ac:dyDescent="0.2">
      <c r="A125" s="11"/>
      <c r="C125" s="38" t="str">
        <f>IF(COUNT(C106,C108)=2,IF(C106&lt;C108,B106,B108),"")</f>
        <v>Enn Tõppan (Tartu)</v>
      </c>
      <c r="D125" s="186"/>
      <c r="E125" s="143">
        <v>13</v>
      </c>
      <c r="F125" s="144"/>
      <c r="G125" s="140"/>
      <c r="H125" s="1"/>
      <c r="I125" s="1"/>
    </row>
    <row r="126" spans="1:9" ht="13.5" thickBot="1" x14ac:dyDescent="0.25">
      <c r="A126" s="11"/>
      <c r="C126" s="140"/>
      <c r="D126" s="140"/>
      <c r="E126" s="145"/>
      <c r="F126" s="146"/>
      <c r="G126" s="140"/>
      <c r="H126" s="42" t="str">
        <f>IF(COUNT(G124,G128)=2,IF(G124&gt;G128,E124,E128),"")</f>
        <v>Avo Tagen (Võru)</v>
      </c>
      <c r="I126" s="1"/>
    </row>
    <row r="127" spans="1:9" x14ac:dyDescent="0.2">
      <c r="A127" s="11"/>
      <c r="C127" s="38" t="str">
        <f>IF(COUNT(C110,C112)=2,IF(C110&lt;C112,B110,B112),"")</f>
        <v>Kaido Antsve (Lääne)</v>
      </c>
      <c r="D127" s="140"/>
      <c r="E127" s="147">
        <v>4</v>
      </c>
      <c r="F127" s="146"/>
      <c r="G127" s="148"/>
      <c r="H127" s="20" t="s">
        <v>14</v>
      </c>
      <c r="I127" s="149"/>
    </row>
    <row r="128" spans="1:9" x14ac:dyDescent="0.2">
      <c r="A128" s="11"/>
      <c r="C128" s="141"/>
      <c r="D128" s="144"/>
      <c r="E128" s="173" t="str">
        <f>IF(COUNT(E127,E129)=2,IF(E127&gt;E129,C127,C129),"")</f>
        <v>Avo Tagen (Võru)</v>
      </c>
      <c r="F128" s="150"/>
      <c r="G128" s="151">
        <v>13</v>
      </c>
      <c r="H128" s="1"/>
      <c r="I128" s="1"/>
    </row>
    <row r="129" spans="1:9" ht="13.5" thickBot="1" x14ac:dyDescent="0.25">
      <c r="A129" s="11"/>
      <c r="C129" s="38" t="str">
        <f>IF(COUNT(C114,C116)=2,IF(C114&lt;C116,B114,B116),"")</f>
        <v>Avo Tagen (Võru)</v>
      </c>
      <c r="D129" s="186"/>
      <c r="E129" s="151">
        <v>13</v>
      </c>
      <c r="F129" s="140"/>
      <c r="G129" s="147"/>
      <c r="H129" s="42" t="str">
        <f>IF(COUNT(G124,G128)=2,IF(G124&lt;G128,E124,E128),"")</f>
        <v>Enn Tõppan (Tartu)</v>
      </c>
      <c r="I129" s="152"/>
    </row>
    <row r="130" spans="1:9" x14ac:dyDescent="0.2">
      <c r="A130" s="11"/>
      <c r="C130" s="140"/>
      <c r="D130" s="140"/>
      <c r="E130" s="140"/>
      <c r="F130" s="140"/>
      <c r="G130" s="147"/>
      <c r="H130" s="20" t="s">
        <v>16</v>
      </c>
      <c r="I130" s="145"/>
    </row>
    <row r="131" spans="1:9" x14ac:dyDescent="0.2">
      <c r="A131" s="11"/>
      <c r="C131" s="140"/>
      <c r="D131" s="147"/>
      <c r="E131" s="41" t="str">
        <f>IF(COUNT(E123,E125)=2,IF(E123&lt;E125,C123,C125),"")</f>
        <v>Tõnu Haga (Võru)</v>
      </c>
      <c r="F131" s="1"/>
      <c r="G131" s="147">
        <v>13</v>
      </c>
      <c r="H131" s="145"/>
      <c r="I131" s="145"/>
    </row>
    <row r="132" spans="1:9" ht="13.5" thickBot="1" x14ac:dyDescent="0.25">
      <c r="A132" s="11"/>
      <c r="C132" s="140"/>
      <c r="D132" s="147"/>
      <c r="E132" s="153"/>
      <c r="F132" s="154"/>
      <c r="G132" s="176"/>
      <c r="H132" s="42" t="str">
        <f>IF(COUNT(G131,G133)=2,IF(G131&gt;G133,E131,E133),"")</f>
        <v>Tõnu Haga (Võru)</v>
      </c>
      <c r="I132" s="152"/>
    </row>
    <row r="133" spans="1:9" x14ac:dyDescent="0.2">
      <c r="A133" s="11"/>
      <c r="C133" s="140"/>
      <c r="D133" s="147"/>
      <c r="E133" s="38" t="str">
        <f>IF(COUNT(E127,E129)=2,IF(E127&lt;E129,C127,C129),"")</f>
        <v>Kaido Antsve (Lääne)</v>
      </c>
      <c r="F133" s="150"/>
      <c r="G133" s="151">
        <v>0</v>
      </c>
      <c r="H133" s="20" t="s">
        <v>17</v>
      </c>
      <c r="I133" s="145"/>
    </row>
    <row r="134" spans="1:9" x14ac:dyDescent="0.2">
      <c r="A134" s="11"/>
      <c r="B134" s="53"/>
      <c r="C134" s="1"/>
      <c r="D134" s="145"/>
      <c r="E134" s="1"/>
      <c r="F134" s="1"/>
      <c r="G134" s="1"/>
      <c r="H134" s="145"/>
      <c r="I134" s="145"/>
    </row>
    <row r="135" spans="1:9" ht="13.5" thickBot="1" x14ac:dyDescent="0.25">
      <c r="A135" s="11"/>
      <c r="B135" s="53"/>
      <c r="C135" s="1"/>
      <c r="D135" s="1"/>
      <c r="E135" s="145"/>
      <c r="F135" s="145"/>
      <c r="G135" s="1"/>
      <c r="H135" s="152" t="str">
        <f>IF(COUNT(G131,G133)=2,IF(G131&lt;G133,E131,E133),"")</f>
        <v>Kaido Antsve (Lääne)</v>
      </c>
      <c r="I135" s="152"/>
    </row>
    <row r="136" spans="1:9" x14ac:dyDescent="0.2">
      <c r="A136" s="11"/>
      <c r="B136" s="53"/>
      <c r="C136" s="156"/>
      <c r="D136" s="156"/>
      <c r="E136" s="156"/>
      <c r="F136" s="156"/>
      <c r="G136" s="157"/>
      <c r="H136" s="20" t="s">
        <v>18</v>
      </c>
      <c r="I136" s="31"/>
    </row>
    <row r="137" spans="1:9" x14ac:dyDescent="0.2">
      <c r="A137" s="11"/>
      <c r="B137" s="53"/>
      <c r="C137" s="53"/>
      <c r="D137" s="53"/>
      <c r="E137" s="53"/>
      <c r="F137" s="53"/>
      <c r="G137" s="53"/>
      <c r="H137" s="53"/>
    </row>
    <row r="138" spans="1:9" x14ac:dyDescent="0.2">
      <c r="A138" s="10" t="s">
        <v>33</v>
      </c>
      <c r="B138" s="53"/>
      <c r="C138" s="53"/>
      <c r="D138" s="53"/>
      <c r="E138" s="53"/>
      <c r="F138" s="53"/>
      <c r="G138" s="53"/>
      <c r="H138" s="53"/>
    </row>
    <row r="139" spans="1:9" x14ac:dyDescent="0.2">
      <c r="A139" s="11"/>
      <c r="B139" s="53"/>
      <c r="C139" s="53"/>
      <c r="D139" s="53"/>
      <c r="E139" s="53"/>
      <c r="F139" s="53"/>
      <c r="G139" s="53"/>
      <c r="H139" s="53"/>
    </row>
    <row r="140" spans="1:9" x14ac:dyDescent="0.2">
      <c r="A140" s="11"/>
      <c r="B140" s="52" t="s">
        <v>11</v>
      </c>
      <c r="C140" s="170" t="str">
        <f>IFERROR(INDEX(B$1:B$100,MATCH(B140,I$1:I$100,0)),"")</f>
        <v>Edgar Sikka (L-Viru)</v>
      </c>
      <c r="D140" s="1"/>
      <c r="E140" s="140">
        <v>13</v>
      </c>
      <c r="F140" s="140"/>
      <c r="G140" s="140"/>
      <c r="H140" s="1"/>
      <c r="I140" s="1"/>
    </row>
    <row r="141" spans="1:9" x14ac:dyDescent="0.2">
      <c r="B141" s="53"/>
      <c r="C141" s="141"/>
      <c r="D141" s="144"/>
      <c r="E141" s="171" t="str">
        <f>IF(COUNT(E140,E142)=2,IF(E140&gt;E142,C140,C142),"")</f>
        <v>Edgar Sikka (L-Viru)</v>
      </c>
      <c r="F141" s="1"/>
      <c r="G141" s="140">
        <v>13</v>
      </c>
      <c r="H141" s="1"/>
      <c r="I141" s="1"/>
    </row>
    <row r="142" spans="1:9" x14ac:dyDescent="0.2">
      <c r="A142" s="11"/>
      <c r="B142" s="52" t="s">
        <v>13</v>
      </c>
      <c r="C142" s="172" t="str">
        <f>IFERROR(INDEX(B$1:B$100,MATCH(B142,I$1:I$100,0)),"")</f>
        <v>Valter Sagrits (Lääne)</v>
      </c>
      <c r="D142" s="186"/>
      <c r="E142" s="195">
        <v>0</v>
      </c>
      <c r="F142" s="144"/>
      <c r="G142" s="140"/>
      <c r="H142" s="1"/>
      <c r="I142" s="1"/>
    </row>
    <row r="143" spans="1:9" ht="13.5" thickBot="1" x14ac:dyDescent="0.25">
      <c r="A143" s="11"/>
      <c r="B143" s="53"/>
      <c r="C143" s="140"/>
      <c r="D143" s="140"/>
      <c r="E143" s="145"/>
      <c r="F143" s="146"/>
      <c r="G143" s="140"/>
      <c r="H143" s="42" t="str">
        <f>IF(COUNT(G141,G145)=2,IF(G141&gt;G145,E141,E145),"")</f>
        <v>Edgar Sikka (L-Viru)</v>
      </c>
      <c r="I143" s="1"/>
    </row>
    <row r="144" spans="1:9" x14ac:dyDescent="0.2">
      <c r="A144" s="11"/>
      <c r="B144" s="52" t="s">
        <v>38</v>
      </c>
      <c r="C144" s="170" t="str">
        <f>IFERROR(INDEX(B$1:B$100,MATCH(B144,I$1:I$100,0)),"")</f>
        <v>-</v>
      </c>
      <c r="D144" s="140"/>
      <c r="E144" s="147">
        <v>0</v>
      </c>
      <c r="F144" s="146"/>
      <c r="G144" s="148"/>
      <c r="H144" s="20" t="s">
        <v>34</v>
      </c>
      <c r="I144" s="149"/>
    </row>
    <row r="145" spans="1:11" x14ac:dyDescent="0.2">
      <c r="A145" s="11"/>
      <c r="B145" s="53"/>
      <c r="C145" s="141"/>
      <c r="D145" s="144"/>
      <c r="E145" s="173" t="str">
        <f>IF(COUNT(E144,E146)=2,IF(E144&gt;E146,C144,C146),"")</f>
        <v>Arno Saar (Valga)</v>
      </c>
      <c r="F145" s="150"/>
      <c r="G145" s="196">
        <v>0</v>
      </c>
      <c r="H145" s="1"/>
      <c r="I145" s="1"/>
    </row>
    <row r="146" spans="1:11" ht="13.5" thickBot="1" x14ac:dyDescent="0.25">
      <c r="A146" s="11"/>
      <c r="B146" s="52" t="s">
        <v>39</v>
      </c>
      <c r="C146" s="172" t="str">
        <f>IFERROR(INDEX(B$1:B$100,MATCH(B146,I$1:I$100,0)),"")</f>
        <v>Arno Saar (Valga)</v>
      </c>
      <c r="D146" s="186"/>
      <c r="E146" s="151">
        <v>13</v>
      </c>
      <c r="F146" s="140"/>
      <c r="G146" s="147"/>
      <c r="H146" s="42" t="str">
        <f>IF(COUNT(G141,G145)=2,IF(G141&lt;G145,E141,E145),"")</f>
        <v>Arno Saar (Valga)</v>
      </c>
      <c r="I146" s="152"/>
    </row>
    <row r="147" spans="1:11" x14ac:dyDescent="0.2">
      <c r="A147" s="11"/>
      <c r="B147" s="53"/>
      <c r="C147" s="140"/>
      <c r="D147" s="140"/>
      <c r="E147" s="140"/>
      <c r="F147" s="140"/>
      <c r="G147" s="147"/>
      <c r="H147" s="20" t="s">
        <v>35</v>
      </c>
      <c r="I147" s="145"/>
    </row>
    <row r="148" spans="1:11" x14ac:dyDescent="0.2">
      <c r="A148" s="11"/>
      <c r="B148" s="53"/>
      <c r="C148" s="140"/>
      <c r="D148" s="147"/>
      <c r="E148" s="41" t="str">
        <f>IF(COUNT(E140,E142)=2,IF(E140&lt;E142,C140,C142),"")</f>
        <v>Valter Sagrits (Lääne)</v>
      </c>
      <c r="F148" s="1"/>
      <c r="G148" s="147">
        <v>13</v>
      </c>
      <c r="H148" s="145"/>
      <c r="I148" s="145"/>
    </row>
    <row r="149" spans="1:11" ht="13.5" thickBot="1" x14ac:dyDescent="0.25">
      <c r="A149" s="11"/>
      <c r="B149" s="53"/>
      <c r="C149" s="140"/>
      <c r="D149" s="147"/>
      <c r="E149" s="153"/>
      <c r="F149" s="154"/>
      <c r="G149" s="176"/>
      <c r="H149" s="42" t="str">
        <f>IF(COUNT(G148,G150)=2,IF(G148&gt;G150,E148,E150),"")</f>
        <v>Valter Sagrits (Lääne)</v>
      </c>
      <c r="I149" s="152"/>
    </row>
    <row r="150" spans="1:11" x14ac:dyDescent="0.2">
      <c r="A150" s="11"/>
      <c r="B150" s="53"/>
      <c r="C150" s="140"/>
      <c r="D150" s="147"/>
      <c r="E150" s="38" t="str">
        <f>IF(COUNT(E144,E146)=2,IF(E144&lt;E146,C144,C146),"")</f>
        <v>-</v>
      </c>
      <c r="F150" s="150"/>
      <c r="G150" s="151">
        <v>0</v>
      </c>
      <c r="H150" s="20" t="s">
        <v>36</v>
      </c>
      <c r="I150" s="145"/>
    </row>
    <row r="151" spans="1:11" x14ac:dyDescent="0.2">
      <c r="A151" s="11"/>
      <c r="B151" s="53"/>
      <c r="C151" s="1"/>
      <c r="D151" s="145"/>
      <c r="E151" s="1"/>
      <c r="F151" s="1"/>
      <c r="G151" s="1"/>
      <c r="H151" s="145"/>
      <c r="I151" s="145"/>
    </row>
    <row r="152" spans="1:11" ht="13.5" thickBot="1" x14ac:dyDescent="0.25">
      <c r="A152" s="11"/>
      <c r="B152" s="53"/>
      <c r="C152" s="1"/>
      <c r="D152" s="1"/>
      <c r="E152" s="145"/>
      <c r="F152" s="145"/>
      <c r="G152" s="1"/>
      <c r="H152" s="152" t="str">
        <f>IF(COUNT(G148,G150)=2,IF(G148&lt;G150,E148,E150),"")</f>
        <v>-</v>
      </c>
      <c r="I152" s="152"/>
    </row>
    <row r="153" spans="1:11" x14ac:dyDescent="0.2">
      <c r="A153" s="11"/>
      <c r="B153" s="53"/>
      <c r="C153" s="156"/>
      <c r="D153" s="156"/>
      <c r="E153" s="156"/>
      <c r="F153" s="156"/>
      <c r="G153" s="157"/>
      <c r="H153" s="20"/>
      <c r="I153" s="31"/>
    </row>
    <row r="154" spans="1:11" x14ac:dyDescent="0.2">
      <c r="A154" s="11"/>
      <c r="B154" s="53"/>
      <c r="C154" s="53"/>
      <c r="D154" s="53"/>
      <c r="E154" s="53"/>
      <c r="F154" s="53"/>
      <c r="G154" s="53"/>
      <c r="H154" s="53"/>
      <c r="I154" s="53"/>
      <c r="J154" s="90"/>
      <c r="K154" s="13"/>
    </row>
    <row r="155" spans="1:11" ht="13.5" thickBot="1" x14ac:dyDescent="0.25">
      <c r="A155" s="11"/>
      <c r="B155" s="53"/>
      <c r="C155" s="53"/>
      <c r="D155" s="53"/>
      <c r="E155" s="53"/>
      <c r="F155" s="53"/>
      <c r="G155" s="52" t="s">
        <v>15</v>
      </c>
      <c r="H155" s="180" t="str">
        <f>IFERROR(INDEX(B$1:B$100,MATCH(G155,I$1:I$100,0)),"")</f>
        <v>Rein Jakobson (Tartu)</v>
      </c>
      <c r="I155" s="15"/>
    </row>
    <row r="156" spans="1:11" x14ac:dyDescent="0.2">
      <c r="A156" s="11"/>
      <c r="B156" s="53"/>
      <c r="C156" s="53"/>
      <c r="D156" s="53"/>
      <c r="E156" s="53"/>
      <c r="F156" s="53"/>
      <c r="G156" s="53"/>
      <c r="H156" s="91" t="s">
        <v>37</v>
      </c>
      <c r="I156" s="14"/>
    </row>
    <row r="157" spans="1:11" hidden="1" x14ac:dyDescent="0.2">
      <c r="A157" s="11"/>
      <c r="B157" s="53"/>
      <c r="C157" s="53"/>
      <c r="D157" s="53"/>
      <c r="E157" s="53"/>
      <c r="F157" s="53"/>
      <c r="G157" s="53"/>
      <c r="H157" s="90"/>
      <c r="I157" s="11"/>
      <c r="J157" s="11"/>
      <c r="K157" s="11"/>
    </row>
    <row r="158" spans="1:11" hidden="1" x14ac:dyDescent="0.2">
      <c r="A158" s="11"/>
      <c r="B158" s="53"/>
      <c r="C158" s="53"/>
      <c r="D158" s="53"/>
      <c r="E158" s="53"/>
      <c r="F158" s="53"/>
      <c r="G158" s="53"/>
      <c r="H158" s="90"/>
    </row>
    <row r="159" spans="1:11" hidden="1" x14ac:dyDescent="0.2">
      <c r="A159" s="11"/>
      <c r="B159" s="53"/>
      <c r="C159" s="53"/>
      <c r="D159" s="53"/>
      <c r="E159" s="53"/>
      <c r="F159" s="53"/>
      <c r="G159" s="53"/>
      <c r="H159" s="90"/>
    </row>
    <row r="160" spans="1:11" hidden="1" x14ac:dyDescent="0.2">
      <c r="A160" s="11"/>
      <c r="B160" s="53"/>
      <c r="C160" s="53"/>
      <c r="D160" s="53"/>
      <c r="E160" s="53"/>
      <c r="F160" s="53"/>
      <c r="G160" s="53"/>
      <c r="H160" s="53"/>
      <c r="I160" s="53"/>
      <c r="J160" s="53"/>
      <c r="K160" s="11"/>
    </row>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spans="1:4" hidden="1" x14ac:dyDescent="0.2"/>
    <row r="290" spans="1:4" hidden="1" x14ac:dyDescent="0.2"/>
    <row r="291" spans="1:4" hidden="1" x14ac:dyDescent="0.2"/>
    <row r="292" spans="1:4" hidden="1" x14ac:dyDescent="0.2"/>
    <row r="293" spans="1:4" hidden="1" x14ac:dyDescent="0.2"/>
    <row r="294" spans="1:4" hidden="1" x14ac:dyDescent="0.2"/>
    <row r="295" spans="1:4" hidden="1" x14ac:dyDescent="0.2"/>
    <row r="296" spans="1:4" hidden="1" x14ac:dyDescent="0.2"/>
    <row r="297" spans="1:4" hidden="1" x14ac:dyDescent="0.2"/>
    <row r="299" spans="1:4" x14ac:dyDescent="0.2">
      <c r="A299" s="25"/>
      <c r="B299" s="5" t="s">
        <v>19</v>
      </c>
      <c r="C299" s="5" t="s">
        <v>81</v>
      </c>
      <c r="D299" s="5" t="s">
        <v>112</v>
      </c>
    </row>
    <row r="300" spans="1:4" x14ac:dyDescent="0.2">
      <c r="A300" s="25">
        <v>1</v>
      </c>
      <c r="B300" s="158" t="str">
        <f t="shared" ref="B300:B311" si="0">IFERROR(INDEX(H$100:H$300,MATCH(A300&amp;". koht",H$101:H$301,0)),"")</f>
        <v>Ivar Viljaste (I-Viru)</v>
      </c>
      <c r="C300" s="159">
        <v>1972</v>
      </c>
      <c r="D300" s="160">
        <f>IF(10+1-A300&gt;0,10+1-A300,0)</f>
        <v>10</v>
      </c>
    </row>
    <row r="301" spans="1:4" x14ac:dyDescent="0.2">
      <c r="A301" s="25">
        <v>2</v>
      </c>
      <c r="B301" s="161" t="str">
        <f t="shared" si="0"/>
        <v>Rein Koha (Võru)</v>
      </c>
      <c r="C301" s="162">
        <v>1971</v>
      </c>
      <c r="D301" s="160">
        <f t="shared" ref="D301:D311" si="1">IF(10+1-A301&gt;0,10+1-A301,0)</f>
        <v>9</v>
      </c>
    </row>
    <row r="302" spans="1:4" x14ac:dyDescent="0.2">
      <c r="A302" s="25">
        <v>3</v>
      </c>
      <c r="B302" s="163" t="str">
        <f t="shared" si="0"/>
        <v>Tõnu Kapper (I-Viru)</v>
      </c>
      <c r="C302" s="159">
        <v>1966</v>
      </c>
      <c r="D302" s="160">
        <f t="shared" si="1"/>
        <v>8</v>
      </c>
    </row>
    <row r="303" spans="1:4" x14ac:dyDescent="0.2">
      <c r="A303" s="25">
        <v>4</v>
      </c>
      <c r="B303" s="164" t="str">
        <f t="shared" si="0"/>
        <v>Vladimir Ogneštšikov (I-Viru)</v>
      </c>
      <c r="C303" s="49">
        <v>1964</v>
      </c>
      <c r="D303" s="160">
        <f t="shared" si="1"/>
        <v>7</v>
      </c>
    </row>
    <row r="304" spans="1:4" x14ac:dyDescent="0.2">
      <c r="A304" s="25">
        <v>5</v>
      </c>
      <c r="B304" s="164" t="str">
        <f t="shared" si="0"/>
        <v>Avo Tagen (Võru)</v>
      </c>
      <c r="C304" s="49">
        <v>1971</v>
      </c>
      <c r="D304" s="160">
        <f t="shared" si="1"/>
        <v>6</v>
      </c>
    </row>
    <row r="305" spans="1:4" x14ac:dyDescent="0.2">
      <c r="A305" s="25">
        <v>6</v>
      </c>
      <c r="B305" s="164" t="str">
        <f t="shared" si="0"/>
        <v>Enn Tõppan (Tartu)</v>
      </c>
      <c r="C305" s="49">
        <v>1968</v>
      </c>
      <c r="D305" s="160">
        <f t="shared" si="1"/>
        <v>5</v>
      </c>
    </row>
    <row r="306" spans="1:4" x14ac:dyDescent="0.2">
      <c r="A306" s="25">
        <v>7</v>
      </c>
      <c r="B306" s="164" t="str">
        <f t="shared" si="0"/>
        <v>Tõnu Haga (Võru)</v>
      </c>
      <c r="C306" s="49">
        <v>1972</v>
      </c>
      <c r="D306" s="160">
        <f t="shared" si="1"/>
        <v>4</v>
      </c>
    </row>
    <row r="307" spans="1:4" x14ac:dyDescent="0.2">
      <c r="A307" s="25">
        <v>8</v>
      </c>
      <c r="B307" s="164" t="str">
        <f t="shared" si="0"/>
        <v>Kaido Antsve (Lääne)</v>
      </c>
      <c r="C307" s="49">
        <v>1971</v>
      </c>
      <c r="D307" s="160">
        <f t="shared" si="1"/>
        <v>3</v>
      </c>
    </row>
    <row r="308" spans="1:4" x14ac:dyDescent="0.2">
      <c r="A308" s="25">
        <v>9</v>
      </c>
      <c r="B308" s="164" t="str">
        <f t="shared" si="0"/>
        <v>Edgar Sikka (L-Viru)</v>
      </c>
      <c r="C308" s="49">
        <v>1970</v>
      </c>
      <c r="D308" s="160">
        <f t="shared" si="1"/>
        <v>2</v>
      </c>
    </row>
    <row r="309" spans="1:4" x14ac:dyDescent="0.2">
      <c r="A309" s="25">
        <v>10</v>
      </c>
      <c r="B309" s="164" t="str">
        <f t="shared" si="0"/>
        <v>Arno Saar (Valga)</v>
      </c>
      <c r="C309" s="49">
        <v>1969</v>
      </c>
      <c r="D309" s="160">
        <f t="shared" si="1"/>
        <v>1</v>
      </c>
    </row>
    <row r="310" spans="1:4" x14ac:dyDescent="0.2">
      <c r="A310" s="25">
        <v>11</v>
      </c>
      <c r="B310" s="164" t="str">
        <f t="shared" si="0"/>
        <v>Valter Sagrits (Lääne)</v>
      </c>
      <c r="C310" s="49">
        <v>1968</v>
      </c>
      <c r="D310" s="160">
        <f t="shared" si="1"/>
        <v>0</v>
      </c>
    </row>
    <row r="311" spans="1:4" x14ac:dyDescent="0.2">
      <c r="A311" s="25">
        <v>12</v>
      </c>
      <c r="B311" s="164" t="str">
        <f t="shared" si="0"/>
        <v>Rein Jakobson (Tartu)</v>
      </c>
      <c r="C311" s="49">
        <v>1967</v>
      </c>
      <c r="D311" s="160">
        <f t="shared" si="1"/>
        <v>0</v>
      </c>
    </row>
  </sheetData>
  <conditionalFormatting sqref="I7:I11">
    <cfRule type="expression" dxfId="452" priority="111">
      <formula>FIND(2,I7,1)</formula>
    </cfRule>
    <cfRule type="expression" dxfId="451" priority="112">
      <formula>FIND(1,I7,1)</formula>
    </cfRule>
  </conditionalFormatting>
  <conditionalFormatting sqref="J7:J11">
    <cfRule type="expression" dxfId="450" priority="113">
      <formula>AND(L7=3,IF(COUNTIF(L$7:L$11,"=3")&gt;=2,TRUE))</formula>
    </cfRule>
    <cfRule type="expression" dxfId="449" priority="114">
      <formula>AND(L7=1,IF(COUNTIF(L$7:L$11,"=1")&gt;=2,TRUE))</formula>
    </cfRule>
    <cfRule type="expression" dxfId="448" priority="115">
      <formula>AND(L7=2,IF(COUNTIF(L$7:L$11,"=2")&gt;=2,TRUE))</formula>
    </cfRule>
  </conditionalFormatting>
  <conditionalFormatting sqref="K7:K11">
    <cfRule type="expression" dxfId="447" priority="116">
      <formula>AND(L7=2,IF(COUNTIF(L$7:L$11,"=2")=1,TRUE))</formula>
    </cfRule>
    <cfRule type="expression" dxfId="446" priority="117">
      <formula>AND(IF(COUNTIF(L$7:L$11,"=1")=2,TRUE),IF(COUNTIF(L$7:L$11,"=2")=2,TRUE))</formula>
    </cfRule>
    <cfRule type="expression" dxfId="445" priority="118">
      <formula>OR(L7=0,L7=4)</formula>
    </cfRule>
    <cfRule type="expression" dxfId="444" priority="119">
      <formula>AND(L7=1,IF(COUNTIF(L$7:L$11,"=1")=1,TRUE))</formula>
    </cfRule>
    <cfRule type="expression" dxfId="443" priority="120">
      <formula>AND(L7=3,IF(COUNTIF(L$7:L$11,"=3")=1,TRUE))</formula>
    </cfRule>
  </conditionalFormatting>
  <conditionalFormatting sqref="H7:H11">
    <cfRule type="expression" dxfId="442" priority="121">
      <formula>AND(L7=1,IF(COUNTIF(L$7:L$11,"=1")&gt;=2,TRUE))</formula>
    </cfRule>
    <cfRule type="expression" dxfId="441" priority="122">
      <formula>AND(L7=3,IF(COUNTIF(L$7:L$11,"=3")&gt;=2,TRUE))</formula>
    </cfRule>
    <cfRule type="expression" dxfId="440" priority="123">
      <formula>AND(L7=2,IF(COUNTIF(L$7:L$11,"=2")&gt;=2,TRUE))</formula>
    </cfRule>
  </conditionalFormatting>
  <conditionalFormatting sqref="I14:I18">
    <cfRule type="expression" dxfId="439" priority="98">
      <formula>FIND(2,I14,1)</formula>
    </cfRule>
    <cfRule type="expression" dxfId="438" priority="99">
      <formula>FIND(1,I14,1)</formula>
    </cfRule>
  </conditionalFormatting>
  <conditionalFormatting sqref="J14:J18">
    <cfRule type="expression" dxfId="437" priority="100">
      <formula>AND(L14=3,IF(COUNTIF(L$14:L$18,"=3")&gt;=2,TRUE))</formula>
    </cfRule>
    <cfRule type="expression" dxfId="436" priority="101">
      <formula>AND(L14=1,IF(COUNTIF(L$14:L$18,"=1")&gt;=2,TRUE))</formula>
    </cfRule>
    <cfRule type="expression" dxfId="435" priority="102">
      <formula>AND(L14=2,IF(COUNTIF(L$14:L$18,"=2")&gt;=2,TRUE))</formula>
    </cfRule>
  </conditionalFormatting>
  <conditionalFormatting sqref="K14:K18">
    <cfRule type="expression" dxfId="434" priority="103">
      <formula>AND(L14=2,IF(COUNTIF(L$14:L$18,"=2")=1,TRUE))</formula>
    </cfRule>
    <cfRule type="expression" dxfId="433" priority="104">
      <formula>AND(IF(COUNTIF(L$14:L$18,"=1")=2,TRUE),IF(COUNTIF(L$14:L$18,"=2")=2,TRUE))</formula>
    </cfRule>
    <cfRule type="expression" dxfId="432" priority="105">
      <formula>OR(L14=0,L14=4)</formula>
    </cfRule>
    <cfRule type="expression" dxfId="431" priority="106">
      <formula>AND(L14=1,IF(COUNTIF(L$14:L$18,"=1")=1,TRUE))</formula>
    </cfRule>
    <cfRule type="expression" dxfId="430" priority="107">
      <formula>AND(L14=3,IF(COUNTIF(L$14:L$18,"=3")=1,TRUE))</formula>
    </cfRule>
  </conditionalFormatting>
  <conditionalFormatting sqref="H14:H18">
    <cfRule type="expression" dxfId="429" priority="108">
      <formula>AND(L14=1,IF(COUNTIF(L$14:L$18,"=1")&gt;=2,TRUE))</formula>
    </cfRule>
    <cfRule type="expression" dxfId="428" priority="109">
      <formula>AND(L14=3,IF(COUNTIF(L$14:L$18,"=3")&gt;=2,TRUE))</formula>
    </cfRule>
    <cfRule type="expression" dxfId="427" priority="110">
      <formula>AND(L14=2,IF(COUNTIF(L$14:L$18,"=2")&gt;=2,TRUE))</formula>
    </cfRule>
  </conditionalFormatting>
  <conditionalFormatting sqref="I21:I25">
    <cfRule type="expression" dxfId="426" priority="74">
      <formula>FIND(2,I21,1)</formula>
    </cfRule>
    <cfRule type="expression" dxfId="425" priority="75">
      <formula>FIND(1,I21,1)</formula>
    </cfRule>
  </conditionalFormatting>
  <conditionalFormatting sqref="J21:J25">
    <cfRule type="expression" dxfId="424" priority="79">
      <formula>AND(L21=3,IF(COUNTIF(L$21:L$25,"=3")&gt;=2,TRUE))</formula>
    </cfRule>
    <cfRule type="expression" dxfId="423" priority="80">
      <formula>AND(L21=1,IF(COUNTIF(L$21:L$25,"=1")&gt;=2,TRUE))</formula>
    </cfRule>
    <cfRule type="expression" dxfId="422" priority="81">
      <formula>AND(L21=2,IF(COUNTIF(L$21:L$25,"=2")&gt;=2,TRUE))</formula>
    </cfRule>
  </conditionalFormatting>
  <conditionalFormatting sqref="K21:K25">
    <cfRule type="expression" dxfId="421" priority="82">
      <formula>AND(L7=21,IF(COUNTIF(L$21:L$25,"=2")=1,TRUE))</formula>
    </cfRule>
    <cfRule type="expression" dxfId="420" priority="83">
      <formula>AND(IF(COUNTIF(L$21:L$25,"=1")=2,TRUE),IF(COUNTIF(L$21:L$25,"=2")=2,TRUE))</formula>
    </cfRule>
    <cfRule type="expression" dxfId="419" priority="84">
      <formula>OR(L21=0,L21=4)</formula>
    </cfRule>
    <cfRule type="expression" dxfId="418" priority="85">
      <formula>AND(L21=1,IF(COUNTIF(L$21:L$25,"=1")=1,TRUE))</formula>
    </cfRule>
    <cfRule type="expression" dxfId="417" priority="86">
      <formula>AND(L21=3,IF(COUNTIF(L$21:L$25,"=3")=1,TRUE))</formula>
    </cfRule>
  </conditionalFormatting>
  <conditionalFormatting sqref="H21:H25">
    <cfRule type="expression" dxfId="416" priority="92">
      <formula>AND(L21=1,IF(COUNTIF(L$21:L$25,"=1")&gt;=2,TRUE))</formula>
    </cfRule>
    <cfRule type="expression" dxfId="415" priority="93">
      <formula>AND(L21=3,IF(COUNTIF(L$21:L$25,"=3")&gt;=2,TRUE))</formula>
    </cfRule>
    <cfRule type="expression" dxfId="414" priority="94">
      <formula>AND(L21=2,IF(COUNTIF(L$21:L$25,"=2")&gt;=2,TRUE))</formula>
    </cfRule>
  </conditionalFormatting>
  <conditionalFormatting sqref="D28 C29 D21 C22 D14 C15 D7 C8">
    <cfRule type="aboveAverage" dxfId="413" priority="58"/>
  </conditionalFormatting>
  <conditionalFormatting sqref="E28 C30 E21 C23 E14 C16 E7 C9">
    <cfRule type="aboveAverage" dxfId="412" priority="57"/>
  </conditionalFormatting>
  <conditionalFormatting sqref="F28 C31 F21 C24 F14 C17 F7 C10">
    <cfRule type="aboveAverage" dxfId="411" priority="56"/>
  </conditionalFormatting>
  <conditionalFormatting sqref="E29 D30 E22 D23 E15 D16 E8 D9">
    <cfRule type="aboveAverage" dxfId="410" priority="55"/>
  </conditionalFormatting>
  <conditionalFormatting sqref="G28 C32 G21 C25 G14 C18 G7 C11">
    <cfRule type="aboveAverage" dxfId="409" priority="54"/>
  </conditionalFormatting>
  <conditionalFormatting sqref="F29 D31 F22 D24 F15 D17 F8 D10">
    <cfRule type="aboveAverage" dxfId="408" priority="53"/>
  </conditionalFormatting>
  <conditionalFormatting sqref="G29 D32 G22 D25 G15 D18 G8 D11">
    <cfRule type="aboveAverage" dxfId="407" priority="52"/>
  </conditionalFormatting>
  <conditionalFormatting sqref="F30 E31 F23 E24 F16 E17 F9 E10">
    <cfRule type="aboveAverage" dxfId="406" priority="51"/>
  </conditionalFormatting>
  <conditionalFormatting sqref="G30 E32 G23 E25 G16 E18 G9 E11">
    <cfRule type="aboveAverage" dxfId="405" priority="50"/>
  </conditionalFormatting>
  <conditionalFormatting sqref="F32 G31 F25 G24 F18 G17 F11 G10">
    <cfRule type="aboveAverage" dxfId="404" priority="49"/>
  </conditionalFormatting>
  <conditionalFormatting sqref="I28:I32">
    <cfRule type="expression" dxfId="403" priority="35">
      <formula>FIND(2,I28,1)</formula>
    </cfRule>
    <cfRule type="expression" dxfId="402" priority="36">
      <formula>FIND(1,I28,1)</formula>
    </cfRule>
  </conditionalFormatting>
  <conditionalFormatting sqref="J28:J32">
    <cfRule type="expression" dxfId="401" priority="37">
      <formula>AND(L28=3,IF(COUNTIF(L$28:L$32,"=3")&gt;=2,TRUE))</formula>
    </cfRule>
    <cfRule type="expression" dxfId="400" priority="38">
      <formula>AND(L28=1,IF(COUNTIF(L$28:L$32,"=1")&gt;=2,TRUE))</formula>
    </cfRule>
    <cfRule type="expression" dxfId="399" priority="39">
      <formula>AND(L28=2,IF(COUNTIF(L$28:L$32,"=2")&gt;=2,TRUE))</formula>
    </cfRule>
  </conditionalFormatting>
  <conditionalFormatting sqref="K28:K32">
    <cfRule type="expression" dxfId="398" priority="40">
      <formula>AND(L28=2,IF(COUNTIF(L$28:L$32,"=2")=1,TRUE))</formula>
    </cfRule>
    <cfRule type="expression" dxfId="397" priority="41">
      <formula>AND(IF(COUNTIF(L$28:L$32,"=1")=2,TRUE),IF(COUNTIF(L$28:L$32,"=2")=2,TRUE))</formula>
    </cfRule>
    <cfRule type="expression" dxfId="396" priority="42">
      <formula>OR(L28=0,L28=4)</formula>
    </cfRule>
    <cfRule type="expression" dxfId="395" priority="43">
      <formula>AND(L28=1,IF(COUNTIF(L$28:L$32,"=1")=1,TRUE))</formula>
    </cfRule>
    <cfRule type="expression" dxfId="394" priority="44">
      <formula>AND(L28=3,IF(COUNTIF(L$28:L$32,"=3")=1,TRUE))</formula>
    </cfRule>
  </conditionalFormatting>
  <conditionalFormatting sqref="H28:H32">
    <cfRule type="expression" dxfId="393" priority="45">
      <formula>AND(L28=1,IF(COUNTIF(L$28:L$32,"=1")&gt;=2,TRUE))</formula>
    </cfRule>
    <cfRule type="expression" dxfId="392" priority="46">
      <formula>AND(L28=3,IF(COUNTIF(L$28:L$32,"=3")&gt;=2,TRUE))</formula>
    </cfRule>
    <cfRule type="expression" dxfId="391" priority="47">
      <formula>AND(L28=2,IF(COUNTIF(L$28:L$32,"=2")&gt;=2,TRUE))</formula>
    </cfRule>
  </conditionalFormatting>
  <conditionalFormatting sqref="G148 G150">
    <cfRule type="containsBlanks" dxfId="390" priority="3">
      <formula>LEN(TRIM(G148))=0</formula>
    </cfRule>
  </conditionalFormatting>
  <conditionalFormatting sqref="C106 C108">
    <cfRule type="containsBlanks" dxfId="389" priority="29">
      <formula>LEN(TRIM(C106))=0</formula>
    </cfRule>
  </conditionalFormatting>
  <conditionalFormatting sqref="C102 C104">
    <cfRule type="aboveAverage" dxfId="388" priority="32"/>
  </conditionalFormatting>
  <conditionalFormatting sqref="C102 C104">
    <cfRule type="containsBlanks" dxfId="387" priority="31">
      <formula>LEN(TRIM(C102))=0</formula>
    </cfRule>
  </conditionalFormatting>
  <conditionalFormatting sqref="C106 C108">
    <cfRule type="aboveAverage" dxfId="386" priority="30"/>
  </conditionalFormatting>
  <conditionalFormatting sqref="C114 C116">
    <cfRule type="containsBlanks" dxfId="385" priority="25">
      <formula>LEN(TRIM(C114))=0</formula>
    </cfRule>
  </conditionalFormatting>
  <conditionalFormatting sqref="C110 C112">
    <cfRule type="aboveAverage" dxfId="384" priority="28"/>
  </conditionalFormatting>
  <conditionalFormatting sqref="C110 C112">
    <cfRule type="containsBlanks" dxfId="383" priority="27">
      <formula>LEN(TRIM(C110))=0</formula>
    </cfRule>
  </conditionalFormatting>
  <conditionalFormatting sqref="C114 C116">
    <cfRule type="aboveAverage" dxfId="382" priority="26"/>
  </conditionalFormatting>
  <conditionalFormatting sqref="G105 G113">
    <cfRule type="aboveAverage" dxfId="381" priority="19"/>
    <cfRule type="containsBlanks" dxfId="380" priority="24">
      <formula>LEN(TRIM(G105))=0</formula>
    </cfRule>
  </conditionalFormatting>
  <conditionalFormatting sqref="G117 G119">
    <cfRule type="aboveAverage" dxfId="379" priority="23"/>
  </conditionalFormatting>
  <conditionalFormatting sqref="G117 G119">
    <cfRule type="containsBlanks" dxfId="378" priority="22">
      <formula>LEN(TRIM(G117))=0</formula>
    </cfRule>
  </conditionalFormatting>
  <conditionalFormatting sqref="E111 E115">
    <cfRule type="aboveAverage" dxfId="377" priority="21"/>
  </conditionalFormatting>
  <conditionalFormatting sqref="E111 E115">
    <cfRule type="containsBlanks" dxfId="376" priority="20">
      <formula>LEN(TRIM(E111))=0</formula>
    </cfRule>
  </conditionalFormatting>
  <conditionalFormatting sqref="E127 E129">
    <cfRule type="containsBlanks" dxfId="375" priority="15">
      <formula>LEN(TRIM(E127))=0</formula>
    </cfRule>
  </conditionalFormatting>
  <conditionalFormatting sqref="E123 E125">
    <cfRule type="aboveAverage" dxfId="374" priority="18"/>
  </conditionalFormatting>
  <conditionalFormatting sqref="E123 E125">
    <cfRule type="containsBlanks" dxfId="373" priority="17">
      <formula>LEN(TRIM(E123))=0</formula>
    </cfRule>
  </conditionalFormatting>
  <conditionalFormatting sqref="E127 E129">
    <cfRule type="aboveAverage" dxfId="372" priority="16"/>
  </conditionalFormatting>
  <conditionalFormatting sqref="G124 G128">
    <cfRule type="containsBlanks" dxfId="371" priority="13">
      <formula>LEN(TRIM(G124))=0</formula>
    </cfRule>
    <cfRule type="aboveAverage" dxfId="370" priority="14"/>
  </conditionalFormatting>
  <conditionalFormatting sqref="G131 G133">
    <cfRule type="containsBlanks" dxfId="369" priority="11">
      <formula>LEN(TRIM(G131))=0</formula>
    </cfRule>
  </conditionalFormatting>
  <conditionalFormatting sqref="G131 G133">
    <cfRule type="aboveAverage" dxfId="368" priority="12"/>
  </conditionalFormatting>
  <conditionalFormatting sqref="E144 E146">
    <cfRule type="containsBlanks" dxfId="367" priority="7">
      <formula>LEN(TRIM(E144))=0</formula>
    </cfRule>
  </conditionalFormatting>
  <conditionalFormatting sqref="E140 E142">
    <cfRule type="aboveAverage" dxfId="366" priority="10"/>
  </conditionalFormatting>
  <conditionalFormatting sqref="E140 E142">
    <cfRule type="containsBlanks" dxfId="365" priority="9">
      <formula>LEN(TRIM(E140))=0</formula>
    </cfRule>
  </conditionalFormatting>
  <conditionalFormatting sqref="E144 E146">
    <cfRule type="aboveAverage" dxfId="364" priority="8"/>
  </conditionalFormatting>
  <conditionalFormatting sqref="G141 G145">
    <cfRule type="containsBlanks" dxfId="363" priority="5">
      <formula>LEN(TRIM(G141))=0</formula>
    </cfRule>
    <cfRule type="aboveAverage" dxfId="362" priority="6"/>
  </conditionalFormatting>
  <conditionalFormatting sqref="G148 G150">
    <cfRule type="aboveAverage" dxfId="361" priority="4"/>
  </conditionalFormatting>
  <conditionalFormatting sqref="E103 E107">
    <cfRule type="containsBlanks" dxfId="360" priority="33">
      <formula>LEN(TRIM(E103))=0</formula>
    </cfRule>
    <cfRule type="aboveAverage" dxfId="359" priority="34"/>
  </conditionalFormatting>
  <conditionalFormatting sqref="B1:G1048576">
    <cfRule type="containsText" dxfId="358" priority="1" operator="containsText" text="I-Viru">
      <formula>NOT(ISERROR(SEARCH("I-Viru",B1)))</formula>
    </cfRule>
  </conditionalFormatting>
  <pageMargins left="0.78740157480314965" right="0.39370078740157483" top="0.78740157480314965" bottom="0.39370078740157483" header="0.59055118110236227" footer="0"/>
  <pageSetup paperSize="9" fitToHeight="0" orientation="portrait" useFirstPageNumber="1" verticalDpi="0" r:id="rId1"/>
  <headerFooter>
    <oddHeader>&amp;R&amp;9Page &amp;P of &amp;N</oddHeader>
  </headerFooter>
  <rowBreaks count="2" manualBreakCount="2">
    <brk id="98" max="12" man="1"/>
    <brk id="136" max="1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9CCFF"/>
    <pageSetUpPr fitToPage="1"/>
  </sheetPr>
  <dimension ref="A1:N311"/>
  <sheetViews>
    <sheetView showGridLines="0" showRowColHeaders="0" zoomScaleNormal="100" workbookViewId="0">
      <pane ySplit="4" topLeftCell="A5" activePane="bottomLeft" state="frozen"/>
      <selection activeCell="H1" sqref="H1"/>
      <selection pane="bottomLeft" activeCell="J1" sqref="J1"/>
    </sheetView>
  </sheetViews>
  <sheetFormatPr defaultRowHeight="12.75" x14ac:dyDescent="0.2"/>
  <cols>
    <col min="1" max="1" width="3.28515625" style="7" customWidth="1"/>
    <col min="2" max="2" width="26.42578125" style="7" customWidth="1"/>
    <col min="3" max="9" width="6.28515625" style="7" customWidth="1"/>
    <col min="10" max="11" width="4.7109375" style="7" customWidth="1"/>
    <col min="12" max="12" width="4.7109375" style="7" hidden="1" customWidth="1"/>
    <col min="13" max="13" width="9.140625" style="7" hidden="1" customWidth="1"/>
    <col min="14" max="19" width="9.140625" style="7" customWidth="1"/>
    <col min="20" max="21" width="9.140625" style="7"/>
    <col min="22" max="22" width="9.140625" style="7" customWidth="1"/>
    <col min="23" max="16384" width="9.140625" style="7"/>
  </cols>
  <sheetData>
    <row r="1" spans="1:13" x14ac:dyDescent="0.2">
      <c r="A1" s="43" t="str">
        <f>Võistkondlik!B1</f>
        <v>ESL INDIVIDUAAL-VÕISTKONDLIKUD MEISTRIVÕISTLUSED PETANGIS 2015</v>
      </c>
      <c r="H1"/>
      <c r="I1"/>
      <c r="J1"/>
      <c r="K1"/>
      <c r="L1" s="113"/>
      <c r="M1" s="113"/>
    </row>
    <row r="2" spans="1:13" x14ac:dyDescent="0.2">
      <c r="A2" s="44" t="str">
        <f>Võistkondlik!B2</f>
        <v>Toimumisaeg: L, 23.05.2015 kell 11:00</v>
      </c>
      <c r="H2"/>
      <c r="I2"/>
      <c r="J2"/>
      <c r="K2"/>
      <c r="L2"/>
      <c r="M2"/>
    </row>
    <row r="3" spans="1:13" x14ac:dyDescent="0.2">
      <c r="A3" s="44" t="str">
        <f>Võistkondlik!B3</f>
        <v>Toimumiskoht: Tartumaa, Tartu, Forseliuse kooli staadion</v>
      </c>
      <c r="H3"/>
      <c r="I3"/>
      <c r="J3"/>
      <c r="K3"/>
      <c r="L3"/>
      <c r="M3"/>
    </row>
    <row r="4" spans="1:13" x14ac:dyDescent="0.2">
      <c r="A4" s="34" t="s">
        <v>43</v>
      </c>
      <c r="H4"/>
      <c r="I4"/>
      <c r="J4"/>
      <c r="K4"/>
      <c r="L4"/>
      <c r="M4"/>
    </row>
    <row r="5" spans="1:13" x14ac:dyDescent="0.2">
      <c r="H5"/>
      <c r="I5"/>
      <c r="J5"/>
      <c r="K5"/>
      <c r="L5"/>
      <c r="M5"/>
    </row>
    <row r="6" spans="1:13" x14ac:dyDescent="0.2">
      <c r="A6" s="18" t="s">
        <v>0</v>
      </c>
      <c r="B6" s="18"/>
      <c r="C6" s="63">
        <v>1</v>
      </c>
      <c r="D6" s="63">
        <v>2</v>
      </c>
      <c r="E6" s="63">
        <v>3</v>
      </c>
      <c r="F6" s="63"/>
      <c r="G6" s="63"/>
      <c r="H6" s="63" t="s">
        <v>1</v>
      </c>
      <c r="I6" s="46" t="s">
        <v>47</v>
      </c>
      <c r="J6" s="114" t="s">
        <v>64</v>
      </c>
      <c r="K6" s="115" t="s">
        <v>206</v>
      </c>
      <c r="L6" s="116" t="s">
        <v>64</v>
      </c>
      <c r="M6" s="31" t="b">
        <f>OR(AND(COUNTA(B7:B11)=3,COUNTA(C7:G11)=6),AND(COUNTA(B7:B11)=4,COUNTA(C7:G11)=12),AND(COUNTA(B7:B11)=5,COUNTA(C7:G11)=20))</f>
        <v>1</v>
      </c>
    </row>
    <row r="7" spans="1:13" x14ac:dyDescent="0.2">
      <c r="A7" s="18">
        <v>1</v>
      </c>
      <c r="B7" s="87" t="s">
        <v>155</v>
      </c>
      <c r="C7" s="130"/>
      <c r="D7" s="117">
        <v>13</v>
      </c>
      <c r="E7" s="117">
        <v>13</v>
      </c>
      <c r="F7" s="117"/>
      <c r="G7" s="117"/>
      <c r="H7" s="166" t="str">
        <f>(IF(D7-C8&gt;0,1)+IF(E7-C9&gt;0,1)+IF(F7-C10&gt;0,1)+IF(G7-C11&gt;0,1))&amp;"-"&amp;(IF(D7-C8&lt;0,1)+IF(E7-C9&lt;0,1)+IF(F7-C10&lt;0,1)+IF(G7-C11&lt;0,1))</f>
        <v>2-0</v>
      </c>
      <c r="I7" s="117" t="str">
        <f>IF(AND(B7&lt;&gt;"",M$6=TRUE),A$6&amp;RANK(M7,M$7:M$11,0),"")</f>
        <v>A1</v>
      </c>
      <c r="J7" s="118">
        <f>IF(AND(L7=1,L8=1,D7&gt;C8),1)+IF(AND(L7=1,L9=1,E7&gt;C9),1)+IF(AND(L7=1,L10=1,F7&gt;C10),1)+IF(AND(L7=1,L11=1,G7&gt;C11),1)+IF(AND(L7=2,L8=2,D7&gt;C8),1)+IF(AND(L7=2,L9=2,E7&gt;C9),1)+IF(AND(L7=2,L10=2,F7&gt;C10),1)+IF(AND(L7=2,L11=2,G7&gt;C11),1)+IF(AND(L7=3,L8=3,D7&gt;C8),1)+IF(AND(L7=3,L9=3,E7&gt;C9),1)+IF(AND(L7=3,L10=3,F7&gt;C10),1)+IF(AND(L7=3,L11=3,G7&gt;C11),1)</f>
        <v>0</v>
      </c>
      <c r="K7" s="119">
        <f>IF(AND(L7=1,L8=1),D7-C8)+IF(AND(L7=1,L9=1),E7-C9)+IF(AND(L7=1,L10=1),F7-C10)+IF(AND(L7=1,L11=1),G7-C11)+IF(AND(L7=2,L8=2),D7-C8)+IF(AND(L7=2,L9=2),E7-C9)+IF(AND(L7=2,L10=2),F7-C10)+IF(AND(L7=2,L11=2),G7-C11)+IF(AND(L7=3,L8=3),D7-C8)+IF(AND(L7=3,L9=3),E7-C9)+IF(AND(L7=3,L10=3),F7-C10)+IF(AND(L7=3,L11=3),G7-C11)</f>
        <v>0</v>
      </c>
      <c r="L7" s="120">
        <f>VALUE(LEFT(H7,1))</f>
        <v>2</v>
      </c>
      <c r="M7" s="121">
        <f>10000*L7+J7*100+K7</f>
        <v>20000</v>
      </c>
    </row>
    <row r="8" spans="1:13" x14ac:dyDescent="0.2">
      <c r="A8" s="18">
        <v>2</v>
      </c>
      <c r="B8" s="37" t="s">
        <v>165</v>
      </c>
      <c r="C8" s="47">
        <v>5</v>
      </c>
      <c r="D8" s="131"/>
      <c r="E8" s="47">
        <v>4</v>
      </c>
      <c r="F8" s="47"/>
      <c r="G8" s="47"/>
      <c r="H8" s="167" t="str">
        <f>(IF(C8-D7&gt;0,1)+IF(E8-D9&gt;0,1)+IF(F8-D10&gt;0,1)+IF(G8-D11&gt;0,1))&amp;"-"&amp;(IF(C8-D7&lt;0,1)+IF(E8-D9&lt;0,1)+IF(F8-D10&lt;0,1)+IF(G8-D11&lt;0,1))</f>
        <v>0-2</v>
      </c>
      <c r="I8" s="47" t="str">
        <f>IF(AND(B8&lt;&gt;"",M$6=TRUE),A$6&amp;RANK(M8,M$7:M$11,0),"")</f>
        <v>A3</v>
      </c>
      <c r="J8" s="123">
        <f>IF(AND(L8=1,L7=1,C8&gt;D7),1)+IF(AND(L8=1,L9=1,E8&gt;D9),1)+IF(AND(L8=1,L10=1,F8&gt;D10),1)+IF(AND(L8=1,L11=1,G8&gt;D11),1)+IF(AND(L8=2,L7=2,C8&gt;D7),1)+IF(AND(L8=2,L9=2,E8&gt;D9),1)+IF(AND(L8=2,L10=2,F8&gt;D10),1)+IF(AND(L8=2,L11=2,G8&gt;D11),1)+IF(AND(L8=3,L7=3,C8&gt;D7),1)+IF(AND(L8=3,L9=3,E8&gt;D9),1)+IF(AND(L8=3,L10=3,F8&gt;D10),1)+IF(AND(L8=3,L11=3,G8&gt;D11),1)</f>
        <v>0</v>
      </c>
      <c r="K8" s="124">
        <f>IF(AND(L8=1,L7=1),C8-D7)+IF(AND(L8=1,L9=1),E8-D9)+IF(AND(L8=1,L10=1),F8-D10)+IF(AND(L8=1,L11=1),G8-D11)+IF(AND(L8=2,L7=2),C8-D7)+IF(AND(L8=2,L9=2),E8-D9)+IF(AND(L8=2,L10=2),F8-D10)+IF(AND(L8=2,L11=2),G8-D11)+IF(AND(L8=3,L7=3),C8-D7)+IF(AND(L8=3,L9=3),E8-D9)+IF(AND(L8=3,L10=3),F8-D10)+IF(AND(L8=3,L11=3),G8-D11)</f>
        <v>0</v>
      </c>
      <c r="L8" s="125">
        <f>VALUE(LEFT(H8,1))</f>
        <v>0</v>
      </c>
      <c r="M8" s="126">
        <f>10000*L8+J8*100+K8</f>
        <v>0</v>
      </c>
    </row>
    <row r="9" spans="1:13" x14ac:dyDescent="0.2">
      <c r="A9" s="18">
        <v>3</v>
      </c>
      <c r="B9" s="88" t="s">
        <v>162</v>
      </c>
      <c r="C9" s="47">
        <v>9</v>
      </c>
      <c r="D9" s="132">
        <v>13</v>
      </c>
      <c r="E9" s="131"/>
      <c r="F9" s="47"/>
      <c r="G9" s="47"/>
      <c r="H9" s="167" t="str">
        <f>(IF(C9-E7&gt;0,1)+IF(D9-E8&gt;0,1)+IF(F9-E10&gt;0,1)+IF(G9-E11&gt;0,1))&amp;"-"&amp;(IF(C9-E7&lt;0,1)+IF(D9-E8&lt;0,1)+IF(F9-E10&lt;0,1)+IF(G9-E11&lt;0,1))</f>
        <v>1-1</v>
      </c>
      <c r="I9" s="47" t="str">
        <f>IF(AND(B9&lt;&gt;"",M$6=TRUE),A$6&amp;RANK(M9,M$7:M$11,0),"")</f>
        <v>A2</v>
      </c>
      <c r="J9" s="123">
        <f>IF(AND(L9=1,L7=1,C9&gt;E7),1)+IF(AND(L9=1,L8=1,D9&gt;E8),1)+IF(AND(L9=1,L10=1,F9&gt;E10),1)+IF(AND(L9=1,L11=1,G9&gt;E11),1)+IF(AND(L9=2,L7=2,C9&gt;E7),1)+IF(AND(L9=2,L8=2,D9&gt;E8),1)+IF(AND(L9=2,L10=2,F9&gt;E10),1)+IF(AND(L9=2,L11=2,G9&gt;E11),1)+IF(AND(L9=3,L7=3,C9&gt;E7),1)+IF(AND(L9=3,L8=3,D9&gt;E8),1)+IF(AND(L9=3,L10=3,F9&gt;E10),1)+IF(AND(L9=3,L11=3,G9&gt;E11),1)</f>
        <v>0</v>
      </c>
      <c r="K9" s="124">
        <f>IF(AND(L9=1,L7=1),C9-E7)+IF(AND(L9=1,L8=1),D9-E8)+IF(AND(L9=1,L10=1),F9-E10)+IF(AND(L9=1,L11=1),G9-E11)+IF(AND(L9=2,L7=2),C9-E7)+IF(AND(L9=2,L8=2),D9-E8)+IF(AND(L9=2,L10=2),F9-E10)+IF(AND(L9=2,L11=2),G9-E11)+IF(AND(L9=3,L7=3),C9-E7)+IF(AND(L9=3,L8=3),D9-E8)+IF(AND(L9=3,L10=3),F9-E10)+IF(AND(L9=3,L11=3),G9-E11)</f>
        <v>0</v>
      </c>
      <c r="L9" s="125">
        <f>VALUE(LEFT(H9,1))</f>
        <v>1</v>
      </c>
      <c r="M9" s="126">
        <f>10000*L9+J9*100+K9</f>
        <v>10000</v>
      </c>
    </row>
    <row r="10" spans="1:13" hidden="1" x14ac:dyDescent="0.2">
      <c r="A10" s="18">
        <v>4</v>
      </c>
      <c r="B10" s="37"/>
      <c r="C10" s="47"/>
      <c r="D10" s="132"/>
      <c r="E10" s="47"/>
      <c r="F10" s="131"/>
      <c r="G10" s="133"/>
      <c r="H10" s="167" t="str">
        <f>(IF(C10-F7&gt;0,1)+IF(D10-F8&gt;0,1)+IF(E10-F9&gt;0,1)+IF(G10-F11&gt;0,1))&amp;"-"&amp;(IF(C10-F7&lt;0,1)+IF(D10-F8&lt;0,1)+IF(E10-F9&lt;0,1)+IF(G10-F11&lt;0,1))</f>
        <v>0-0</v>
      </c>
      <c r="I10" s="47" t="str">
        <f>IF(AND(B10&lt;&gt;"",M$6=TRUE),A$6&amp;RANK(M10,M$7:M$11,0),"")</f>
        <v/>
      </c>
      <c r="J10" s="123">
        <f>IF(AND(L10=1,L7=1,C10&gt;F7),1)+IF(AND(L10=1,L8=1,D10&gt;F8),1)+IF(AND(L10=1,L9=1,E10&gt;F9),1)+IF(AND(L10=1,L11=1,G10&gt;F11),1)+IF(AND(L10=2,L7=2,C10&gt;F7),1)+IF(AND(L10=2,L8=2,D10&gt;F8),1)+IF(AND(L10=2,L9=2,E10&gt;F9),1)+IF(AND(L10=2,L11=2,G10&gt;F11),1)+IF(AND(L10=3,L7=3,C10&gt;F7),1)+IF(AND(L10=3,L8=3,D10&gt;F8),1)+IF(AND(L10=3,L9=3,E10&gt;F9),1)+IF(AND(L10=3,L11=3,G10&gt;F11),1)</f>
        <v>0</v>
      </c>
      <c r="K10" s="124">
        <f>IF(AND(L10=1,L7=1),C10-F7)+IF(AND(L10=1,L8=1),D10-F8)+IF(AND(L10=1,L9=1),E10-F9)+IF(AND(L10=1,L11=1),G10-F11)+IF(AND(L10=2,L7=2),C10-F7)+IF(AND(L10=2,L8=2),D10-F8)+IF(AND(L10=2,L9=2),E10-F9)+IF(AND(L10=2,L11=2),G10-F11)+IF(AND(L10=3,L7=3),C10-F7)+IF(AND(L10=3,L8=3),D10-F8)+IF(AND(L10=3,L9=3),E10-F9)+IF(AND(L10=3,L11=3),G10-F11)</f>
        <v>0</v>
      </c>
      <c r="L10" s="125">
        <f>VALUE(LEFT(H10,1))</f>
        <v>0</v>
      </c>
      <c r="M10" s="126">
        <f>10000*L10+J10*100+K10</f>
        <v>0</v>
      </c>
    </row>
    <row r="11" spans="1:13" hidden="1" x14ac:dyDescent="0.2">
      <c r="A11" s="25">
        <v>5</v>
      </c>
      <c r="B11" s="23"/>
      <c r="C11" s="47"/>
      <c r="D11" s="47"/>
      <c r="E11" s="47"/>
      <c r="F11" s="47"/>
      <c r="G11" s="131"/>
      <c r="H11" s="167" t="str">
        <f>(IF(C11-G7&gt;0,1)+IF(D11-G8&gt;0,1)+IF(E11-G9&gt;0,1)+IF(F11-G10&gt;0,1))&amp;"-"&amp;(IF(C11-G7&lt;0,1)+IF(D11-G8&lt;0,1)+IF(E11-G9&lt;0,1)+IF(F11-G10&lt;0,1))</f>
        <v>0-0</v>
      </c>
      <c r="I11" s="47" t="str">
        <f>IF(AND(B11&lt;&gt;"",M$6=TRUE),A$6&amp;RANK(M11,M$7:M$11,0),"")</f>
        <v/>
      </c>
      <c r="J11" s="123">
        <f>IF(AND(L11=1,L7=1,C11&gt;G7),1)+IF(AND(L11=1,L8=1,D11&gt;G8),1)+IF(AND(L11=1,L9=1,E11&gt;G9),1)+IF(AND(L11=1,L10=1,F11&gt;G10),1)+IF(AND(L11=2,L7=2,C11&gt;G7),1)+IF(AND(L11=2,L8=2,D11&gt;G8),1)+IF(AND(L11=2,L9=2,E11&gt;G9),1)+IF(AND(L11=2,L10=2,F11&gt;G10),1)+IF(AND(L11=3,L7=3,C11&gt;G7),1)+IF(AND(L11=3,L8=3,D11&gt;G8),1)+IF(AND(L11=3,L9=3,E11&gt;G9),1)+IF(AND(L11=3,L10=3,F11&gt;G10),1)</f>
        <v>0</v>
      </c>
      <c r="K11" s="124">
        <f>IF(AND(L11=1,L7=1),C11-G7)+IF(AND(L11=1,L8=1),D11-G8)+IF(AND(L11=1,L9=1),E11-G9)+IF(AND(L11=1,L10=1),F11-G10)+IF(AND(L11=2,L7=2),C11-G7)+IF(AND(L11=2,L8=2),D11-G8)+IF(AND(L11=2,L9=2),E11-G9)+IF(AND(L11=2,L10=2),F11-G10)+IF(AND(L11=3,L7=3),C11-G7)+IF(AND(L11=3,L8=3),D11-G8)+IF(AND(L11=3,L9=3),E11-G9)+IF(AND(L11=3,L10=3),F11-G10)</f>
        <v>0</v>
      </c>
      <c r="L11" s="125">
        <f>VALUE(LEFT(H11,1))</f>
        <v>0</v>
      </c>
      <c r="M11" s="126">
        <f>10000*L11+J11*100+K11</f>
        <v>0</v>
      </c>
    </row>
    <row r="13" spans="1:13" x14ac:dyDescent="0.2">
      <c r="A13" s="18" t="s">
        <v>2</v>
      </c>
      <c r="B13" s="18"/>
      <c r="C13" s="63">
        <v>1</v>
      </c>
      <c r="D13" s="63">
        <v>2</v>
      </c>
      <c r="E13" s="63">
        <v>3</v>
      </c>
      <c r="F13" s="63"/>
      <c r="G13" s="63"/>
      <c r="H13" s="46" t="s">
        <v>1</v>
      </c>
      <c r="I13" s="46" t="s">
        <v>47</v>
      </c>
      <c r="J13" s="114" t="s">
        <v>64</v>
      </c>
      <c r="K13" s="115" t="s">
        <v>206</v>
      </c>
      <c r="L13" s="127" t="s">
        <v>64</v>
      </c>
      <c r="M13" s="128" t="b">
        <f>OR(AND(COUNTA(B14:B18)=3,COUNTA(C14:G18)=6),AND(COUNTA(B14:B18)=4,COUNTA(C14:G18)=12),AND(COUNTA(B14:B18)=5,COUNTA(C14:G18)=20))</f>
        <v>1</v>
      </c>
    </row>
    <row r="14" spans="1:13" x14ac:dyDescent="0.2">
      <c r="A14" s="18">
        <v>1</v>
      </c>
      <c r="B14" s="37" t="s">
        <v>157</v>
      </c>
      <c r="C14" s="130"/>
      <c r="D14" s="117">
        <v>13</v>
      </c>
      <c r="E14" s="117">
        <v>13</v>
      </c>
      <c r="F14" s="117"/>
      <c r="G14" s="117"/>
      <c r="H14" s="167" t="str">
        <f>(IF(D14-C15&gt;0,1)+IF(E14-C16&gt;0,1)+IF(F14-C17&gt;0,1)+IF(G14-C18&gt;0,1))&amp;"-"&amp;(IF(D14-C15&lt;0,1)+IF(E14-C16&lt;0,1)+IF(F14-C17&lt;0,1)+IF(G14-C18&lt;0,1))</f>
        <v>2-0</v>
      </c>
      <c r="I14" s="47" t="str">
        <f>IF(AND(B14&lt;&gt;"",M$6=TRUE),A$13&amp;RANK(M14,M$14:M$18,0),"")</f>
        <v>B1</v>
      </c>
      <c r="J14" s="118">
        <f>IF(AND(L14=1,L15=1,D14&gt;C15),1)+IF(AND(L14=1,L16=1,E14&gt;C16),1)+IF(AND(L14=1,L17=1,F14&gt;C17),1)+IF(AND(L14=1,L18=1,G14&gt;C18),1)+IF(AND(L14=2,L15=2,D14&gt;C15),1)+IF(AND(L14=2,L16=2,E14&gt;C16),1)+IF(AND(L14=2,L17=2,F14&gt;C17),1)+IF(AND(L14=2,L18=2,G14&gt;C18),1)+IF(AND(L14=3,L15=3,D14&gt;C15),1)+IF(AND(L14=3,L16=3,E14&gt;C16),1)+IF(AND(L14=3,L17=3,F14&gt;C17),1)+IF(AND(L14=3,L18=3,G14&gt;C18),1)</f>
        <v>0</v>
      </c>
      <c r="K14" s="119">
        <f>IF(AND(L14=1,L15=1),D14-C15)+IF(AND(L14=1,L16=1),E14-C16)+IF(AND(L14=1,L17=1),F14-C17)+IF(AND(L14=1,L18=1),G14-C18)+IF(AND(L14=2,L15=2),D14-C15)+IF(AND(L14=2,L16=2),E14-C16)+IF(AND(L14=2,L17=2),F14-C17)+IF(AND(L14=2,L18=2),G14-C18)+IF(AND(L14=3,L15=3),D14-C15)+IF(AND(L14=3,L16=3),E14-C16)+IF(AND(L14=3,L17=3),F14-C17)+IF(AND(L14=3,L18=3),G14-C18)</f>
        <v>0</v>
      </c>
      <c r="L14" s="125">
        <f>VALUE(LEFT(H14,1))</f>
        <v>2</v>
      </c>
      <c r="M14" s="126">
        <f>10000*L14+J14*100+K14</f>
        <v>20000</v>
      </c>
    </row>
    <row r="15" spans="1:13" x14ac:dyDescent="0.2">
      <c r="A15" s="18">
        <v>2</v>
      </c>
      <c r="B15" s="37" t="s">
        <v>164</v>
      </c>
      <c r="C15" s="47">
        <v>6</v>
      </c>
      <c r="D15" s="131"/>
      <c r="E15" s="47">
        <v>10</v>
      </c>
      <c r="F15" s="47"/>
      <c r="G15" s="47"/>
      <c r="H15" s="167" t="str">
        <f>(IF(C15-D14&gt;0,1)+IF(E15-D16&gt;0,1)+IF(F15-D17&gt;0,1)+IF(G15-D18&gt;0,1))&amp;"-"&amp;(IF(C15-D14&lt;0,1)+IF(E15-D16&lt;0,1)+IF(F15-D17&lt;0,1)+IF(G15-D18&lt;0,1))</f>
        <v>0-2</v>
      </c>
      <c r="I15" s="47" t="str">
        <f>IF(AND(B15&lt;&gt;"",M$6=TRUE),A$13&amp;RANK(M15,M$14:M$18,0),"")</f>
        <v>B3</v>
      </c>
      <c r="J15" s="123">
        <f>IF(AND(L15=1,L14=1,C15&gt;D14),1)+IF(AND(L15=1,L16=1,E15&gt;D16),1)+IF(AND(L15=1,L17=1,F15&gt;D17),1)+IF(AND(L15=1,L18=1,G15&gt;D18),1)+IF(AND(L15=2,L14=2,C15&gt;D14),1)+IF(AND(L15=2,L16=2,E15&gt;D16),1)+IF(AND(L15=2,L17=2,F15&gt;D17),1)+IF(AND(L15=2,L18=2,G15&gt;D18),1)+IF(AND(L15=3,L14=3,C15&gt;D14),1)+IF(AND(L15=3,L16=3,E15&gt;D16),1)+IF(AND(L15=3,L17=3,F15&gt;D17),1)+IF(AND(L15=3,L18=3,G15&gt;D18),1)</f>
        <v>0</v>
      </c>
      <c r="K15" s="124">
        <f>IF(AND(L15=1,L14=1),C15-D14)+IF(AND(L15=1,L16=1),E15-D16)+IF(AND(L15=1,L17=1),F15-D17)+IF(AND(L15=1,L18=1),G15-D18)+IF(AND(L15=2,L14=2),C15-D14)+IF(AND(L15=2,L16=2),E15-D16)+IF(AND(L15=2,L17=2),F15-D17)+IF(AND(L15=2,L18=2),G15-D18)+IF(AND(L15=3,L14=3),C15-D14)+IF(AND(L15=3,L16=3),E15-D16)+IF(AND(L15=3,L17=3),F15-D17)+IF(AND(L15=3,L18=3),G15-D18)</f>
        <v>0</v>
      </c>
      <c r="L15" s="125">
        <f>VALUE(LEFT(H15,1))</f>
        <v>0</v>
      </c>
      <c r="M15" s="126">
        <f>10000*L15+J15*100+K15</f>
        <v>0</v>
      </c>
    </row>
    <row r="16" spans="1:13" x14ac:dyDescent="0.2">
      <c r="A16" s="18">
        <v>3</v>
      </c>
      <c r="B16" s="18" t="s">
        <v>160</v>
      </c>
      <c r="C16" s="47">
        <v>10</v>
      </c>
      <c r="D16" s="192">
        <v>13</v>
      </c>
      <c r="E16" s="131"/>
      <c r="F16" s="47"/>
      <c r="G16" s="47"/>
      <c r="H16" s="167" t="str">
        <f>(IF(C16-E14&gt;0,1)+IF(D16-E15&gt;0,1)+IF(F16-E17&gt;0,1)+IF(G16-E18&gt;0,1))&amp;"-"&amp;(IF(C16-E14&lt;0,1)+IF(D16-E15&lt;0,1)+IF(F16-E17&lt;0,1)+IF(G16-E18&lt;0,1))</f>
        <v>1-1</v>
      </c>
      <c r="I16" s="47" t="str">
        <f>IF(AND(B16&lt;&gt;"",M$6=TRUE),A$13&amp;RANK(M16,M$14:M$18,0),"")</f>
        <v>B2</v>
      </c>
      <c r="J16" s="123">
        <f>IF(AND(L16=1,L14=1,C16&gt;E14),1)+IF(AND(L16=1,L15=1,D16&gt;E15),1)+IF(AND(L16=1,L17=1,F16&gt;E17),1)+IF(AND(L16=1,L18=1,G16&gt;E18),1)+IF(AND(L16=2,L14=2,C16&gt;E14),1)+IF(AND(L16=2,L15=2,D16&gt;E15),1)+IF(AND(L16=2,L17=2,F16&gt;E17),1)+IF(AND(L16=2,L18=2,G16&gt;E18),1)+IF(AND(L16=3,L14=3,C16&gt;E14),1)+IF(AND(L16=3,L15=3,D16&gt;E15),1)+IF(AND(L16=3,L17=3,F16&gt;E17),1)+IF(AND(L16=3,L18=3,G16&gt;E18),1)</f>
        <v>0</v>
      </c>
      <c r="K16" s="124">
        <f>IF(AND(L16=1,L14=1),C16-E14)+IF(AND(L16=1,L15=1),D16-E15)+IF(AND(L16=1,L17=1),F16-E17)+IF(AND(L16=1,L18=1),G16-E18)+IF(AND(L16=2,L14=2),C16-E14)+IF(AND(L16=2,L15=2),D16-E15)+IF(AND(L16=2,L17=2),F16-E17)+IF(AND(L16=2,L18=2),G16-E18)+IF(AND(L16=3,L14=3),C16-E14)+IF(AND(L16=3,L15=3),D16-E15)+IF(AND(L16=3,L17=3),F16-E17)+IF(AND(L16=3,L18=3),G16-E18)</f>
        <v>0</v>
      </c>
      <c r="L16" s="125">
        <f>VALUE(LEFT(H16,1))</f>
        <v>1</v>
      </c>
      <c r="M16" s="126">
        <f>10000*L16+J16*100+K16</f>
        <v>10000</v>
      </c>
    </row>
    <row r="17" spans="1:14" hidden="1" x14ac:dyDescent="0.2">
      <c r="A17" s="18">
        <v>4</v>
      </c>
      <c r="B17" s="37"/>
      <c r="C17" s="47"/>
      <c r="D17" s="132"/>
      <c r="E17" s="47"/>
      <c r="F17" s="131"/>
      <c r="G17" s="133"/>
      <c r="H17" s="167" t="str">
        <f>(IF(C17-F14&gt;0,1)+IF(D17-F15&gt;0,1)+IF(E17-F16&gt;0,1)+IF(G17-F18&gt;0,1))&amp;"-"&amp;(IF(C17-F14&lt;0,1)+IF(D17-F15&lt;0,1)+IF(E17-F16&lt;0,1)+IF(G17-F18&lt;0,1))</f>
        <v>0-0</v>
      </c>
      <c r="I17" s="47" t="str">
        <f>IF(AND(B17&lt;&gt;"",M$6=TRUE),A$13&amp;RANK(M17,M$14:M$18,0),"")</f>
        <v/>
      </c>
      <c r="J17" s="123">
        <f>IF(AND(L17=1,L14=1,C17&gt;F14),1)+IF(AND(L17=1,L15=1,D17&gt;F15),1)+IF(AND(L17=1,L16=1,E17&gt;F16),1)+IF(AND(L17=1,L18=1,G17&gt;F18),1)+IF(AND(L17=2,L14=2,C17&gt;F14),1)+IF(AND(L17=2,L15=2,D17&gt;F15),1)+IF(AND(L17=2,L16=2,E17&gt;F16),1)+IF(AND(L17=2,L18=2,G17&gt;F18),1)+IF(AND(L17=3,L14=3,C17&gt;F14),1)+IF(AND(L17=3,L15=3,D17&gt;F15),1)+IF(AND(L17=3,L16=3,E17&gt;F16),1)+IF(AND(L17=3,L18=3,G17&gt;F18),1)</f>
        <v>0</v>
      </c>
      <c r="K17" s="124">
        <f>IF(AND(L17=1,L14=1),C17-F14)+IF(AND(L17=1,L15=1),D17-F15)+IF(AND(L17=1,L16=1),E17-F16)+IF(AND(L17=1,L18=1),G17-F18)+IF(AND(L17=2,L14=2),C17-F14)+IF(AND(L17=2,L15=2),D17-F15)+IF(AND(L17=2,L16=2),E17-F16)+IF(AND(L17=2,L18=2),G17-F18)+IF(AND(L17=3,L14=3),C17-F14)+IF(AND(L17=3,L15=3),D17-F15)+IF(AND(L17=3,L16=3),E17-F16)+IF(AND(L17=3,L18=3),G17-F18)</f>
        <v>0</v>
      </c>
      <c r="L17" s="125">
        <f>VALUE(LEFT(H17,1))</f>
        <v>0</v>
      </c>
      <c r="M17" s="126">
        <f>10000*L17+J17*100+K17</f>
        <v>0</v>
      </c>
    </row>
    <row r="18" spans="1:14" hidden="1" x14ac:dyDescent="0.2">
      <c r="A18" s="25">
        <v>5</v>
      </c>
      <c r="B18" s="23"/>
      <c r="C18" s="47"/>
      <c r="D18" s="47"/>
      <c r="E18" s="47"/>
      <c r="F18" s="47"/>
      <c r="G18" s="131"/>
      <c r="H18" s="167" t="str">
        <f>(IF(C18-G14&gt;0,1)+IF(D18-G15&gt;0,1)+IF(E18-G16&gt;0,1)+IF(F18-G17&gt;0,1))&amp;"-"&amp;(IF(C18-G14&lt;0,1)+IF(D18-G15&lt;0,1)+IF(E18-G16&lt;0,1)+IF(F18-G17&lt;0,1))</f>
        <v>0-0</v>
      </c>
      <c r="I18" s="47" t="str">
        <f>IF(AND(B18&lt;&gt;"",M$6=TRUE),A$13&amp;RANK(M18,M$14:M$18,0),"")</f>
        <v/>
      </c>
      <c r="J18" s="123">
        <f>IF(AND(L18=1,L14=1,C18&gt;G14),1)+IF(AND(L18=1,L15=1,D18&gt;G15),1)+IF(AND(L18=1,L16=1,E18&gt;G16),1)+IF(AND(L18=1,L17=1,F18&gt;G17),1)+IF(AND(L18=2,L14=2,C18&gt;G14),1)+IF(AND(L18=2,L15=2,D18&gt;G15),1)+IF(AND(L18=2,L16=2,E18&gt;G16),1)+IF(AND(L18=2,L17=2,F18&gt;G17),1)+IF(AND(L18=3,L14=3,C18&gt;G14),1)+IF(AND(L18=3,L15=3,D18&gt;G15),1)+IF(AND(L18=3,L16=3,E18&gt;G16),1)+IF(AND(L18=3,L17=3,F18&gt;G17),1)</f>
        <v>0</v>
      </c>
      <c r="K18" s="124">
        <f>IF(AND(L18=1,L14=1),C18-G14)+IF(AND(L18=1,L15=1),D18-G15)+IF(AND(L18=1,L16=1),E18-G16)+IF(AND(L18=1,L17=1),F18-G17)+IF(AND(L18=2,L14=2),C18-G14)+IF(AND(L18=2,L15=2),D18-G15)+IF(AND(L18=2,L16=2),E18-G16)+IF(AND(L18=2,L17=2),F18-G17)+IF(AND(L18=3,L14=3),C18-G14)+IF(AND(L18=3,L15=3),D18-G15)+IF(AND(L18=3,L16=3),E18-G16)+IF(AND(L18=3,L17=3),F18-G17)</f>
        <v>0</v>
      </c>
      <c r="L18" s="125">
        <f>VALUE(LEFT(H18,1))</f>
        <v>0</v>
      </c>
      <c r="M18" s="126">
        <f>10000*L18+J18*100+K18</f>
        <v>0</v>
      </c>
    </row>
    <row r="19" spans="1:14" x14ac:dyDescent="0.2">
      <c r="H19" s="39"/>
    </row>
    <row r="20" spans="1:14" x14ac:dyDescent="0.2">
      <c r="A20" s="18" t="s">
        <v>27</v>
      </c>
      <c r="B20" s="18"/>
      <c r="C20" s="63">
        <v>1</v>
      </c>
      <c r="D20" s="63">
        <v>2</v>
      </c>
      <c r="E20" s="63">
        <v>3</v>
      </c>
      <c r="F20" s="63"/>
      <c r="G20" s="63"/>
      <c r="H20" s="46" t="s">
        <v>1</v>
      </c>
      <c r="I20" s="46" t="s">
        <v>47</v>
      </c>
      <c r="J20" s="114" t="s">
        <v>64</v>
      </c>
      <c r="K20" s="115" t="s">
        <v>206</v>
      </c>
      <c r="L20" s="127" t="s">
        <v>64</v>
      </c>
      <c r="M20" s="128" t="b">
        <f>OR(AND(COUNTA(B21:B25)=3,COUNTA(C21:G25)=6),AND(COUNTA(B21:B25)=4,COUNTA(C21:G25)=12),AND(COUNTA(B21:B25)=5,COUNTA(C21:G25)=20))</f>
        <v>1</v>
      </c>
      <c r="N20"/>
    </row>
    <row r="21" spans="1:14" x14ac:dyDescent="0.2">
      <c r="A21" s="18">
        <v>1</v>
      </c>
      <c r="B21" s="88" t="s">
        <v>159</v>
      </c>
      <c r="C21" s="130"/>
      <c r="D21" s="117">
        <v>13</v>
      </c>
      <c r="E21" s="117">
        <v>13</v>
      </c>
      <c r="F21" s="117"/>
      <c r="G21" s="117"/>
      <c r="H21" s="122" t="str">
        <f>(IF(D21-C22&gt;0,1)+IF(E21-C23&gt;0,1)+IF(F21-C24&gt;0,1)+IF(G21-C25&gt;0,1))&amp;"-"&amp;(IF(D21-C22&lt;0,1)+IF(E21-C23&lt;0,1)+IF(F21-C24&lt;0,1)+IF(G21-C25&lt;0,1))</f>
        <v>2-0</v>
      </c>
      <c r="I21" s="47" t="str">
        <f>IF(AND(B21&lt;&gt;"",M$20=TRUE),A$20&amp;RANK(M21,M$21:M$25,0),"")</f>
        <v>C1</v>
      </c>
      <c r="J21" s="118">
        <f>IF(AND(L21=1,L22=1,D21&gt;C22),1)+IF(AND(L21=1,L23=1,E21&gt;C23),1)+IF(AND(L21=1,L24=1,F21&gt;C24),1)+IF(AND(L21=1,L25=1,G21&gt;C25),1)+IF(AND(L21=2,L22=2,D21&gt;C22),1)+IF(AND(L21=2,L23=2,E21&gt;C23),1)+IF(AND(L21=2,L24=2,F21&gt;C24),1)+IF(AND(L21=2,L25=2,G21&gt;C25),1)+IF(AND(L21=3,L22=3,D21&gt;C22),1)+IF(AND(L21=3,L23=3,E21&gt;C23),1)+IF(AND(L21=3,L24=3,F21&gt;C24),1)+IF(AND(L21=3,L25=3,G21&gt;C25),1)</f>
        <v>0</v>
      </c>
      <c r="K21" s="119">
        <f>IF(AND(L21=1,L22=1),D21-C22)+IF(AND(L21=1,L23=1),E21-C23)+IF(AND(L21=1,L24=1),F21-C24)+IF(AND(L21=1,L25=1),G21-C25)+IF(AND(L21=2,L22=2),D21-C22)+IF(AND(L21=2,L23=2),E21-C23)+IF(AND(L21=2,L24=2),F21-C24)+IF(AND(L21=2,L25=2),G21-C25)+IF(AND(L21=3,L22=3),D21-C22)+IF(AND(L21=3,L23=3),E21-C23)+IF(AND(L21=3,L24=3),F21-C24)+IF(AND(L21=3,L25=3),G21-C25)</f>
        <v>0</v>
      </c>
      <c r="L21" s="125">
        <f>VALUE(LEFT(H21,1))</f>
        <v>2</v>
      </c>
      <c r="M21" s="126">
        <f>10000*L21+J21*100+K21</f>
        <v>20000</v>
      </c>
      <c r="N21"/>
    </row>
    <row r="22" spans="1:14" x14ac:dyDescent="0.2">
      <c r="A22" s="18">
        <v>2</v>
      </c>
      <c r="B22" s="37" t="s">
        <v>158</v>
      </c>
      <c r="C22" s="47">
        <v>6</v>
      </c>
      <c r="D22" s="131"/>
      <c r="E22" s="47">
        <v>13</v>
      </c>
      <c r="F22" s="47"/>
      <c r="G22" s="47"/>
      <c r="H22" s="122" t="str">
        <f>(IF(C22-D21&gt;0,1)+IF(E22-D23&gt;0,1)+IF(F22-D24&gt;0,1)+IF(G22-D25&gt;0,1))&amp;"-"&amp;(IF(C22-D21&lt;0,1)+IF(E22-D23&lt;0,1)+IF(F22-D24&lt;0,1)+IF(G22-D25&lt;0,1))</f>
        <v>1-1</v>
      </c>
      <c r="I22" s="47" t="str">
        <f>IF(AND(B22&lt;&gt;"",M$20=TRUE),A$20&amp;RANK(M22,M$21:M$25,0),"")</f>
        <v>C2</v>
      </c>
      <c r="J22" s="123">
        <f>IF(AND(L22=1,L21=1,C22&gt;D21),1)+IF(AND(L22=1,L23=1,E22&gt;D23),1)+IF(AND(L22=1,L24=1,F22&gt;D24),1)+IF(AND(L22=1,L25=1,G22&gt;D25),1)+IF(AND(L22=2,L21=2,C22&gt;D21),1)+IF(AND(L22=2,L23=2,E22&gt;D23),1)+IF(AND(L22=2,L24=2,F22&gt;D24),1)+IF(AND(L22=2,L25=2,G22&gt;D25),1)+IF(AND(L22=3,L21=3,C22&gt;D21),1)+IF(AND(L22=3,L23=3,E22&gt;D23),1)+IF(AND(L22=3,L24=3,F22&gt;D24),1)+IF(AND(L22=3,L25=3,G22&gt;D25),1)</f>
        <v>0</v>
      </c>
      <c r="K22" s="124">
        <f>IF(AND(L22=1,L21=1),C22-D21)+IF(AND(L22=1,L23=1),E22-D23)+IF(AND(L22=1,L24=1),F22-D24)+IF(AND(L22=1,L25=1),G22-D25)+IF(AND(L22=2,L21=2),C22-D21)+IF(AND(L22=2,L23=2),E22-D23)+IF(AND(L22=2,L24=2),F22-D24)+IF(AND(L22=2,L25=2),G22-D25)+IF(AND(L22=3,L21=3),C22-D21)+IF(AND(L22=3,L23=3),E22-D23)+IF(AND(L22=3,L24=3),F22-D24)+IF(AND(L22=3,L25=3),G22-D25)</f>
        <v>0</v>
      </c>
      <c r="L22" s="125">
        <f>VALUE(LEFT(H22,1))</f>
        <v>1</v>
      </c>
      <c r="M22" s="126">
        <f>10000*L22+J22*100+K22</f>
        <v>10000</v>
      </c>
      <c r="N22"/>
    </row>
    <row r="23" spans="1:14" x14ac:dyDescent="0.2">
      <c r="A23" s="18">
        <v>3</v>
      </c>
      <c r="B23" s="89" t="s">
        <v>163</v>
      </c>
      <c r="C23" s="47">
        <v>10</v>
      </c>
      <c r="D23" s="132">
        <v>5</v>
      </c>
      <c r="E23" s="131"/>
      <c r="F23" s="47"/>
      <c r="G23" s="47"/>
      <c r="H23" s="122" t="str">
        <f>(IF(C23-E21&gt;0,1)+IF(D23-E22&gt;0,1)+IF(F23-E24&gt;0,1)+IF(G23-E25&gt;0,1))&amp;"-"&amp;(IF(C23-E21&lt;0,1)+IF(D23-E22&lt;0,1)+IF(F23-E24&lt;0,1)+IF(G23-E25&lt;0,1))</f>
        <v>0-2</v>
      </c>
      <c r="I23" s="47" t="str">
        <f>IF(AND(B23&lt;&gt;"",M$20=TRUE),A$20&amp;RANK(M23,M$21:M$25,0),"")</f>
        <v>C3</v>
      </c>
      <c r="J23" s="123">
        <f>IF(AND(L23=1,L21=1,C23&gt;E21),1)+IF(AND(L23=1,L22=1,D23&gt;E22),1)+IF(AND(L23=1,L24=1,F23&gt;E24),1)+IF(AND(L23=1,L25=1,G23&gt;E25),1)+IF(AND(L23=2,L21=2,C23&gt;E21),1)+IF(AND(L23=2,L22=2,D23&gt;E22),1)+IF(AND(L23=2,L24=2,F23&gt;E24),1)+IF(AND(L23=2,L25=2,G23&gt;E25),1)+IF(AND(L23=3,L21=3,C23&gt;E21),1)+IF(AND(L23=3,L22=3,D23&gt;E22),1)+IF(AND(L23=3,L24=3,F23&gt;E24),1)+IF(AND(L23=3,L25=3,G23&gt;E25),1)</f>
        <v>0</v>
      </c>
      <c r="K23" s="124">
        <f>IF(AND(L23=1,L21=1),C23-E21)+IF(AND(L23=1,L22=1),D23-E22)+IF(AND(L23=1,L24=1),F23-E24)+IF(AND(L23=1,L25=1),G23-E25)+IF(AND(L23=2,L21=2),C23-E21)+IF(AND(L23=2,L22=2),D23-E22)+IF(AND(L23=2,L24=2),F23-E24)+IF(AND(L23=2,L25=2),G23-E25)+IF(AND(L23=3,L21=3),C23-E21)+IF(AND(L23=3,L22=3),D23-E22)+IF(AND(L23=3,L24=3),F23-E24)+IF(AND(L23=3,L25=3),G23-E25)</f>
        <v>0</v>
      </c>
      <c r="L23" s="125">
        <f>VALUE(LEFT(H23,1))</f>
        <v>0</v>
      </c>
      <c r="M23" s="126">
        <f>10000*L23+J23*100+K23</f>
        <v>0</v>
      </c>
      <c r="N23"/>
    </row>
    <row r="24" spans="1:14" hidden="1" x14ac:dyDescent="0.2">
      <c r="A24" s="18">
        <v>4</v>
      </c>
      <c r="B24" s="37"/>
      <c r="C24" s="47"/>
      <c r="D24" s="132"/>
      <c r="E24" s="47"/>
      <c r="F24" s="131"/>
      <c r="G24" s="133"/>
      <c r="H24" s="122" t="str">
        <f>(IF(C24-F21&gt;0,1)+IF(D24-F22&gt;0,1)+IF(E24-F23&gt;0,1)+IF(G24-F25&gt;0,1))&amp;"-"&amp;(IF(C24-F21&lt;0,1)+IF(D24-F22&lt;0,1)+IF(E24-F23&lt;0,1)+IF(G24-F25&lt;0,1))</f>
        <v>0-0</v>
      </c>
      <c r="I24" s="47" t="str">
        <f>IF(AND(B24&lt;&gt;"",M$20=TRUE),A$20&amp;RANK(M24,M$21:M$25,0),"")</f>
        <v/>
      </c>
      <c r="J24" s="123">
        <f>IF(AND(L24=1,L21=1,C24&gt;F21),1)+IF(AND(L24=1,L22=1,D24&gt;F22),1)+IF(AND(L24=1,L23=1,E24&gt;F23),1)+IF(AND(L24=1,L25=1,G24&gt;F25),1)+IF(AND(L24=2,L21=2,C24&gt;F21),1)+IF(AND(L24=2,L22=2,D24&gt;F22),1)+IF(AND(L24=2,L23=2,E24&gt;F23),1)+IF(AND(L24=2,L25=2,G24&gt;F25),1)+IF(AND(L24=3,L21=3,C24&gt;F21),1)+IF(AND(L24=3,L22=3,D24&gt;F22),1)+IF(AND(L24=3,L23=3,E24&gt;F23),1)+IF(AND(L24=3,L25=3,G24&gt;F25),1)</f>
        <v>0</v>
      </c>
      <c r="K24" s="124">
        <f>IF(AND(L24=1,L21=1),C24-F21)+IF(AND(L24=1,L22=1),D24-F22)+IF(AND(L24=1,L23=1),E24-F23)+IF(AND(L24=1,L25=1),G24-F25)+IF(AND(L24=2,L21=2),C24-F21)+IF(AND(L24=2,L22=2),D24-F22)+IF(AND(L24=2,L23=2),E24-F23)+IF(AND(L24=2,L25=2),G24-F25)+IF(AND(L24=3,L21=3),C24-F21)+IF(AND(L24=3,L22=3),D24-F22)+IF(AND(L24=3,L23=3),E24-F23)+IF(AND(L24=3,L25=3),G24-F25)</f>
        <v>0</v>
      </c>
      <c r="L24" s="125">
        <f>VALUE(LEFT(H24,1))</f>
        <v>0</v>
      </c>
      <c r="M24" s="126">
        <f>10000*L24+J24*100+K24</f>
        <v>0</v>
      </c>
      <c r="N24"/>
    </row>
    <row r="25" spans="1:14" hidden="1" x14ac:dyDescent="0.2">
      <c r="A25" s="25">
        <v>5</v>
      </c>
      <c r="B25" s="23"/>
      <c r="C25" s="47"/>
      <c r="D25" s="47"/>
      <c r="E25" s="47"/>
      <c r="F25" s="47"/>
      <c r="G25" s="131"/>
      <c r="H25" s="122" t="str">
        <f>(IF(C25-G21&gt;0,1)+IF(D25-G22&gt;0,1)+IF(E25-G23&gt;0,1)+IF(F25-G24&gt;0,1))&amp;"-"&amp;(IF(C25-G21&lt;0,1)+IF(D25-G22&lt;0,1)+IF(E25-G23&lt;0,1)+IF(F25-G24&lt;0,1))</f>
        <v>0-0</v>
      </c>
      <c r="I25" s="47" t="str">
        <f>IF(AND(B25&lt;&gt;"",M$20=TRUE),A$20&amp;RANK(M25,M$21:M$25,0),"")</f>
        <v/>
      </c>
      <c r="J25" s="123">
        <f>IF(AND(L25=1,L21=1,C25&gt;G21),1)+IF(AND(L25=1,L22=1,D25&gt;G22),1)+IF(AND(L25=1,L23=1,E25&gt;G23),1)+IF(AND(L25=1,L24=1,F25&gt;G24),1)+IF(AND(L25=2,L21=2,C25&gt;G21),1)+IF(AND(L25=2,L22=2,D25&gt;G22),1)+IF(AND(L25=2,L23=2,E25&gt;G23),1)+IF(AND(L25=2,L24=2,F25&gt;G24),1)+IF(AND(L25=3,L21=3,C25&gt;G21),1)+IF(AND(L25=3,L22=3,D25&gt;G22),1)+IF(AND(L25=3,L23=3,E25&gt;G23),1)+IF(AND(L25=3,L24=3,F25&gt;G24),1)</f>
        <v>0</v>
      </c>
      <c r="K25" s="124">
        <f>IF(AND(L25=1,L21=1),C25-G21)+IF(AND(L25=1,L22=1),D25-G22)+IF(AND(L25=1,L23=1),E25-G23)+IF(AND(L25=1,L24=1),F25-G24)+IF(AND(L25=2,L21=2),C25-G21)+IF(AND(L25=2,L22=2),D25-G22)+IF(AND(L25=2,L23=2),E25-G23)+IF(AND(L25=2,L24=2),F25-G24)+IF(AND(L25=3,L21=3),C25-G21)+IF(AND(L25=3,L22=3),D25-G22)+IF(AND(L25=3,L23=3),E25-G23)+IF(AND(L25=3,L24=3),F25-G24)</f>
        <v>0</v>
      </c>
      <c r="L25" s="125">
        <f>VALUE(LEFT(H25,1))</f>
        <v>0</v>
      </c>
      <c r="M25" s="126">
        <f>10000*L25+J25*100+K25</f>
        <v>0</v>
      </c>
      <c r="N25"/>
    </row>
    <row r="26" spans="1:14" x14ac:dyDescent="0.2">
      <c r="H26" s="181"/>
      <c r="I26" s="182"/>
      <c r="J26" s="183"/>
      <c r="K26" s="184"/>
      <c r="L26" s="185"/>
      <c r="M26" s="185"/>
      <c r="N26"/>
    </row>
    <row r="27" spans="1:14" x14ac:dyDescent="0.2">
      <c r="A27" s="18" t="s">
        <v>28</v>
      </c>
      <c r="B27" s="18"/>
      <c r="C27" s="63">
        <v>1</v>
      </c>
      <c r="D27" s="63">
        <v>2</v>
      </c>
      <c r="E27" s="63">
        <v>3</v>
      </c>
      <c r="F27" s="63"/>
      <c r="G27" s="63"/>
      <c r="H27" s="46" t="s">
        <v>1</v>
      </c>
      <c r="I27" s="46" t="s">
        <v>47</v>
      </c>
      <c r="J27" s="114" t="s">
        <v>64</v>
      </c>
      <c r="K27" s="115" t="s">
        <v>206</v>
      </c>
      <c r="L27" s="127" t="s">
        <v>64</v>
      </c>
      <c r="M27" s="128" t="b">
        <f>OR(AND(COUNTA(B28:B32)=3,COUNTA(C28:G32)=6),AND(COUNTA(B28:B32)=4,COUNTA(C28:G32)=12),AND(COUNTA(B28:B32)=5,COUNTA(C28:G32)=20))</f>
        <v>1</v>
      </c>
      <c r="N27"/>
    </row>
    <row r="28" spans="1:14" x14ac:dyDescent="0.2">
      <c r="A28" s="18">
        <v>1</v>
      </c>
      <c r="B28" s="89" t="s">
        <v>156</v>
      </c>
      <c r="C28" s="130"/>
      <c r="D28" s="117">
        <v>4</v>
      </c>
      <c r="E28" s="117">
        <v>13</v>
      </c>
      <c r="F28" s="117"/>
      <c r="G28" s="117"/>
      <c r="H28" s="122" t="str">
        <f>(IF(D28-C29&gt;0,1)+IF(E28-C30&gt;0,1)+IF(F28-C31&gt;0,1)+IF(G28-C32&gt;0,1))&amp;"-"&amp;(IF(D28-C29&lt;0,1)+IF(E28-C30&lt;0,1)+IF(F28-C31&lt;0,1)+IF(G28-C32&lt;0,1))</f>
        <v>1-1</v>
      </c>
      <c r="I28" s="47" t="str">
        <f>IF(AND(B28&lt;&gt;"",M$27=TRUE),A$27&amp;RANK(M28,M$28:M$32,0),"")</f>
        <v>D2</v>
      </c>
      <c r="J28" s="118">
        <f>IF(AND(L28=1,L29=1,D28&gt;C29),1)+IF(AND(L28=1,L30=1,E28&gt;C30),1)+IF(AND(L28=1,L31=1,F28&gt;C31),1)+IF(AND(L28=1,L32=1,G28&gt;C32),1)+IF(AND(L28=2,L29=2,D28&gt;C29),1)+IF(AND(L28=2,L30=2,E28&gt;C30),1)+IF(AND(L28=2,L31=2,F28&gt;C31),1)+IF(AND(L28=2,L32=2,G28&gt;C32),1)+IF(AND(L28=3,L29=3,D28&gt;C29),1)+IF(AND(L28=3,L30=3,E28&gt;C30),1)+IF(AND(L28=3,L31=3,F28&gt;C31),1)+IF(AND(L28=3,L32=3,G28&gt;C32),1)</f>
        <v>0</v>
      </c>
      <c r="K28" s="119">
        <f>IF(AND(L28=1,L29=1),D28-C29)+IF(AND(L28=1,L30=1),E28-C30)+IF(AND(L28=1,L31=1),F28-C31)+IF(AND(L28=1,L32=1),G28-C32)+IF(AND(L28=2,L29=2),D28-C29)+IF(AND(L28=2,L30=2),E28-C30)+IF(AND(L28=2,L31=2),F28-C31)+IF(AND(L28=2,L32=2),G28-C32)+IF(AND(L28=3,L29=3),D28-C29)+IF(AND(L28=3,L30=3),E28-C30)+IF(AND(L28=3,L31=3),F28-C31)+IF(AND(L28=3,L32=3),G28-C32)</f>
        <v>0</v>
      </c>
      <c r="L28" s="125">
        <f>VALUE(LEFT(H28,1))</f>
        <v>1</v>
      </c>
      <c r="M28" s="126">
        <f>10000*L28+J28*100+K28</f>
        <v>10000</v>
      </c>
      <c r="N28"/>
    </row>
    <row r="29" spans="1:14" x14ac:dyDescent="0.2">
      <c r="A29" s="18">
        <v>2</v>
      </c>
      <c r="B29" s="37" t="s">
        <v>161</v>
      </c>
      <c r="C29" s="47">
        <v>13</v>
      </c>
      <c r="D29" s="131"/>
      <c r="E29" s="47">
        <v>13</v>
      </c>
      <c r="F29" s="47"/>
      <c r="G29" s="47"/>
      <c r="H29" s="122" t="str">
        <f>(IF(C29-D28&gt;0,1)+IF(E29-D30&gt;0,1)+IF(F29-D31&gt;0,1)+IF(G29-D32&gt;0,1))&amp;"-"&amp;(IF(C29-D28&lt;0,1)+IF(E29-D30&lt;0,1)+IF(F29-D31&lt;0,1)+IF(G29-D32&lt;0,1))</f>
        <v>2-0</v>
      </c>
      <c r="I29" s="47" t="str">
        <f>IF(AND(B29&lt;&gt;"",M$27=TRUE),A$27&amp;RANK(M29,M$28:M$32,0),"")</f>
        <v>D1</v>
      </c>
      <c r="J29" s="123">
        <f>IF(AND(L29=1,L28=1,C29&gt;D28),1)+IF(AND(L29=1,L30=1,E29&gt;D30),1)+IF(AND(L29=1,L31=1,F29&gt;D31),1)+IF(AND(L29=1,L32=1,G29&gt;D32),1)+IF(AND(L29=2,L28=2,C29&gt;D28),1)+IF(AND(L29=2,L30=2,E29&gt;D30),1)+IF(AND(L29=2,L31=2,F29&gt;D31),1)+IF(AND(L29=2,L32=2,G29&gt;D32),1)+IF(AND(L29=3,L28=3,C29&gt;D28),1)+IF(AND(L29=3,L30=3,E29&gt;D30),1)+IF(AND(L29=3,L31=3,F29&gt;D31),1)+IF(AND(L29=3,L32=3,G29&gt;D32),1)</f>
        <v>0</v>
      </c>
      <c r="K29" s="124">
        <f>IF(AND(L29=1,L28=1),C29-D28)+IF(AND(L29=1,L30=1),E29-D30)+IF(AND(L29=1,L31=1),F29-D31)+IF(AND(L29=1,L32=1),G29-D32)+IF(AND(L29=2,L28=2),C29-D28)+IF(AND(L29=2,L30=2),E29-D30)+IF(AND(L29=2,L31=2),F29-D31)+IF(AND(L29=2,L32=2),G29-D32)+IF(AND(L29=3,L28=3),C29-D28)+IF(AND(L29=3,L30=3),E29-D30)+IF(AND(L29=3,L31=3),F29-D31)+IF(AND(L29=3,L32=3),G29-D32)</f>
        <v>0</v>
      </c>
      <c r="L29" s="125">
        <f>VALUE(LEFT(H29,1))</f>
        <v>2</v>
      </c>
      <c r="M29" s="126">
        <f>10000*L29+J29*100+K29</f>
        <v>20000</v>
      </c>
      <c r="N29"/>
    </row>
    <row r="30" spans="1:14" x14ac:dyDescent="0.2">
      <c r="A30" s="18">
        <v>3</v>
      </c>
      <c r="B30" s="37" t="s">
        <v>166</v>
      </c>
      <c r="C30" s="47">
        <v>6</v>
      </c>
      <c r="D30" s="132">
        <v>5</v>
      </c>
      <c r="E30" s="131"/>
      <c r="F30" s="47"/>
      <c r="G30" s="47"/>
      <c r="H30" s="122" t="str">
        <f>(IF(C30-E28&gt;0,1)+IF(D30-E29&gt;0,1)+IF(F30-E31&gt;0,1)+IF(G30-E32&gt;0,1))&amp;"-"&amp;(IF(C30-E28&lt;0,1)+IF(D30-E29&lt;0,1)+IF(F30-E31&lt;0,1)+IF(G30-E32&lt;0,1))</f>
        <v>0-2</v>
      </c>
      <c r="I30" s="47" t="str">
        <f>IF(AND(B30&lt;&gt;"",M$27=TRUE),A$27&amp;RANK(M30,M$28:M$32,0),"")</f>
        <v>D3</v>
      </c>
      <c r="J30" s="123">
        <f>IF(AND(L30=1,L28=1,C30&gt;E28),1)+IF(AND(L30=1,L29=1,D30&gt;E29),1)+IF(AND(L30=1,L31=1,F30&gt;E31),1)+IF(AND(L30=1,L32=1,G30&gt;E32),1)+IF(AND(L30=2,L28=2,C30&gt;E28),1)+IF(AND(L30=2,L29=2,D30&gt;E29),1)+IF(AND(L30=2,L31=2,F30&gt;E31),1)+IF(AND(L30=2,L32=2,G30&gt;E32),1)+IF(AND(L30=3,L28=3,C30&gt;E28),1)+IF(AND(L30=3,L29=3,D30&gt;E29),1)+IF(AND(L30=3,L31=3,F30&gt;E31),1)+IF(AND(L30=3,L32=3,G30&gt;E32),1)</f>
        <v>0</v>
      </c>
      <c r="K30" s="124">
        <f>IF(AND(L30=1,L28=1),C30-E28)+IF(AND(L30=1,L29=1),D30-E29)+IF(AND(L30=1,L31=1),F30-E31)+IF(AND(L30=1,L32=1),G30-E32)+IF(AND(L30=2,L28=2),C30-E28)+IF(AND(L30=2,L29=2),D30-E29)+IF(AND(L30=2,L31=2),F30-E31)+IF(AND(L30=2,L32=2),G30-E32)+IF(AND(L30=3,L28=3),C30-E28)+IF(AND(L30=3,L29=3),D30-E29)+IF(AND(L30=3,L31=3),F30-E31)+IF(AND(L30=3,L32=3),G30-E32)</f>
        <v>0</v>
      </c>
      <c r="L30" s="125">
        <f>VALUE(LEFT(H30,1))</f>
        <v>0</v>
      </c>
      <c r="M30" s="126">
        <f>10000*L30+J30*100+K30</f>
        <v>0</v>
      </c>
      <c r="N30"/>
    </row>
    <row r="31" spans="1:14" hidden="1" x14ac:dyDescent="0.2">
      <c r="A31" s="18">
        <v>4</v>
      </c>
      <c r="B31" s="37"/>
      <c r="C31" s="47"/>
      <c r="D31" s="132"/>
      <c r="E31" s="47"/>
      <c r="F31" s="131"/>
      <c r="G31" s="133"/>
      <c r="H31" s="122" t="str">
        <f>(IF(C31-F28&gt;0,1)+IF(D31-F29&gt;0,1)+IF(E31-F30&gt;0,1)+IF(G31-F32&gt;0,1))&amp;"-"&amp;(IF(C31-F28&lt;0,1)+IF(D31-F29&lt;0,1)+IF(E31-F30&lt;0,1)+IF(G31-F32&lt;0,1))</f>
        <v>0-0</v>
      </c>
      <c r="I31" s="47" t="str">
        <f>IF(AND(B31&lt;&gt;"",M$27=TRUE),A$27&amp;RANK(M31,M$28:M$32,0),"")</f>
        <v/>
      </c>
      <c r="J31" s="123">
        <f>IF(AND(L31=1,L28=1,C31&gt;F28),1)+IF(AND(L31=1,L29=1,D31&gt;F29),1)+IF(AND(L31=1,L30=1,E31&gt;F30),1)+IF(AND(L31=1,L32=1,G31&gt;F32),1)+IF(AND(L31=2,L28=2,C31&gt;F28),1)+IF(AND(L31=2,L29=2,D31&gt;F29),1)+IF(AND(L31=2,L30=2,E31&gt;F30),1)+IF(AND(L31=2,L32=2,G31&gt;F32),1)+IF(AND(L31=3,L28=3,C31&gt;F28),1)+IF(AND(L31=3,L29=3,D31&gt;F29),1)+IF(AND(L31=3,L30=3,E31&gt;F30),1)+IF(AND(L31=3,L32=3,G31&gt;F32),1)</f>
        <v>0</v>
      </c>
      <c r="K31" s="124">
        <f>IF(AND(L31=1,L28=1),C31-F28)+IF(AND(L31=1,L29=1),D31-F29)+IF(AND(L31=1,L30=1),E31-F30)+IF(AND(L31=1,L32=1),G31-F32)+IF(AND(L31=2,L28=2),C31-F28)+IF(AND(L31=2,L29=2),D31-F29)+IF(AND(L31=2,L30=2),E31-F30)+IF(AND(L31=2,L32=2),G31-F32)+IF(AND(L31=3,L28=3),C31-F28)+IF(AND(L31=3,L29=3),D31-F29)+IF(AND(L31=3,L30=3),E31-F30)+IF(AND(L31=3,L32=3),G31-F32)</f>
        <v>0</v>
      </c>
      <c r="L31" s="125">
        <f>VALUE(LEFT(H31,1))</f>
        <v>0</v>
      </c>
      <c r="M31" s="126">
        <f>10000*L31+J31*100+K31</f>
        <v>0</v>
      </c>
      <c r="N31"/>
    </row>
    <row r="32" spans="1:14" hidden="1" x14ac:dyDescent="0.2">
      <c r="A32" s="25">
        <v>5</v>
      </c>
      <c r="B32" s="23"/>
      <c r="C32" s="47"/>
      <c r="D32" s="47"/>
      <c r="E32" s="47"/>
      <c r="F32" s="47"/>
      <c r="G32" s="131"/>
      <c r="H32" s="122" t="str">
        <f>(IF(C32-G28&gt;0,1)+IF(D32-G29&gt;0,1)+IF(E32-G30&gt;0,1)+IF(F32-G31&gt;0,1))&amp;"-"&amp;(IF(C32-G28&lt;0,1)+IF(D32-G29&lt;0,1)+IF(E32-G30&lt;0,1)+IF(F32-G31&lt;0,1))</f>
        <v>0-0</v>
      </c>
      <c r="I32" s="47" t="str">
        <f>IF(AND(B32&lt;&gt;"",M$27=TRUE),A$27&amp;RANK(M32,M$28:M$32,0),"")</f>
        <v/>
      </c>
      <c r="J32" s="123">
        <f>IF(AND(L32=1,L28=1,C32&gt;G28),1)+IF(AND(L32=1,L29=1,D32&gt;G29),1)+IF(AND(L32=1,L30=1,E32&gt;G30),1)+IF(AND(L32=1,L31=1,F32&gt;G31),1)+IF(AND(L32=2,L28=2,C32&gt;G28),1)+IF(AND(L32=2,L29=2,D32&gt;G29),1)+IF(AND(L32=2,L30=2,E32&gt;G30),1)+IF(AND(L32=2,L31=2,F32&gt;G31),1)+IF(AND(L32=3,L28=3,C32&gt;G28),1)+IF(AND(L32=3,L29=3,D32&gt;G29),1)+IF(AND(L32=3,L30=3,E32&gt;G30),1)+IF(AND(L32=3,L31=3,F32&gt;G31),1)</f>
        <v>0</v>
      </c>
      <c r="K32" s="124">
        <f>IF(AND(L32=1,L28=1),C32-G28)+IF(AND(L32=1,L29=1),D32-G29)+IF(AND(L32=1,L30=1),E32-G30)+IF(AND(L32=1,L31=1),F32-G31)+IF(AND(L32=2,L28=2),C32-G28)+IF(AND(L32=2,L29=2),D32-G29)+IF(AND(L32=2,L30=2),E32-G30)+IF(AND(L32=2,L31=2),F32-G31)+IF(AND(L32=3,L28=3),C32-G28)+IF(AND(L32=3,L29=3),D32-G29)+IF(AND(L32=3,L30=3),E32-G30)+IF(AND(L32=3,L31=3),F32-G31)</f>
        <v>0</v>
      </c>
      <c r="L32" s="125">
        <f>VALUE(LEFT(H32,1))</f>
        <v>0</v>
      </c>
      <c r="M32" s="126">
        <f>10000*L32+J32*100+K32</f>
        <v>0</v>
      </c>
      <c r="N32"/>
    </row>
    <row r="33" spans="1:7" x14ac:dyDescent="0.2">
      <c r="A33" s="19"/>
      <c r="D33" s="39"/>
      <c r="E33" s="80"/>
      <c r="F33" s="85"/>
      <c r="G33" s="80"/>
    </row>
    <row r="34" spans="1:7" x14ac:dyDescent="0.2">
      <c r="A34" s="19"/>
      <c r="B34" s="79" t="s">
        <v>3</v>
      </c>
      <c r="C34" s="80" t="s">
        <v>24</v>
      </c>
      <c r="D34" s="39"/>
      <c r="E34" s="80"/>
      <c r="F34" s="85"/>
      <c r="G34" s="80"/>
    </row>
    <row r="35" spans="1:7" x14ac:dyDescent="0.2">
      <c r="B35" s="79" t="s">
        <v>4</v>
      </c>
      <c r="C35" s="80" t="s">
        <v>23</v>
      </c>
    </row>
    <row r="36" spans="1:7" x14ac:dyDescent="0.2">
      <c r="B36" s="79" t="s">
        <v>5</v>
      </c>
      <c r="C36" s="80" t="s">
        <v>21</v>
      </c>
    </row>
    <row r="37" spans="1:7" hidden="1" x14ac:dyDescent="0.2"/>
    <row r="38" spans="1:7" hidden="1" x14ac:dyDescent="0.2"/>
    <row r="39" spans="1:7" hidden="1" x14ac:dyDescent="0.2"/>
    <row r="40" spans="1:7" hidden="1" x14ac:dyDescent="0.2"/>
    <row r="41" spans="1:7" hidden="1" x14ac:dyDescent="0.2"/>
    <row r="42" spans="1:7" hidden="1" x14ac:dyDescent="0.2"/>
    <row r="43" spans="1:7" hidden="1" x14ac:dyDescent="0.2"/>
    <row r="44" spans="1:7" hidden="1" x14ac:dyDescent="0.2"/>
    <row r="45" spans="1:7" hidden="1" x14ac:dyDescent="0.2"/>
    <row r="46" spans="1:7" hidden="1" x14ac:dyDescent="0.2"/>
    <row r="47" spans="1:7" hidden="1" x14ac:dyDescent="0.2"/>
    <row r="48" spans="1:7"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spans="1:9" hidden="1" x14ac:dyDescent="0.2"/>
    <row r="98" spans="1:9" hidden="1" x14ac:dyDescent="0.2"/>
    <row r="100" spans="1:9" x14ac:dyDescent="0.2">
      <c r="A100" s="10" t="s">
        <v>208</v>
      </c>
      <c r="B100" s="53"/>
      <c r="C100" s="53"/>
      <c r="D100" s="53"/>
      <c r="E100" s="53"/>
      <c r="F100" s="53"/>
      <c r="G100" s="53"/>
    </row>
    <row r="101" spans="1:9" x14ac:dyDescent="0.2">
      <c r="A101" s="10"/>
      <c r="B101" s="53"/>
      <c r="C101" s="53"/>
      <c r="D101" s="53"/>
      <c r="E101" s="53"/>
      <c r="F101" s="53"/>
      <c r="G101" s="53"/>
      <c r="H101" s="53"/>
    </row>
    <row r="102" spans="1:9" x14ac:dyDescent="0.2">
      <c r="A102" s="17" t="s">
        <v>6</v>
      </c>
      <c r="B102" s="170" t="str">
        <f>IFERROR(INDEX(B$1:B$100,MATCH(A102,I$1:I$100,0)),"")</f>
        <v>Mihkel Lillemets (Valga)</v>
      </c>
      <c r="C102" s="140">
        <v>13</v>
      </c>
      <c r="E102" s="140"/>
      <c r="F102" s="140"/>
      <c r="G102" s="53"/>
      <c r="H102" s="53"/>
    </row>
    <row r="103" spans="1:9" x14ac:dyDescent="0.2">
      <c r="A103" s="11"/>
      <c r="B103" s="141"/>
      <c r="C103" s="171" t="str">
        <f>IF(COUNT(C102,C104)=2,IF(C102&gt;C104,B102,B104),"")</f>
        <v>Mihkel Lillemets (Valga)</v>
      </c>
      <c r="D103" s="1"/>
      <c r="E103" s="140">
        <v>10</v>
      </c>
      <c r="F103" s="53"/>
      <c r="G103" s="53"/>
    </row>
    <row r="104" spans="1:9" x14ac:dyDescent="0.2">
      <c r="A104" s="17" t="s">
        <v>29</v>
      </c>
      <c r="B104" s="172" t="str">
        <f>IFERROR(INDEX(B$1:B$100,MATCH(A104,I$1:I$100,0)),"")</f>
        <v>Vello Pluum (Tartu)</v>
      </c>
      <c r="C104" s="143">
        <v>8</v>
      </c>
      <c r="D104" s="144"/>
      <c r="E104" s="140"/>
      <c r="F104" s="53"/>
      <c r="G104" s="53"/>
    </row>
    <row r="105" spans="1:9" x14ac:dyDescent="0.2">
      <c r="A105" s="11"/>
      <c r="B105" s="140"/>
      <c r="C105" s="145"/>
      <c r="D105" s="146"/>
      <c r="E105" s="40" t="str">
        <f>IF(COUNT(E103,E107)=2,IF(E103&gt;E107,C103,C107),"")</f>
        <v>Enn Laanemäe (Võru)</v>
      </c>
      <c r="F105" s="1"/>
      <c r="G105" s="140">
        <v>3</v>
      </c>
      <c r="H105" s="53"/>
    </row>
    <row r="106" spans="1:9" x14ac:dyDescent="0.2">
      <c r="A106" s="17" t="s">
        <v>8</v>
      </c>
      <c r="B106" s="170" t="str">
        <f>IFERROR(INDEX(B$1:B$100,MATCH(A106,I$1:I$100,0)),"")</f>
        <v>Vladimir Valejev (Jõgeva)</v>
      </c>
      <c r="C106" s="147">
        <v>1</v>
      </c>
      <c r="D106" s="146"/>
      <c r="E106" s="187"/>
      <c r="F106" s="154"/>
      <c r="G106" s="1"/>
      <c r="H106" s="53"/>
    </row>
    <row r="107" spans="1:9" x14ac:dyDescent="0.2">
      <c r="A107" s="11"/>
      <c r="B107" s="141"/>
      <c r="C107" s="173" t="str">
        <f>IF(COUNT(C106,C108)=2,IF(C106&gt;C108,B106,B108),"")</f>
        <v>Enn Laanemäe (Võru)</v>
      </c>
      <c r="D107" s="150"/>
      <c r="E107" s="140">
        <v>13</v>
      </c>
      <c r="F107" s="188"/>
      <c r="G107" s="1"/>
      <c r="H107" s="53"/>
    </row>
    <row r="108" spans="1:9" x14ac:dyDescent="0.2">
      <c r="A108" s="17" t="s">
        <v>30</v>
      </c>
      <c r="B108" s="172" t="str">
        <f>IFERROR(INDEX(B$1:B$100,MATCH(A108,I$1:I$100,0)),"")</f>
        <v>Enn Laanemäe (Võru)</v>
      </c>
      <c r="C108" s="151">
        <v>13</v>
      </c>
      <c r="D108" s="140"/>
      <c r="E108" s="145"/>
      <c r="F108" s="188"/>
      <c r="G108" s="1"/>
      <c r="H108" s="53"/>
    </row>
    <row r="109" spans="1:9" ht="13.5" thickBot="1" x14ac:dyDescent="0.25">
      <c r="A109" s="11"/>
      <c r="B109" s="53"/>
      <c r="C109" s="53"/>
      <c r="D109" s="90"/>
      <c r="E109" s="145"/>
      <c r="F109" s="188"/>
      <c r="G109" s="1"/>
      <c r="H109" s="42" t="str">
        <f>IF(COUNT(G105,G113)=2,IF(G105&gt;G113,E105,E113),"")</f>
        <v>Karla Purgats (I-Viru)</v>
      </c>
    </row>
    <row r="110" spans="1:9" x14ac:dyDescent="0.2">
      <c r="A110" s="17" t="s">
        <v>32</v>
      </c>
      <c r="B110" s="170" t="str">
        <f>IFERROR(INDEX(B$1:B$100,MATCH(A110,I$1:I$100,0)),"")</f>
        <v>Elmo Lageda (I-Viru)</v>
      </c>
      <c r="C110" s="140">
        <v>10</v>
      </c>
      <c r="D110" s="140"/>
      <c r="E110" s="1"/>
      <c r="F110" s="188"/>
      <c r="G110" s="189"/>
      <c r="H110" s="20" t="s">
        <v>59</v>
      </c>
      <c r="I110" s="60"/>
    </row>
    <row r="111" spans="1:9" x14ac:dyDescent="0.2">
      <c r="A111" s="11"/>
      <c r="B111" s="141"/>
      <c r="C111" s="171" t="str">
        <f>IF(COUNT(C110,C112)=2,IF(C110&gt;C112,B110,B112),"")</f>
        <v>Karla Purgats (I-Viru)</v>
      </c>
      <c r="D111" s="1"/>
      <c r="E111" s="140">
        <v>13</v>
      </c>
      <c r="F111" s="188"/>
      <c r="G111" s="145"/>
      <c r="H111" s="1"/>
      <c r="I111" s="28"/>
    </row>
    <row r="112" spans="1:9" x14ac:dyDescent="0.2">
      <c r="A112" s="17" t="s">
        <v>7</v>
      </c>
      <c r="B112" s="172" t="str">
        <f>IFERROR(INDEX(B$1:B$100,MATCH(A112,I$1:I$100,0)),"")</f>
        <v>Karla Purgats (I-Viru)</v>
      </c>
      <c r="C112" s="143">
        <v>13</v>
      </c>
      <c r="D112" s="144"/>
      <c r="E112" s="1"/>
      <c r="F112" s="188"/>
      <c r="G112" s="145"/>
      <c r="H112" s="1"/>
      <c r="I112" s="28"/>
    </row>
    <row r="113" spans="1:9" x14ac:dyDescent="0.2">
      <c r="A113" s="11"/>
      <c r="B113" s="140"/>
      <c r="C113" s="145"/>
      <c r="D113" s="146"/>
      <c r="E113" s="40" t="str">
        <f>IF(COUNT(E111,E115)=2,IF(E111&gt;E115,C111,C115),"")</f>
        <v>Karla Purgats (I-Viru)</v>
      </c>
      <c r="F113" s="150"/>
      <c r="G113" s="140">
        <v>13</v>
      </c>
      <c r="H113" s="1"/>
      <c r="I113" s="28"/>
    </row>
    <row r="114" spans="1:9" ht="13.5" thickBot="1" x14ac:dyDescent="0.25">
      <c r="A114" s="17" t="s">
        <v>31</v>
      </c>
      <c r="B114" s="170" t="str">
        <f>IFERROR(INDEX(B$1:B$100,MATCH(A114,I$1:I$100,0)),"")</f>
        <v>Udo Blaasen (Valga)</v>
      </c>
      <c r="C114" s="147">
        <v>13</v>
      </c>
      <c r="D114" s="146"/>
      <c r="E114" s="187"/>
      <c r="F114" s="145"/>
      <c r="G114" s="145"/>
      <c r="H114" s="42" t="str">
        <f>IF(COUNT(G105,G113)=2,IF(G105&lt;G113,E105,E113),"")</f>
        <v>Enn Laanemäe (Võru)</v>
      </c>
      <c r="I114" s="61"/>
    </row>
    <row r="115" spans="1:9" x14ac:dyDescent="0.2">
      <c r="A115" s="11"/>
      <c r="B115" s="141"/>
      <c r="C115" s="173" t="str">
        <f>IF(COUNT(C114,C116)=2,IF(C114&gt;C116,B114,B116),"")</f>
        <v>Udo Blaasen (Valga)</v>
      </c>
      <c r="D115" s="150"/>
      <c r="E115" s="190">
        <v>8</v>
      </c>
      <c r="F115" s="1"/>
      <c r="G115" s="145"/>
      <c r="H115" s="20" t="s">
        <v>60</v>
      </c>
    </row>
    <row r="116" spans="1:9" x14ac:dyDescent="0.2">
      <c r="A116" s="17" t="s">
        <v>9</v>
      </c>
      <c r="B116" s="172" t="str">
        <f>IFERROR(INDEX(B$1:B$100,MATCH(A116,I$1:I$100,0)),"")</f>
        <v>Tõnu Piik (I-Viru)</v>
      </c>
      <c r="C116" s="151">
        <v>7</v>
      </c>
      <c r="D116" s="140"/>
      <c r="E116" s="145"/>
      <c r="F116" s="145"/>
      <c r="G116" s="145"/>
      <c r="H116" s="1"/>
    </row>
    <row r="117" spans="1:9" x14ac:dyDescent="0.2">
      <c r="C117" s="53"/>
      <c r="E117" s="41" t="str">
        <f>IF(COUNT(E103,E107)=2,IF(E103&lt;E107,C103,C107),"")</f>
        <v>Mihkel Lillemets (Valga)</v>
      </c>
      <c r="F117" s="1"/>
      <c r="G117" s="140">
        <v>11</v>
      </c>
      <c r="H117" s="1"/>
    </row>
    <row r="118" spans="1:9" ht="13.5" thickBot="1" x14ac:dyDescent="0.25">
      <c r="C118" s="53"/>
      <c r="E118" s="153"/>
      <c r="F118" s="154"/>
      <c r="G118" s="191"/>
      <c r="H118" s="42" t="str">
        <f>IF(COUNT(G117,G119)=2,IF(G117&gt;G119,E117,E119),"")</f>
        <v>Udo Blaasen (Valga)</v>
      </c>
    </row>
    <row r="119" spans="1:9" x14ac:dyDescent="0.2">
      <c r="C119" s="53"/>
      <c r="E119" s="38" t="str">
        <f>IF(COUNT(E111,E115)=2,IF(E111&lt;E115,C111,C115),"")</f>
        <v>Udo Blaasen (Valga)</v>
      </c>
      <c r="F119" s="150"/>
      <c r="G119" s="151">
        <v>13</v>
      </c>
      <c r="H119" s="19" t="s">
        <v>61</v>
      </c>
      <c r="I119" s="60"/>
    </row>
    <row r="120" spans="1:9" x14ac:dyDescent="0.2">
      <c r="C120" s="53"/>
      <c r="E120" s="1"/>
      <c r="F120" s="1"/>
      <c r="G120" s="1"/>
      <c r="H120" s="145"/>
      <c r="I120" s="28"/>
    </row>
    <row r="121" spans="1:9" ht="13.5" thickBot="1" x14ac:dyDescent="0.25">
      <c r="C121" s="53"/>
      <c r="D121" s="53"/>
      <c r="E121" s="90"/>
      <c r="G121" s="53"/>
      <c r="H121" s="42" t="str">
        <f>IF(COUNT(G117,G119)=2,IF(G117&lt;G119,E117,E119),"")</f>
        <v>Mihkel Lillemets (Valga)</v>
      </c>
      <c r="I121" s="61"/>
    </row>
    <row r="122" spans="1:9" x14ac:dyDescent="0.2">
      <c r="C122" s="53"/>
      <c r="D122" s="53"/>
      <c r="E122" s="90"/>
      <c r="G122" s="53"/>
      <c r="H122" s="8" t="s">
        <v>10</v>
      </c>
    </row>
    <row r="123" spans="1:9" x14ac:dyDescent="0.2">
      <c r="C123" s="38" t="str">
        <f>IF(COUNT(C102,C104)=2,IF(C102&lt;C104,B102,B104),"")</f>
        <v>Vello Pluum (Tartu)</v>
      </c>
      <c r="D123" s="1"/>
      <c r="E123" s="140">
        <v>13</v>
      </c>
      <c r="F123" s="140"/>
      <c r="G123" s="140"/>
      <c r="H123" s="1"/>
      <c r="I123" s="1"/>
    </row>
    <row r="124" spans="1:9" x14ac:dyDescent="0.2">
      <c r="C124" s="141"/>
      <c r="D124" s="144"/>
      <c r="E124" s="171" t="str">
        <f>IF(COUNT(E123,E125)=2,IF(E123&gt;E125,C123,C125),"")</f>
        <v>Vello Pluum (Tartu)</v>
      </c>
      <c r="F124" s="1"/>
      <c r="G124" s="140">
        <v>8</v>
      </c>
      <c r="H124" s="1"/>
      <c r="I124" s="1"/>
    </row>
    <row r="125" spans="1:9" x14ac:dyDescent="0.2">
      <c r="C125" s="38" t="str">
        <f>IF(COUNT(C106,C108)=2,IF(C106&lt;C108,B106,B108),"")</f>
        <v>Vladimir Valejev (Jõgeva)</v>
      </c>
      <c r="D125" s="186"/>
      <c r="E125" s="143">
        <v>9</v>
      </c>
      <c r="F125" s="144"/>
      <c r="G125" s="140"/>
      <c r="H125" s="1"/>
      <c r="I125" s="1"/>
    </row>
    <row r="126" spans="1:9" ht="13.5" thickBot="1" x14ac:dyDescent="0.25">
      <c r="C126" s="140"/>
      <c r="D126" s="140"/>
      <c r="E126" s="145"/>
      <c r="F126" s="146"/>
      <c r="G126" s="140"/>
      <c r="H126" s="42" t="str">
        <f>IF(COUNT(G124,G128)=2,IF(G124&gt;G128,E124,E128),"")</f>
        <v>Elmo Lageda (I-Viru)</v>
      </c>
      <c r="I126" s="1"/>
    </row>
    <row r="127" spans="1:9" x14ac:dyDescent="0.2">
      <c r="C127" s="38" t="str">
        <f>IF(COUNT(C110,C112)=2,IF(C110&lt;C112,B110,B112),"")</f>
        <v>Elmo Lageda (I-Viru)</v>
      </c>
      <c r="D127" s="140"/>
      <c r="E127" s="147">
        <v>13</v>
      </c>
      <c r="F127" s="146"/>
      <c r="G127" s="148"/>
      <c r="H127" s="20" t="s">
        <v>14</v>
      </c>
      <c r="I127" s="149"/>
    </row>
    <row r="128" spans="1:9" x14ac:dyDescent="0.2">
      <c r="C128" s="141"/>
      <c r="D128" s="144"/>
      <c r="E128" s="173" t="str">
        <f>IF(COUNT(E127,E129)=2,IF(E127&gt;E129,C127,C129),"")</f>
        <v>Elmo Lageda (I-Viru)</v>
      </c>
      <c r="F128" s="150"/>
      <c r="G128" s="151">
        <v>13</v>
      </c>
      <c r="H128" s="1"/>
      <c r="I128" s="1"/>
    </row>
    <row r="129" spans="1:9" ht="13.5" thickBot="1" x14ac:dyDescent="0.25">
      <c r="C129" s="38" t="str">
        <f>IF(COUNT(C114,C116)=2,IF(C114&lt;C116,B114,B116),"")</f>
        <v>Tõnu Piik (I-Viru)</v>
      </c>
      <c r="D129" s="186"/>
      <c r="E129" s="151">
        <v>7</v>
      </c>
      <c r="F129" s="140"/>
      <c r="G129" s="147"/>
      <c r="H129" s="42" t="str">
        <f>IF(COUNT(G124,G128)=2,IF(G124&lt;G128,E124,E128),"")</f>
        <v>Vello Pluum (Tartu)</v>
      </c>
      <c r="I129" s="152"/>
    </row>
    <row r="130" spans="1:9" x14ac:dyDescent="0.2">
      <c r="C130" s="140"/>
      <c r="D130" s="140"/>
      <c r="E130" s="140"/>
      <c r="F130" s="140"/>
      <c r="G130" s="147"/>
      <c r="H130" s="20" t="s">
        <v>16</v>
      </c>
      <c r="I130" s="145"/>
    </row>
    <row r="131" spans="1:9" x14ac:dyDescent="0.2">
      <c r="C131" s="140"/>
      <c r="D131" s="147"/>
      <c r="E131" s="41" t="str">
        <f>IF(COUNT(E123,E125)=2,IF(E123&lt;E125,C123,C125),"")</f>
        <v>Vladimir Valejev (Jõgeva)</v>
      </c>
      <c r="F131" s="1"/>
      <c r="G131" s="147">
        <v>0</v>
      </c>
      <c r="H131" s="145"/>
      <c r="I131" s="145"/>
    </row>
    <row r="132" spans="1:9" ht="13.5" thickBot="1" x14ac:dyDescent="0.25">
      <c r="C132" s="140"/>
      <c r="D132" s="147"/>
      <c r="E132" s="153"/>
      <c r="F132" s="154"/>
      <c r="G132" s="176"/>
      <c r="H132" s="42" t="str">
        <f>IF(COUNT(G131,G133)=2,IF(G131&gt;G133,E131,E133),"")</f>
        <v>Tõnu Piik (I-Viru)</v>
      </c>
      <c r="I132" s="152"/>
    </row>
    <row r="133" spans="1:9" x14ac:dyDescent="0.2">
      <c r="C133" s="140"/>
      <c r="D133" s="147"/>
      <c r="E133" s="38" t="str">
        <f>IF(COUNT(E127,E129)=2,IF(E127&lt;E129,C127,C129),"")</f>
        <v>Tõnu Piik (I-Viru)</v>
      </c>
      <c r="F133" s="150"/>
      <c r="G133" s="151">
        <v>13</v>
      </c>
      <c r="H133" s="20" t="s">
        <v>17</v>
      </c>
      <c r="I133" s="145"/>
    </row>
    <row r="134" spans="1:9" x14ac:dyDescent="0.2">
      <c r="A134" s="11"/>
      <c r="B134" s="53"/>
      <c r="C134" s="1"/>
      <c r="D134" s="145"/>
      <c r="E134" s="1"/>
      <c r="F134" s="1"/>
      <c r="G134" s="1"/>
      <c r="H134" s="145"/>
      <c r="I134" s="145"/>
    </row>
    <row r="135" spans="1:9" ht="13.5" thickBot="1" x14ac:dyDescent="0.25">
      <c r="A135" s="11"/>
      <c r="B135" s="53"/>
      <c r="C135" s="1"/>
      <c r="D135" s="1"/>
      <c r="E135" s="145"/>
      <c r="F135" s="145"/>
      <c r="G135" s="1"/>
      <c r="H135" s="152" t="str">
        <f>IF(COUNT(G131,G133)=2,IF(G131&lt;G133,E131,E133),"")</f>
        <v>Vladimir Valejev (Jõgeva)</v>
      </c>
      <c r="I135" s="152"/>
    </row>
    <row r="136" spans="1:9" x14ac:dyDescent="0.2">
      <c r="A136" s="11"/>
      <c r="B136" s="53"/>
      <c r="C136" s="156"/>
      <c r="D136" s="156"/>
      <c r="E136" s="156"/>
      <c r="F136" s="156"/>
      <c r="G136" s="157"/>
      <c r="H136" s="20" t="s">
        <v>18</v>
      </c>
      <c r="I136" s="31"/>
    </row>
    <row r="137" spans="1:9" x14ac:dyDescent="0.2">
      <c r="A137" s="11"/>
      <c r="B137" s="53"/>
      <c r="C137" s="53"/>
      <c r="D137" s="53"/>
      <c r="E137" s="53"/>
      <c r="F137" s="53"/>
      <c r="G137" s="53"/>
      <c r="H137" s="53"/>
    </row>
    <row r="138" spans="1:9" x14ac:dyDescent="0.2">
      <c r="A138" s="10" t="s">
        <v>33</v>
      </c>
      <c r="B138" s="53"/>
      <c r="C138" s="53"/>
      <c r="D138" s="53"/>
      <c r="E138" s="53"/>
      <c r="F138" s="53"/>
      <c r="G138" s="53"/>
      <c r="H138" s="53"/>
    </row>
    <row r="139" spans="1:9" x14ac:dyDescent="0.2">
      <c r="A139" s="10"/>
      <c r="B139" s="53"/>
      <c r="C139" s="53"/>
      <c r="D139" s="53"/>
      <c r="E139" s="53"/>
      <c r="F139" s="53"/>
      <c r="G139" s="53"/>
      <c r="H139" s="53"/>
    </row>
    <row r="140" spans="1:9" x14ac:dyDescent="0.2">
      <c r="A140" s="11"/>
      <c r="B140" s="52" t="s">
        <v>11</v>
      </c>
      <c r="C140" s="170" t="str">
        <f>IFERROR(INDEX(B$1:B$100,MATCH(B140,I$1:I$100,0)),"")</f>
        <v>Kalev Randlaine (Lääne)</v>
      </c>
      <c r="D140" s="1"/>
      <c r="E140" s="140">
        <v>6</v>
      </c>
      <c r="F140" s="140"/>
      <c r="G140" s="140"/>
      <c r="H140" s="1"/>
      <c r="I140" s="1"/>
    </row>
    <row r="141" spans="1:9" x14ac:dyDescent="0.2">
      <c r="A141" s="11"/>
      <c r="B141" s="53"/>
      <c r="C141" s="141"/>
      <c r="D141" s="144"/>
      <c r="E141" s="171" t="str">
        <f>IF(COUNT(E140,E142)=2,IF(E140&gt;E142,C140,C142),"")</f>
        <v>Mati Kure (Tartu)</v>
      </c>
      <c r="F141" s="1"/>
      <c r="G141" s="140">
        <v>0</v>
      </c>
      <c r="H141" s="1"/>
      <c r="I141" s="1"/>
    </row>
    <row r="142" spans="1:9" x14ac:dyDescent="0.2">
      <c r="A142" s="11"/>
      <c r="B142" s="52" t="s">
        <v>13</v>
      </c>
      <c r="C142" s="172" t="str">
        <f>IFERROR(INDEX(B$1:B$100,MATCH(B142,I$1:I$100,0)),"")</f>
        <v>Mati Kure (Tartu)</v>
      </c>
      <c r="D142" s="186"/>
      <c r="E142" s="143">
        <v>13</v>
      </c>
      <c r="F142" s="144"/>
      <c r="G142" s="140"/>
      <c r="H142" s="1"/>
      <c r="I142" s="1"/>
    </row>
    <row r="143" spans="1:9" ht="13.5" thickBot="1" x14ac:dyDescent="0.25">
      <c r="A143" s="11"/>
      <c r="B143" s="53"/>
      <c r="C143" s="140"/>
      <c r="D143" s="140"/>
      <c r="E143" s="145"/>
      <c r="F143" s="146"/>
      <c r="G143" s="140"/>
      <c r="H143" s="42" t="str">
        <f>IF(COUNT(G141,G145)=2,IF(G141&gt;G145,E141,E145),"")</f>
        <v>Ilmar Vainsalu (Rapla)</v>
      </c>
      <c r="I143" s="1"/>
    </row>
    <row r="144" spans="1:9" x14ac:dyDescent="0.2">
      <c r="A144" s="11"/>
      <c r="B144" s="52" t="s">
        <v>38</v>
      </c>
      <c r="C144" s="170" t="str">
        <f>IFERROR(INDEX(B$1:B$100,MATCH(B144,I$1:I$100,0)),"")</f>
        <v>Ilmar Vainsalu (Rapla)</v>
      </c>
      <c r="D144" s="140"/>
      <c r="E144" s="147">
        <v>13</v>
      </c>
      <c r="F144" s="146"/>
      <c r="G144" s="148"/>
      <c r="H144" s="20" t="s">
        <v>34</v>
      </c>
      <c r="I144" s="149"/>
    </row>
    <row r="145" spans="1:9" x14ac:dyDescent="0.2">
      <c r="A145" s="11"/>
      <c r="B145" s="53"/>
      <c r="C145" s="141"/>
      <c r="D145" s="144"/>
      <c r="E145" s="173" t="str">
        <f>IF(COUNT(E144,E146)=2,IF(E144&gt;E146,C144,C146),"")</f>
        <v>Ilmar Vainsalu (Rapla)</v>
      </c>
      <c r="F145" s="150"/>
      <c r="G145" s="151">
        <v>13</v>
      </c>
      <c r="H145" s="1"/>
      <c r="I145" s="1"/>
    </row>
    <row r="146" spans="1:9" ht="13.5" thickBot="1" x14ac:dyDescent="0.25">
      <c r="A146" s="11"/>
      <c r="B146" s="52" t="s">
        <v>39</v>
      </c>
      <c r="C146" s="172" t="str">
        <f>IFERROR(INDEX(B$1:B$100,MATCH(B146,I$1:I$100,0)),"")</f>
        <v>Helkiv Labbi (Võru)</v>
      </c>
      <c r="D146" s="186"/>
      <c r="E146" s="151">
        <v>11</v>
      </c>
      <c r="F146" s="140"/>
      <c r="G146" s="147"/>
      <c r="H146" s="42" t="str">
        <f>IF(COUNT(G141,G145)=2,IF(G141&lt;G145,E141,E145),"")</f>
        <v>Mati Kure (Tartu)</v>
      </c>
      <c r="I146" s="152"/>
    </row>
    <row r="147" spans="1:9" x14ac:dyDescent="0.2">
      <c r="A147" s="11"/>
      <c r="B147" s="53"/>
      <c r="C147" s="140"/>
      <c r="D147" s="140"/>
      <c r="E147" s="140"/>
      <c r="F147" s="140"/>
      <c r="G147" s="147"/>
      <c r="H147" s="20" t="s">
        <v>35</v>
      </c>
      <c r="I147" s="145"/>
    </row>
    <row r="148" spans="1:9" x14ac:dyDescent="0.2">
      <c r="A148" s="11"/>
      <c r="B148" s="53"/>
      <c r="C148" s="140"/>
      <c r="D148" s="147"/>
      <c r="E148" s="41" t="str">
        <f>IF(COUNT(E140,E142)=2,IF(E140&lt;E142,C140,C142),"")</f>
        <v>Kalev Randlaine (Lääne)</v>
      </c>
      <c r="F148" s="1"/>
      <c r="G148" s="147">
        <v>13</v>
      </c>
      <c r="H148" s="145"/>
      <c r="I148" s="145"/>
    </row>
    <row r="149" spans="1:9" ht="13.5" thickBot="1" x14ac:dyDescent="0.25">
      <c r="A149" s="11"/>
      <c r="B149" s="53"/>
      <c r="C149" s="140"/>
      <c r="D149" s="147"/>
      <c r="E149" s="153"/>
      <c r="F149" s="154"/>
      <c r="G149" s="176"/>
      <c r="H149" s="42" t="str">
        <f>IF(COUNT(G148,G150)=2,IF(G148&gt;G150,E148,E150),"")</f>
        <v>Kalev Randlaine (Lääne)</v>
      </c>
      <c r="I149" s="152"/>
    </row>
    <row r="150" spans="1:9" x14ac:dyDescent="0.2">
      <c r="A150" s="11"/>
      <c r="B150" s="53"/>
      <c r="C150" s="140"/>
      <c r="D150" s="147"/>
      <c r="E150" s="38" t="str">
        <f>IF(COUNT(E144,E146)=2,IF(E144&lt;E146,C144,C146),"")</f>
        <v>Helkiv Labbi (Võru)</v>
      </c>
      <c r="F150" s="150"/>
      <c r="G150" s="151">
        <v>12</v>
      </c>
      <c r="H150" s="20" t="s">
        <v>36</v>
      </c>
      <c r="I150" s="145"/>
    </row>
    <row r="151" spans="1:9" x14ac:dyDescent="0.2">
      <c r="A151" s="11"/>
      <c r="B151" s="53"/>
      <c r="C151" s="1"/>
      <c r="D151" s="145"/>
      <c r="E151" s="1"/>
      <c r="F151" s="1"/>
      <c r="G151" s="1"/>
      <c r="H151" s="145"/>
      <c r="I151" s="145"/>
    </row>
    <row r="152" spans="1:9" ht="13.5" thickBot="1" x14ac:dyDescent="0.25">
      <c r="A152" s="11"/>
      <c r="B152" s="53"/>
      <c r="C152" s="1"/>
      <c r="D152" s="1"/>
      <c r="E152" s="145"/>
      <c r="F152" s="145"/>
      <c r="G152" s="1"/>
      <c r="H152" s="152" t="str">
        <f>IF(COUNT(G148,G150)=2,IF(G148&lt;G150,E148,E150),"")</f>
        <v>Helkiv Labbi (Võru)</v>
      </c>
      <c r="I152" s="152"/>
    </row>
    <row r="153" spans="1:9" x14ac:dyDescent="0.2">
      <c r="A153" s="11"/>
      <c r="B153" s="53"/>
      <c r="C153" s="156"/>
      <c r="D153" s="156"/>
      <c r="E153" s="156"/>
      <c r="F153" s="156"/>
      <c r="G153" s="157"/>
      <c r="H153" s="20" t="s">
        <v>37</v>
      </c>
      <c r="I153" s="31"/>
    </row>
    <row r="154" spans="1:9" hidden="1" x14ac:dyDescent="0.2">
      <c r="A154" s="11"/>
      <c r="B154" s="53"/>
      <c r="C154" s="53"/>
      <c r="D154" s="53"/>
      <c r="E154" s="53"/>
      <c r="F154" s="90"/>
      <c r="G154" s="53"/>
      <c r="H154" s="53"/>
    </row>
    <row r="155" spans="1:9" ht="13.5" hidden="1" thickBot="1" x14ac:dyDescent="0.25">
      <c r="A155" s="11"/>
      <c r="B155" s="53"/>
      <c r="C155" s="53"/>
      <c r="D155" s="53"/>
      <c r="E155" s="53"/>
      <c r="F155" s="53"/>
      <c r="G155" s="53"/>
      <c r="H155" s="180" t="str">
        <f>IFERROR(INDEX(B$1:B$100,MATCH(G155,I$1:I$100,0)),"")</f>
        <v/>
      </c>
    </row>
    <row r="156" spans="1:9" hidden="1" x14ac:dyDescent="0.2">
      <c r="H156" s="91" t="s">
        <v>37</v>
      </c>
    </row>
    <row r="157" spans="1:9" hidden="1" x14ac:dyDescent="0.2"/>
    <row r="158" spans="1:9" hidden="1" x14ac:dyDescent="0.2"/>
    <row r="159" spans="1:9" hidden="1" x14ac:dyDescent="0.2"/>
    <row r="160" spans="1:9"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spans="1:4" hidden="1" x14ac:dyDescent="0.2"/>
    <row r="290" spans="1:4" hidden="1" x14ac:dyDescent="0.2"/>
    <row r="291" spans="1:4" hidden="1" x14ac:dyDescent="0.2"/>
    <row r="292" spans="1:4" hidden="1" x14ac:dyDescent="0.2"/>
    <row r="293" spans="1:4" hidden="1" x14ac:dyDescent="0.2"/>
    <row r="294" spans="1:4" hidden="1" x14ac:dyDescent="0.2"/>
    <row r="295" spans="1:4" hidden="1" x14ac:dyDescent="0.2"/>
    <row r="296" spans="1:4" hidden="1" x14ac:dyDescent="0.2"/>
    <row r="297" spans="1:4" hidden="1" x14ac:dyDescent="0.2"/>
    <row r="299" spans="1:4" x14ac:dyDescent="0.2">
      <c r="A299" s="25"/>
      <c r="B299" s="5" t="s">
        <v>19</v>
      </c>
      <c r="C299" s="5" t="s">
        <v>81</v>
      </c>
      <c r="D299" s="5" t="s">
        <v>112</v>
      </c>
    </row>
    <row r="300" spans="1:4" x14ac:dyDescent="0.2">
      <c r="A300" s="25">
        <v>1</v>
      </c>
      <c r="B300" s="158" t="str">
        <f t="shared" ref="B300:B309" si="0">IFERROR(INDEX(H$100:H$300,MATCH(A300&amp;". koht",H$101:H$301,0)),"")</f>
        <v>Karla Purgats (I-Viru)</v>
      </c>
      <c r="C300" s="159">
        <v>1972</v>
      </c>
      <c r="D300" s="160">
        <f>IF(10+1-A300&gt;0,10+1-A300,0)</f>
        <v>10</v>
      </c>
    </row>
    <row r="301" spans="1:4" x14ac:dyDescent="0.2">
      <c r="A301" s="25">
        <v>2</v>
      </c>
      <c r="B301" s="161" t="str">
        <f t="shared" si="0"/>
        <v>Enn Laanemäe (Võru)</v>
      </c>
      <c r="C301" s="162">
        <v>1971</v>
      </c>
      <c r="D301" s="160">
        <f t="shared" ref="D301:D307" si="1">IF(10+1-A301&gt;0,10+1-A301,0)</f>
        <v>9</v>
      </c>
    </row>
    <row r="302" spans="1:4" x14ac:dyDescent="0.2">
      <c r="A302" s="25">
        <v>3</v>
      </c>
      <c r="B302" s="163" t="str">
        <f t="shared" si="0"/>
        <v>Udo Blaasen (Valga)</v>
      </c>
      <c r="C302" s="159">
        <v>1966</v>
      </c>
      <c r="D302" s="160">
        <f t="shared" si="1"/>
        <v>8</v>
      </c>
    </row>
    <row r="303" spans="1:4" x14ac:dyDescent="0.2">
      <c r="A303" s="25">
        <v>4</v>
      </c>
      <c r="B303" s="164" t="str">
        <f t="shared" si="0"/>
        <v>Mihkel Lillemets (Valga)</v>
      </c>
      <c r="C303" s="49">
        <v>1964</v>
      </c>
      <c r="D303" s="160">
        <f t="shared" si="1"/>
        <v>7</v>
      </c>
    </row>
    <row r="304" spans="1:4" x14ac:dyDescent="0.2">
      <c r="A304" s="25">
        <v>5</v>
      </c>
      <c r="B304" s="164" t="str">
        <f t="shared" si="0"/>
        <v>Elmo Lageda (I-Viru)</v>
      </c>
      <c r="C304" s="49">
        <v>1971</v>
      </c>
      <c r="D304" s="160">
        <f t="shared" si="1"/>
        <v>6</v>
      </c>
    </row>
    <row r="305" spans="1:4" x14ac:dyDescent="0.2">
      <c r="A305" s="25">
        <v>6</v>
      </c>
      <c r="B305" s="164" t="str">
        <f t="shared" si="0"/>
        <v>Vello Pluum (Tartu)</v>
      </c>
      <c r="C305" s="49">
        <v>1968</v>
      </c>
      <c r="D305" s="160">
        <f t="shared" si="1"/>
        <v>5</v>
      </c>
    </row>
    <row r="306" spans="1:4" x14ac:dyDescent="0.2">
      <c r="A306" s="25">
        <v>7</v>
      </c>
      <c r="B306" s="164" t="str">
        <f t="shared" si="0"/>
        <v>Tõnu Piik (I-Viru)</v>
      </c>
      <c r="C306" s="49">
        <v>1972</v>
      </c>
      <c r="D306" s="160">
        <f t="shared" si="1"/>
        <v>4</v>
      </c>
    </row>
    <row r="307" spans="1:4" x14ac:dyDescent="0.2">
      <c r="A307" s="25">
        <v>8</v>
      </c>
      <c r="B307" s="164" t="str">
        <f t="shared" si="0"/>
        <v>Vladimir Valejev (Jõgeva)</v>
      </c>
      <c r="C307" s="49">
        <v>1971</v>
      </c>
      <c r="D307" s="160">
        <f t="shared" si="1"/>
        <v>3</v>
      </c>
    </row>
    <row r="308" spans="1:4" x14ac:dyDescent="0.2">
      <c r="A308" s="25">
        <v>9</v>
      </c>
      <c r="B308" s="164" t="str">
        <f t="shared" si="0"/>
        <v>Ilmar Vainsalu (Rapla)</v>
      </c>
      <c r="C308" s="49">
        <v>1970</v>
      </c>
      <c r="D308" s="160">
        <f t="shared" ref="D308:D309" si="2">IF(10+1-A308&gt;0,10+1-A308,0)</f>
        <v>2</v>
      </c>
    </row>
    <row r="309" spans="1:4" x14ac:dyDescent="0.2">
      <c r="A309" s="25">
        <v>10</v>
      </c>
      <c r="B309" s="164" t="str">
        <f t="shared" si="0"/>
        <v>Mati Kure (Tartu)</v>
      </c>
      <c r="C309" s="49">
        <v>1969</v>
      </c>
      <c r="D309" s="160">
        <f t="shared" si="2"/>
        <v>1</v>
      </c>
    </row>
    <row r="310" spans="1:4" x14ac:dyDescent="0.2">
      <c r="A310" s="25">
        <v>11</v>
      </c>
      <c r="B310" s="164" t="str">
        <f t="shared" ref="B310:B311" si="3">IFERROR(INDEX(H$100:H$300,MATCH(A310&amp;". koht",H$101:H$301,0)),"")</f>
        <v>Kalev Randlaine (Lääne)</v>
      </c>
      <c r="C310" s="49">
        <v>1970</v>
      </c>
      <c r="D310" s="160">
        <f t="shared" ref="D310:D311" si="4">IF(10+1-A310&gt;0,10+1-A310,0)</f>
        <v>0</v>
      </c>
    </row>
    <row r="311" spans="1:4" x14ac:dyDescent="0.2">
      <c r="A311" s="25">
        <v>12</v>
      </c>
      <c r="B311" s="164" t="str">
        <f t="shared" si="3"/>
        <v>Helkiv Labbi (Võru)</v>
      </c>
      <c r="C311" s="49">
        <v>1971</v>
      </c>
      <c r="D311" s="160">
        <f t="shared" si="4"/>
        <v>0</v>
      </c>
    </row>
  </sheetData>
  <conditionalFormatting sqref="I7:I11">
    <cfRule type="expression" dxfId="357" priority="147">
      <formula>FIND(2,I7,1)</formula>
    </cfRule>
    <cfRule type="expression" dxfId="356" priority="148">
      <formula>FIND(1,I7,1)</formula>
    </cfRule>
  </conditionalFormatting>
  <conditionalFormatting sqref="J7:J11">
    <cfRule type="expression" dxfId="355" priority="149">
      <formula>AND(L7=3,IF(COUNTIF(L$7:L$11,"=3")&gt;=2,TRUE))</formula>
    </cfRule>
    <cfRule type="expression" dxfId="354" priority="150">
      <formula>AND(L7=1,IF(COUNTIF(L$7:L$11,"=1")&gt;=2,TRUE))</formula>
    </cfRule>
    <cfRule type="expression" dxfId="353" priority="151">
      <formula>AND(L7=2,IF(COUNTIF(L$7:L$11,"=2")&gt;=2,TRUE))</formula>
    </cfRule>
  </conditionalFormatting>
  <conditionalFormatting sqref="K7:K11">
    <cfRule type="expression" dxfId="352" priority="152">
      <formula>AND(L7=2,IF(COUNTIF(L$7:L$11,"=2")=1,TRUE))</formula>
    </cfRule>
    <cfRule type="expression" dxfId="351" priority="153">
      <formula>AND(IF(COUNTIF(L$7:L$11,"=1")=2,TRUE),IF(COUNTIF(L$7:L$11,"=2")=2,TRUE))</formula>
    </cfRule>
    <cfRule type="expression" dxfId="350" priority="154">
      <formula>OR(L7=0,L7=4)</formula>
    </cfRule>
    <cfRule type="expression" dxfId="349" priority="155">
      <formula>AND(L7=1,IF(COUNTIF(L$7:L$11,"=1")=1,TRUE))</formula>
    </cfRule>
    <cfRule type="expression" dxfId="348" priority="156">
      <formula>AND(L7=3,IF(COUNTIF(L$7:L$11,"=3")=1,TRUE))</formula>
    </cfRule>
  </conditionalFormatting>
  <conditionalFormatting sqref="H7:H11">
    <cfRule type="expression" dxfId="347" priority="157">
      <formula>AND(L7=1,IF(COUNTIF(L$7:L$11,"=1")&gt;=2,TRUE))</formula>
    </cfRule>
    <cfRule type="expression" dxfId="346" priority="158">
      <formula>AND(L7=3,IF(COUNTIF(L$7:L$11,"=3")&gt;=2,TRUE))</formula>
    </cfRule>
    <cfRule type="expression" dxfId="345" priority="159">
      <formula>AND(L7=2,IF(COUNTIF(L$7:L$11,"=2")&gt;=2,TRUE))</formula>
    </cfRule>
  </conditionalFormatting>
  <conditionalFormatting sqref="I14:I18">
    <cfRule type="expression" dxfId="344" priority="134">
      <formula>FIND(2,I14,1)</formula>
    </cfRule>
    <cfRule type="expression" dxfId="343" priority="135">
      <formula>FIND(1,I14,1)</formula>
    </cfRule>
  </conditionalFormatting>
  <conditionalFormatting sqref="J14:J18">
    <cfRule type="expression" dxfId="342" priority="136">
      <formula>AND(L14=3,IF(COUNTIF(L$14:L$18,"=3")&gt;=2,TRUE))</formula>
    </cfRule>
    <cfRule type="expression" dxfId="341" priority="137">
      <formula>AND(L14=1,IF(COUNTIF(L$14:L$18,"=1")&gt;=2,TRUE))</formula>
    </cfRule>
    <cfRule type="expression" dxfId="340" priority="138">
      <formula>AND(L14=2,IF(COUNTIF(L$14:L$18,"=2")&gt;=2,TRUE))</formula>
    </cfRule>
  </conditionalFormatting>
  <conditionalFormatting sqref="K14:K18">
    <cfRule type="expression" dxfId="339" priority="139">
      <formula>AND(L14=2,IF(COUNTIF(L$14:L$18,"=2")=1,TRUE))</formula>
    </cfRule>
    <cfRule type="expression" dxfId="338" priority="140">
      <formula>AND(IF(COUNTIF(L$14:L$18,"=1")=2,TRUE),IF(COUNTIF(L$14:L$18,"=2")=2,TRUE))</formula>
    </cfRule>
    <cfRule type="expression" dxfId="337" priority="141">
      <formula>OR(L14=0,L14=4)</formula>
    </cfRule>
    <cfRule type="expression" dxfId="336" priority="142">
      <formula>AND(L14=1,IF(COUNTIF(L$14:L$18,"=1")=1,TRUE))</formula>
    </cfRule>
    <cfRule type="expression" dxfId="335" priority="143">
      <formula>AND(L14=3,IF(COUNTIF(L$14:L$18,"=3")=1,TRUE))</formula>
    </cfRule>
  </conditionalFormatting>
  <conditionalFormatting sqref="H14:H18">
    <cfRule type="expression" dxfId="334" priority="144">
      <formula>AND(L14=1,IF(COUNTIF(L$14:L$18,"=1")&gt;=2,TRUE))</formula>
    </cfRule>
    <cfRule type="expression" dxfId="333" priority="145">
      <formula>AND(L14=3,IF(COUNTIF(L$14:L$18,"=3")&gt;=2,TRUE))</formula>
    </cfRule>
    <cfRule type="expression" dxfId="332" priority="146">
      <formula>AND(L14=2,IF(COUNTIF(L$14:L$18,"=2")&gt;=2,TRUE))</formula>
    </cfRule>
  </conditionalFormatting>
  <conditionalFormatting sqref="D7 C8">
    <cfRule type="aboveAverage" dxfId="331" priority="133"/>
  </conditionalFormatting>
  <conditionalFormatting sqref="E7 C9">
    <cfRule type="aboveAverage" dxfId="330" priority="132"/>
  </conditionalFormatting>
  <conditionalFormatting sqref="F7 C10">
    <cfRule type="aboveAverage" dxfId="329" priority="131"/>
  </conditionalFormatting>
  <conditionalFormatting sqref="E8 D9">
    <cfRule type="aboveAverage" dxfId="328" priority="130"/>
  </conditionalFormatting>
  <conditionalFormatting sqref="G7 C11">
    <cfRule type="aboveAverage" dxfId="327" priority="129"/>
  </conditionalFormatting>
  <conditionalFormatting sqref="F8 D10">
    <cfRule type="aboveAverage" dxfId="326" priority="128"/>
  </conditionalFormatting>
  <conditionalFormatting sqref="G8 D11">
    <cfRule type="aboveAverage" dxfId="325" priority="127"/>
  </conditionalFormatting>
  <conditionalFormatting sqref="F9 E10">
    <cfRule type="aboveAverage" dxfId="324" priority="126"/>
  </conditionalFormatting>
  <conditionalFormatting sqref="G9 E11">
    <cfRule type="aboveAverage" dxfId="323" priority="125"/>
  </conditionalFormatting>
  <conditionalFormatting sqref="F11 G10">
    <cfRule type="aboveAverage" dxfId="322" priority="124"/>
  </conditionalFormatting>
  <conditionalFormatting sqref="B1:G1048576">
    <cfRule type="containsText" dxfId="321" priority="123" operator="containsText" text="I-Viru">
      <formula>NOT(ISERROR(SEARCH("I-Viru",B1)))</formula>
    </cfRule>
  </conditionalFormatting>
  <conditionalFormatting sqref="D14 C15">
    <cfRule type="aboveAverage" dxfId="320" priority="122"/>
  </conditionalFormatting>
  <conditionalFormatting sqref="E14 C16">
    <cfRule type="aboveAverage" dxfId="319" priority="121"/>
  </conditionalFormatting>
  <conditionalFormatting sqref="F14 C17">
    <cfRule type="aboveAverage" dxfId="318" priority="120"/>
  </conditionalFormatting>
  <conditionalFormatting sqref="E15 D16">
    <cfRule type="aboveAverage" dxfId="317" priority="119"/>
  </conditionalFormatting>
  <conditionalFormatting sqref="G14 C18">
    <cfRule type="aboveAverage" dxfId="316" priority="118"/>
  </conditionalFormatting>
  <conditionalFormatting sqref="F15 D17">
    <cfRule type="aboveAverage" dxfId="315" priority="117"/>
  </conditionalFormatting>
  <conditionalFormatting sqref="G15 D18">
    <cfRule type="aboveAverage" dxfId="314" priority="116"/>
  </conditionalFormatting>
  <conditionalFormatting sqref="F16 E17">
    <cfRule type="aboveAverage" dxfId="313" priority="115"/>
  </conditionalFormatting>
  <conditionalFormatting sqref="G16 E18">
    <cfRule type="aboveAverage" dxfId="312" priority="114"/>
  </conditionalFormatting>
  <conditionalFormatting sqref="F18 G17">
    <cfRule type="aboveAverage" dxfId="311" priority="113"/>
  </conditionalFormatting>
  <conditionalFormatting sqref="I28:I32">
    <cfRule type="expression" dxfId="310" priority="86">
      <formula>FIND(2,I28,1)</formula>
    </cfRule>
    <cfRule type="expression" dxfId="309" priority="87">
      <formula>FIND(1,I28,1)</formula>
    </cfRule>
  </conditionalFormatting>
  <conditionalFormatting sqref="I21:I25">
    <cfRule type="expression" dxfId="308" priority="88">
      <formula>FIND(2,I21,1)</formula>
    </cfRule>
    <cfRule type="expression" dxfId="307" priority="89">
      <formula>FIND(1,I21,1)</formula>
    </cfRule>
  </conditionalFormatting>
  <conditionalFormatting sqref="J28:J32">
    <cfRule type="expression" dxfId="306" priority="90">
      <formula>AND(L28=3,IF(COUNTIF(L$28:L$32,"=3")&gt;=2,TRUE))</formula>
    </cfRule>
    <cfRule type="expression" dxfId="305" priority="91">
      <formula>AND(L28=1,IF(COUNTIF(L$28:L$32,"=1")&gt;=2,TRUE))</formula>
    </cfRule>
    <cfRule type="expression" dxfId="304" priority="92">
      <formula>AND(L28=2,IF(COUNTIF(L$28:L$32,"=2")&gt;=2,TRUE))</formula>
    </cfRule>
  </conditionalFormatting>
  <conditionalFormatting sqref="J21:J25">
    <cfRule type="expression" dxfId="303" priority="93">
      <formula>AND(L21=3,IF(COUNTIF(L$21:L$25,"=3")&gt;=2,TRUE))</formula>
    </cfRule>
    <cfRule type="expression" dxfId="302" priority="94">
      <formula>AND(L21=1,IF(COUNTIF(L$21:L$25,"=1")&gt;=2,TRUE))</formula>
    </cfRule>
    <cfRule type="expression" dxfId="301" priority="95">
      <formula>AND(L21=2,IF(COUNTIF(L$21:L$25,"=2")&gt;=2,TRUE))</formula>
    </cfRule>
  </conditionalFormatting>
  <conditionalFormatting sqref="K21:K25">
    <cfRule type="expression" dxfId="300" priority="96">
      <formula>AND(L7=21,IF(COUNTIF(L$21:L$25,"=2")=1,TRUE))</formula>
    </cfRule>
    <cfRule type="expression" dxfId="299" priority="97">
      <formula>AND(IF(COUNTIF(L$21:L$25,"=1")=2,TRUE),IF(COUNTIF(L$21:L$25,"=2")=2,TRUE))</formula>
    </cfRule>
    <cfRule type="expression" dxfId="298" priority="98">
      <formula>OR(L21=0,L21=4)</formula>
    </cfRule>
    <cfRule type="expression" dxfId="297" priority="99">
      <formula>AND(L21=1,IF(COUNTIF(L$21:L$25,"=1")=1,TRUE))</formula>
    </cfRule>
    <cfRule type="expression" dxfId="296" priority="100">
      <formula>AND(L21=3,IF(COUNTIF(L$21:L$25,"=3")=1,TRUE))</formula>
    </cfRule>
  </conditionalFormatting>
  <conditionalFormatting sqref="K28:K32">
    <cfRule type="expression" dxfId="295" priority="101">
      <formula>AND(L28=2,IF(COUNTIF(L$28:L$32,"=2")=1,TRUE))</formula>
    </cfRule>
    <cfRule type="expression" dxfId="294" priority="102">
      <formula>AND(IF(COUNTIF(L$28:L$32,"=1")=2,TRUE),IF(COUNTIF(L$28:L$32,"=2")=2,TRUE))</formula>
    </cfRule>
    <cfRule type="expression" dxfId="293" priority="103">
      <formula>OR(L28=0,L28=4)</formula>
    </cfRule>
    <cfRule type="expression" dxfId="292" priority="104">
      <formula>AND(L28=1,IF(COUNTIF(L$28:L$32,"=1")=1,TRUE))</formula>
    </cfRule>
    <cfRule type="expression" dxfId="291" priority="105">
      <formula>AND(L28=3,IF(COUNTIF(L$28:L$32,"=3")=1,TRUE))</formula>
    </cfRule>
  </conditionalFormatting>
  <conditionalFormatting sqref="H21:H25">
    <cfRule type="expression" dxfId="290" priority="106">
      <formula>AND(L21=1,IF(COUNTIF(L$21:L$25,"=1")&gt;=2,TRUE))</formula>
    </cfRule>
    <cfRule type="expression" dxfId="289" priority="107">
      <formula>AND(L21=3,IF(COUNTIF(L$21:L$25,"=3")&gt;=2,TRUE))</formula>
    </cfRule>
    <cfRule type="expression" dxfId="288" priority="108">
      <formula>AND(L21=2,IF(COUNTIF(L$21:L$25,"=2")&gt;=2,TRUE))</formula>
    </cfRule>
  </conditionalFormatting>
  <conditionalFormatting sqref="H28:H32">
    <cfRule type="expression" dxfId="287" priority="109">
      <formula>AND(L28=1,IF(COUNTIF(L$28:L$32,"=1")&gt;=2,TRUE))</formula>
    </cfRule>
    <cfRule type="expression" dxfId="286" priority="110">
      <formula>AND(L28=3,IF(COUNTIF(L$28:L$32,"=3")&gt;=2,TRUE))</formula>
    </cfRule>
    <cfRule type="expression" dxfId="285" priority="111">
      <formula>AND(L28=2,IF(COUNTIF(L$28:L$32,"=2")&gt;=2,TRUE))</formula>
    </cfRule>
  </conditionalFormatting>
  <conditionalFormatting sqref="D21 C22">
    <cfRule type="aboveAverage" dxfId="284" priority="85"/>
  </conditionalFormatting>
  <conditionalFormatting sqref="E21 C23">
    <cfRule type="aboveAverage" dxfId="283" priority="84"/>
  </conditionalFormatting>
  <conditionalFormatting sqref="F21 C24">
    <cfRule type="aboveAverage" dxfId="282" priority="83"/>
  </conditionalFormatting>
  <conditionalFormatting sqref="E22 D23">
    <cfRule type="aboveAverage" dxfId="281" priority="82"/>
  </conditionalFormatting>
  <conditionalFormatting sqref="G21 C25">
    <cfRule type="aboveAverage" dxfId="280" priority="81"/>
  </conditionalFormatting>
  <conditionalFormatting sqref="F22 D24">
    <cfRule type="aboveAverage" dxfId="279" priority="80"/>
  </conditionalFormatting>
  <conditionalFormatting sqref="G22 D25">
    <cfRule type="aboveAverage" dxfId="278" priority="79"/>
  </conditionalFormatting>
  <conditionalFormatting sqref="F23 E24">
    <cfRule type="aboveAverage" dxfId="277" priority="78"/>
  </conditionalFormatting>
  <conditionalFormatting sqref="G23 E25">
    <cfRule type="aboveAverage" dxfId="276" priority="77"/>
  </conditionalFormatting>
  <conditionalFormatting sqref="F25 G24">
    <cfRule type="aboveAverage" dxfId="275" priority="76"/>
  </conditionalFormatting>
  <conditionalFormatting sqref="D28 C29">
    <cfRule type="aboveAverage" dxfId="274" priority="74"/>
  </conditionalFormatting>
  <conditionalFormatting sqref="E28 C30">
    <cfRule type="aboveAverage" dxfId="273" priority="73"/>
  </conditionalFormatting>
  <conditionalFormatting sqref="F28 C31">
    <cfRule type="aboveAverage" dxfId="272" priority="72"/>
  </conditionalFormatting>
  <conditionalFormatting sqref="E29 D30">
    <cfRule type="aboveAverage" dxfId="271" priority="71"/>
  </conditionalFormatting>
  <conditionalFormatting sqref="G28 C32">
    <cfRule type="aboveAverage" dxfId="270" priority="70"/>
  </conditionalFormatting>
  <conditionalFormatting sqref="F29 D31">
    <cfRule type="aboveAverage" dxfId="269" priority="69"/>
  </conditionalFormatting>
  <conditionalFormatting sqref="G29 D32">
    <cfRule type="aboveAverage" dxfId="268" priority="68"/>
  </conditionalFormatting>
  <conditionalFormatting sqref="F30 E31">
    <cfRule type="aboveAverage" dxfId="267" priority="67"/>
  </conditionalFormatting>
  <conditionalFormatting sqref="G30 E32">
    <cfRule type="aboveAverage" dxfId="266" priority="66"/>
  </conditionalFormatting>
  <conditionalFormatting sqref="F32 G31">
    <cfRule type="aboveAverage" dxfId="265" priority="65"/>
  </conditionalFormatting>
  <conditionalFormatting sqref="C106 C108">
    <cfRule type="containsBlanks" dxfId="264" priority="58">
      <formula>LEN(TRIM(C106))=0</formula>
    </cfRule>
  </conditionalFormatting>
  <conditionalFormatting sqref="C102 C104">
    <cfRule type="aboveAverage" dxfId="263" priority="61"/>
  </conditionalFormatting>
  <conditionalFormatting sqref="C102 C104">
    <cfRule type="containsBlanks" dxfId="262" priority="60">
      <formula>LEN(TRIM(C102))=0</formula>
    </cfRule>
  </conditionalFormatting>
  <conditionalFormatting sqref="C106 C108">
    <cfRule type="aboveAverage" dxfId="261" priority="59"/>
  </conditionalFormatting>
  <conditionalFormatting sqref="C114 C116">
    <cfRule type="containsBlanks" dxfId="260" priority="51">
      <formula>LEN(TRIM(C114))=0</formula>
    </cfRule>
  </conditionalFormatting>
  <conditionalFormatting sqref="C110 C112">
    <cfRule type="aboveAverage" dxfId="259" priority="54"/>
  </conditionalFormatting>
  <conditionalFormatting sqref="C110 C112">
    <cfRule type="containsBlanks" dxfId="258" priority="53">
      <formula>LEN(TRIM(C110))=0</formula>
    </cfRule>
  </conditionalFormatting>
  <conditionalFormatting sqref="C114 C116">
    <cfRule type="aboveAverage" dxfId="257" priority="52"/>
  </conditionalFormatting>
  <conditionalFormatting sqref="G105 G113">
    <cfRule type="aboveAverage" dxfId="256" priority="32"/>
    <cfRule type="containsBlanks" dxfId="255" priority="47">
      <formula>LEN(TRIM(G105))=0</formula>
    </cfRule>
  </conditionalFormatting>
  <conditionalFormatting sqref="G117 G119">
    <cfRule type="aboveAverage" dxfId="254" priority="41"/>
  </conditionalFormatting>
  <conditionalFormatting sqref="G117 G119">
    <cfRule type="containsBlanks" dxfId="253" priority="40">
      <formula>LEN(TRIM(G117))=0</formula>
    </cfRule>
  </conditionalFormatting>
  <conditionalFormatting sqref="E111 E115">
    <cfRule type="aboveAverage" dxfId="252" priority="38"/>
  </conditionalFormatting>
  <conditionalFormatting sqref="E111 E115">
    <cfRule type="containsBlanks" dxfId="251" priority="37">
      <formula>LEN(TRIM(E111))=0</formula>
    </cfRule>
  </conditionalFormatting>
  <conditionalFormatting sqref="E127 E129">
    <cfRule type="containsBlanks" dxfId="250" priority="18">
      <formula>LEN(TRIM(E127))=0</formula>
    </cfRule>
  </conditionalFormatting>
  <conditionalFormatting sqref="E123 E125">
    <cfRule type="aboveAverage" dxfId="249" priority="21"/>
  </conditionalFormatting>
  <conditionalFormatting sqref="E123 E125">
    <cfRule type="containsBlanks" dxfId="248" priority="20">
      <formula>LEN(TRIM(E123))=0</formula>
    </cfRule>
  </conditionalFormatting>
  <conditionalFormatting sqref="E127 E129">
    <cfRule type="aboveAverage" dxfId="247" priority="19"/>
  </conditionalFormatting>
  <conditionalFormatting sqref="G124 G128">
    <cfRule type="containsBlanks" dxfId="246" priority="15">
      <formula>LEN(TRIM(G124))=0</formula>
    </cfRule>
    <cfRule type="aboveAverage" dxfId="245" priority="16"/>
  </conditionalFormatting>
  <conditionalFormatting sqref="G131 G133">
    <cfRule type="containsBlanks" dxfId="244" priority="13">
      <formula>LEN(TRIM(G131))=0</formula>
    </cfRule>
  </conditionalFormatting>
  <conditionalFormatting sqref="G131 G133">
    <cfRule type="aboveAverage" dxfId="243" priority="14"/>
  </conditionalFormatting>
  <conditionalFormatting sqref="E144 E146">
    <cfRule type="containsBlanks" dxfId="242" priority="8">
      <formula>LEN(TRIM(E144))=0</formula>
    </cfRule>
  </conditionalFormatting>
  <conditionalFormatting sqref="E140 E142">
    <cfRule type="aboveAverage" dxfId="241" priority="11"/>
  </conditionalFormatting>
  <conditionalFormatting sqref="E140 E142">
    <cfRule type="containsBlanks" dxfId="240" priority="10">
      <formula>LEN(TRIM(E140))=0</formula>
    </cfRule>
  </conditionalFormatting>
  <conditionalFormatting sqref="E144 E146">
    <cfRule type="aboveAverage" dxfId="239" priority="9"/>
  </conditionalFormatting>
  <conditionalFormatting sqref="G141 G145">
    <cfRule type="containsBlanks" dxfId="238" priority="6">
      <formula>LEN(TRIM(G141))=0</formula>
    </cfRule>
    <cfRule type="aboveAverage" dxfId="237" priority="7"/>
  </conditionalFormatting>
  <conditionalFormatting sqref="G148 G150">
    <cfRule type="containsBlanks" dxfId="236" priority="4">
      <formula>LEN(TRIM(G148))=0</formula>
    </cfRule>
  </conditionalFormatting>
  <conditionalFormatting sqref="G148 G150">
    <cfRule type="aboveAverage" dxfId="235" priority="5"/>
  </conditionalFormatting>
  <conditionalFormatting sqref="E103 E107">
    <cfRule type="containsBlanks" dxfId="234" priority="62">
      <formula>LEN(TRIM(E103))=0</formula>
    </cfRule>
    <cfRule type="aboveAverage" dxfId="233" priority="63"/>
  </conditionalFormatting>
  <pageMargins left="0.78740157480314965" right="0.39370078740157483" top="0.78740157480314965" bottom="0.39370078740157483" header="0.59055118110236227" footer="0"/>
  <pageSetup paperSize="9" fitToHeight="0" orientation="portrait" useFirstPageNumber="1" verticalDpi="0" r:id="rId1"/>
  <headerFooter>
    <oddHeader>&amp;R&amp;9Page &amp;P of &amp;N</oddHeader>
  </headerFooter>
  <rowBreaks count="2" manualBreakCount="2">
    <brk id="98" max="12" man="1"/>
    <brk id="136" max="12"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FF"/>
    <pageSetUpPr fitToPage="1"/>
  </sheetPr>
  <dimension ref="A1:M304"/>
  <sheetViews>
    <sheetView showGridLines="0" showRowColHeaders="0" zoomScaleNormal="100" workbookViewId="0">
      <pane ySplit="4" topLeftCell="A5" activePane="bottomLeft" state="frozen"/>
      <selection activeCell="H1" sqref="H1"/>
      <selection pane="bottomLeft" activeCell="J1" sqref="J1"/>
    </sheetView>
  </sheetViews>
  <sheetFormatPr defaultRowHeight="12.75" x14ac:dyDescent="0.2"/>
  <cols>
    <col min="1" max="1" width="3.28515625" style="7" customWidth="1"/>
    <col min="2" max="2" width="26.42578125" style="7" customWidth="1"/>
    <col min="3" max="9" width="6.28515625" style="7" customWidth="1"/>
    <col min="10" max="11" width="4.7109375" style="7" customWidth="1"/>
    <col min="12" max="12" width="4.7109375" style="7" hidden="1" customWidth="1"/>
    <col min="13" max="13" width="0" style="7" hidden="1" customWidth="1"/>
    <col min="14" max="16384" width="9.140625" style="7"/>
  </cols>
  <sheetData>
    <row r="1" spans="1:13" x14ac:dyDescent="0.2">
      <c r="A1" s="43" t="str">
        <f>Võistkondlik!B1</f>
        <v>ESL INDIVIDUAAL-VÕISTKONDLIKUD MEISTRIVÕISTLUSED PETANGIS 2015</v>
      </c>
      <c r="H1"/>
      <c r="I1"/>
      <c r="J1"/>
      <c r="K1"/>
      <c r="L1" s="113"/>
      <c r="M1" s="113"/>
    </row>
    <row r="2" spans="1:13" x14ac:dyDescent="0.2">
      <c r="A2" s="44" t="str">
        <f>Võistkondlik!B2</f>
        <v>Toimumisaeg: L, 23.05.2015 kell 11:00</v>
      </c>
      <c r="H2"/>
      <c r="I2"/>
      <c r="J2"/>
      <c r="K2"/>
      <c r="L2"/>
      <c r="M2"/>
    </row>
    <row r="3" spans="1:13" x14ac:dyDescent="0.2">
      <c r="A3" s="44" t="str">
        <f>Võistkondlik!B3</f>
        <v>Toimumiskoht: Tartumaa, Tartu, Forseliuse kooli staadion</v>
      </c>
      <c r="H3"/>
      <c r="I3"/>
      <c r="J3"/>
      <c r="K3"/>
      <c r="L3"/>
      <c r="M3"/>
    </row>
    <row r="4" spans="1:13" x14ac:dyDescent="0.2">
      <c r="A4" s="33" t="s">
        <v>63</v>
      </c>
      <c r="H4"/>
      <c r="I4"/>
      <c r="J4"/>
      <c r="K4"/>
      <c r="L4"/>
      <c r="M4"/>
    </row>
    <row r="5" spans="1:13" x14ac:dyDescent="0.2">
      <c r="H5"/>
      <c r="I5"/>
      <c r="J5"/>
      <c r="K5"/>
      <c r="L5"/>
      <c r="M5"/>
    </row>
    <row r="6" spans="1:13" x14ac:dyDescent="0.2">
      <c r="A6" s="25"/>
      <c r="B6" s="25"/>
      <c r="C6" s="5">
        <v>1</v>
      </c>
      <c r="D6" s="5">
        <v>2</v>
      </c>
      <c r="E6" s="5">
        <v>3</v>
      </c>
      <c r="F6" s="5">
        <v>4</v>
      </c>
      <c r="G6" s="59">
        <v>5</v>
      </c>
      <c r="H6" s="63" t="s">
        <v>1</v>
      </c>
      <c r="I6" s="46" t="s">
        <v>47</v>
      </c>
      <c r="J6" s="114" t="s">
        <v>64</v>
      </c>
      <c r="K6" s="115" t="s">
        <v>206</v>
      </c>
      <c r="L6" s="116" t="s">
        <v>64</v>
      </c>
      <c r="M6" s="31" t="b">
        <f>OR(AND(COUNTA(B7:B11)=3,COUNTA(C7:G11)=6),AND(COUNTA(B7:B11)=4,COUNTA(C7:G11)=12),AND(COUNTA(B7:B11)=5,COUNTA(C7:G11)=20))</f>
        <v>1</v>
      </c>
    </row>
    <row r="7" spans="1:13" x14ac:dyDescent="0.2">
      <c r="A7" s="25">
        <v>1</v>
      </c>
      <c r="B7" s="23" t="s">
        <v>167</v>
      </c>
      <c r="C7" s="130"/>
      <c r="D7" s="117">
        <v>6</v>
      </c>
      <c r="E7" s="117">
        <v>13</v>
      </c>
      <c r="F7" s="134">
        <v>5</v>
      </c>
      <c r="G7" s="134">
        <v>13</v>
      </c>
      <c r="H7" s="166" t="str">
        <f>(IF(D7-C8&gt;0,1)+IF(E7-C9&gt;0,1)+IF(F7-C10&gt;0,1)+IF(G7-C11&gt;0,1))&amp;"-"&amp;(IF(D7-C8&lt;0,1)+IF(E7-C9&lt;0,1)+IF(F7-C10&lt;0,1)+IF(G7-C11&lt;0,1))</f>
        <v>2-2</v>
      </c>
      <c r="I7" s="117" t="str">
        <f>IF(AND(B7&lt;&gt;"",M$6=TRUE),A$6&amp;RANK(M7,M$7:M$11,0),"")</f>
        <v>4</v>
      </c>
      <c r="J7" s="118">
        <f>IF(AND(L7=1,L8=1,D7&gt;C8),1)+IF(AND(L7=1,L9=1,E7&gt;C9),1)+IF(AND(L7=1,L10=1,F7&gt;C10),1)+IF(AND(L7=1,L11=1,G7&gt;C11),1)+IF(AND(L7=2,L8=2,D7&gt;C8),1)+IF(AND(L7=2,L9=2,E7&gt;C9),1)+IF(AND(L7=2,L10=2,F7&gt;C10),1)+IF(AND(L7=2,L11=2,G7&gt;C11),1)+IF(AND(L7=3,L8=3,D7&gt;C8),1)+IF(AND(L7=3,L9=3,E7&gt;C9),1)+IF(AND(L7=3,L10=3,F7&gt;C10),1)+IF(AND(L7=3,L11=3,G7&gt;C11),1)</f>
        <v>1</v>
      </c>
      <c r="K7" s="119">
        <f>IF(AND(L7=1,L8=1),D7-C8)+IF(AND(L7=1,L9=1),E7-C9)+IF(AND(L7=1,L10=1),F7-C10)+IF(AND(L7=1,L11=1),G7-C11)+IF(AND(L7=2,L8=2),D7-C8)+IF(AND(L7=2,L9=2),E7-C9)+IF(AND(L7=2,L10=2),F7-C10)+IF(AND(L7=2,L11=2),G7-C11)+IF(AND(L7=3,L8=3),D7-C8)+IF(AND(L7=3,L9=3),E7-C9)+IF(AND(L7=3,L10=3),F7-C10)+IF(AND(L7=3,L11=3),G7-C11)</f>
        <v>-7</v>
      </c>
      <c r="L7" s="120">
        <f>VALUE(LEFT(H7,1))</f>
        <v>2</v>
      </c>
      <c r="M7" s="121">
        <f>10000*L7+J7*100+K7</f>
        <v>20093</v>
      </c>
    </row>
    <row r="8" spans="1:13" x14ac:dyDescent="0.2">
      <c r="A8" s="25">
        <v>2</v>
      </c>
      <c r="B8" s="23" t="s">
        <v>168</v>
      </c>
      <c r="C8" s="47">
        <v>13</v>
      </c>
      <c r="D8" s="131"/>
      <c r="E8" s="47">
        <v>13</v>
      </c>
      <c r="F8" s="47">
        <v>13</v>
      </c>
      <c r="G8" s="47">
        <v>13</v>
      </c>
      <c r="H8" s="167" t="str">
        <f>(IF(C8-D7&gt;0,1)+IF(E8-D9&gt;0,1)+IF(F8-D10&gt;0,1)+IF(G8-D11&gt;0,1))&amp;"-"&amp;(IF(C8-D7&lt;0,1)+IF(E8-D9&lt;0,1)+IF(F8-D10&lt;0,1)+IF(G8-D11&lt;0,1))</f>
        <v>4-0</v>
      </c>
      <c r="I8" s="47" t="str">
        <f>IF(AND(B8&lt;&gt;"",M$6=TRUE),A$6&amp;RANK(M8,M$7:M$11,0),"")</f>
        <v>1</v>
      </c>
      <c r="J8" s="123">
        <f>IF(AND(L8=1,L7=1,C8&gt;D7),1)+IF(AND(L8=1,L9=1,E8&gt;D9),1)+IF(AND(L8=1,L10=1,F8&gt;D10),1)+IF(AND(L8=1,L11=1,G8&gt;D11),1)+IF(AND(L8=2,L7=2,C8&gt;D7),1)+IF(AND(L8=2,L9=2,E8&gt;D9),1)+IF(AND(L8=2,L10=2,F8&gt;D10),1)+IF(AND(L8=2,L11=2,G8&gt;D11),1)+IF(AND(L8=3,L7=3,C8&gt;D7),1)+IF(AND(L8=3,L9=3,E8&gt;D9),1)+IF(AND(L8=3,L10=3,F8&gt;D10),1)+IF(AND(L8=3,L11=3,G8&gt;D11),1)</f>
        <v>0</v>
      </c>
      <c r="K8" s="124">
        <f>IF(AND(L8=1,L7=1),C8-D7)+IF(AND(L8=1,L9=1),E8-D9)+IF(AND(L8=1,L10=1),F8-D10)+IF(AND(L8=1,L11=1),G8-D11)+IF(AND(L8=2,L7=2),C8-D7)+IF(AND(L8=2,L9=2),E8-D9)+IF(AND(L8=2,L10=2),F8-D10)+IF(AND(L8=2,L11=2),G8-D11)+IF(AND(L8=3,L7=3),C8-D7)+IF(AND(L8=3,L9=3),E8-D9)+IF(AND(L8=3,L10=3),F8-D10)+IF(AND(L8=3,L11=3),G8-D11)</f>
        <v>0</v>
      </c>
      <c r="L8" s="125">
        <f>VALUE(LEFT(H8,1))</f>
        <v>4</v>
      </c>
      <c r="M8" s="126">
        <f>10000*L8+J8*100+K8</f>
        <v>40000</v>
      </c>
    </row>
    <row r="9" spans="1:13" x14ac:dyDescent="0.2">
      <c r="A9" s="25">
        <v>3</v>
      </c>
      <c r="B9" s="23" t="s">
        <v>169</v>
      </c>
      <c r="C9" s="47">
        <v>7</v>
      </c>
      <c r="D9" s="132">
        <v>4</v>
      </c>
      <c r="E9" s="131"/>
      <c r="F9" s="47">
        <v>6</v>
      </c>
      <c r="G9" s="47">
        <v>11</v>
      </c>
      <c r="H9" s="167" t="str">
        <f>(IF(C9-E7&gt;0,1)+IF(D9-E8&gt;0,1)+IF(F9-E10&gt;0,1)+IF(G9-E11&gt;0,1))&amp;"-"&amp;(IF(C9-E7&lt;0,1)+IF(D9-E8&lt;0,1)+IF(F9-E10&lt;0,1)+IF(G9-E11&lt;0,1))</f>
        <v>0-4</v>
      </c>
      <c r="I9" s="47" t="str">
        <f>IF(AND(B9&lt;&gt;"",M$6=TRUE),A$6&amp;RANK(M9,M$7:M$11,0),"")</f>
        <v>5</v>
      </c>
      <c r="J9" s="123">
        <f>IF(AND(L9=1,L7=1,C9&gt;E7),1)+IF(AND(L9=1,L8=1,D9&gt;E8),1)+IF(AND(L9=1,L10=1,F9&gt;E10),1)+IF(AND(L9=1,L11=1,G9&gt;E11),1)+IF(AND(L9=2,L7=2,C9&gt;E7),1)+IF(AND(L9=2,L8=2,D9&gt;E8),1)+IF(AND(L9=2,L10=2,F9&gt;E10),1)+IF(AND(L9=2,L11=2,G9&gt;E11),1)+IF(AND(L9=3,L7=3,C9&gt;E7),1)+IF(AND(L9=3,L8=3,D9&gt;E8),1)+IF(AND(L9=3,L10=3,F9&gt;E10),1)+IF(AND(L9=3,L11=3,G9&gt;E11),1)</f>
        <v>0</v>
      </c>
      <c r="K9" s="124">
        <f>IF(AND(L9=1,L7=1),C9-E7)+IF(AND(L9=1,L8=1),D9-E8)+IF(AND(L9=1,L10=1),F9-E10)+IF(AND(L9=1,L11=1),G9-E11)+IF(AND(L9=2,L7=2),C9-E7)+IF(AND(L9=2,L8=2),D9-E8)+IF(AND(L9=2,L10=2),F9-E10)+IF(AND(L9=2,L11=2),G9-E11)+IF(AND(L9=3,L7=3),C9-E7)+IF(AND(L9=3,L8=3),D9-E8)+IF(AND(L9=3,L10=3),F9-E10)+IF(AND(L9=3,L11=3),G9-E11)</f>
        <v>0</v>
      </c>
      <c r="L9" s="125">
        <f>VALUE(LEFT(H9,1))</f>
        <v>0</v>
      </c>
      <c r="M9" s="126">
        <f>10000*L9+J9*100+K9</f>
        <v>0</v>
      </c>
    </row>
    <row r="10" spans="1:13" x14ac:dyDescent="0.2">
      <c r="A10" s="25">
        <v>4</v>
      </c>
      <c r="B10" s="58" t="s">
        <v>170</v>
      </c>
      <c r="C10" s="135">
        <v>13</v>
      </c>
      <c r="D10" s="132">
        <v>6</v>
      </c>
      <c r="E10" s="47">
        <v>13</v>
      </c>
      <c r="F10" s="131"/>
      <c r="G10" s="135">
        <v>12</v>
      </c>
      <c r="H10" s="167" t="str">
        <f>(IF(C10-F7&gt;0,1)+IF(D10-F8&gt;0,1)+IF(E10-F9&gt;0,1)+IF(G10-F11&gt;0,1))&amp;"-"&amp;(IF(C10-F7&lt;0,1)+IF(D10-F8&lt;0,1)+IF(E10-F9&lt;0,1)+IF(G10-F11&lt;0,1))</f>
        <v>2-2</v>
      </c>
      <c r="I10" s="47" t="str">
        <f>IF(AND(B10&lt;&gt;"",M$6=TRUE),A$6&amp;RANK(M10,M$7:M$11,0),"")</f>
        <v>2</v>
      </c>
      <c r="J10" s="123">
        <f>IF(AND(L10=1,L7=1,C10&gt;F7),1)+IF(AND(L10=1,L8=1,D10&gt;F8),1)+IF(AND(L10=1,L9=1,E10&gt;F9),1)+IF(AND(L10=1,L11=1,G10&gt;F11),1)+IF(AND(L10=2,L7=2,C10&gt;F7),1)+IF(AND(L10=2,L8=2,D10&gt;F8),1)+IF(AND(L10=2,L9=2,E10&gt;F9),1)+IF(AND(L10=2,L11=2,G10&gt;F11),1)+IF(AND(L10=3,L7=3,C10&gt;F7),1)+IF(AND(L10=3,L8=3,D10&gt;F8),1)+IF(AND(L10=3,L9=3,E10&gt;F9),1)+IF(AND(L10=3,L11=3,G10&gt;F11),1)</f>
        <v>1</v>
      </c>
      <c r="K10" s="124">
        <f>IF(AND(L10=1,L7=1),C10-F7)+IF(AND(L10=1,L8=1),D10-F8)+IF(AND(L10=1,L9=1),E10-F9)+IF(AND(L10=1,L11=1),G10-F11)+IF(AND(L10=2,L7=2),C10-F7)+IF(AND(L10=2,L8=2),D10-F8)+IF(AND(L10=2,L9=2),E10-F9)+IF(AND(L10=2,L11=2),G10-F11)+IF(AND(L10=3,L7=3),C10-F7)+IF(AND(L10=3,L8=3),D10-F8)+IF(AND(L10=3,L9=3),E10-F9)+IF(AND(L10=3,L11=3),G10-F11)</f>
        <v>7</v>
      </c>
      <c r="L10" s="125">
        <f>VALUE(LEFT(H10,1))</f>
        <v>2</v>
      </c>
      <c r="M10" s="126">
        <f>10000*L10+J10*100+K10</f>
        <v>20107</v>
      </c>
    </row>
    <row r="11" spans="1:13" x14ac:dyDescent="0.2">
      <c r="A11" s="25">
        <v>5</v>
      </c>
      <c r="B11" s="58" t="s">
        <v>171</v>
      </c>
      <c r="C11" s="135">
        <v>12</v>
      </c>
      <c r="D11" s="47">
        <v>3</v>
      </c>
      <c r="E11" s="47">
        <v>13</v>
      </c>
      <c r="F11" s="135">
        <v>13</v>
      </c>
      <c r="G11" s="131"/>
      <c r="H11" s="167" t="str">
        <f>(IF(C11-G7&gt;0,1)+IF(D11-G8&gt;0,1)+IF(E11-G9&gt;0,1)+IF(F11-G10&gt;0,1))&amp;"-"&amp;(IF(C11-G7&lt;0,1)+IF(D11-G8&lt;0,1)+IF(E11-G9&lt;0,1)+IF(F11-G10&lt;0,1))</f>
        <v>2-2</v>
      </c>
      <c r="I11" s="47" t="str">
        <f>IF(AND(B11&lt;&gt;"",M$6=TRUE),A$6&amp;RANK(M11,M$7:M$11,0),"")</f>
        <v>3</v>
      </c>
      <c r="J11" s="123">
        <f>IF(AND(L11=1,L7=1,C11&gt;G7),1)+IF(AND(L11=1,L8=1,D11&gt;G8),1)+IF(AND(L11=1,L9=1,E11&gt;G9),1)+IF(AND(L11=1,L10=1,F11&gt;G10),1)+IF(AND(L11=2,L7=2,C11&gt;G7),1)+IF(AND(L11=2,L8=2,D11&gt;G8),1)+IF(AND(L11=2,L9=2,E11&gt;G9),1)+IF(AND(L11=2,L10=2,F11&gt;G10),1)+IF(AND(L11=3,L7=3,C11&gt;G7),1)+IF(AND(L11=3,L8=3,D11&gt;G8),1)+IF(AND(L11=3,L9=3,E11&gt;G9),1)+IF(AND(L11=3,L10=3,F11&gt;G10),1)</f>
        <v>1</v>
      </c>
      <c r="K11" s="124">
        <f>IF(AND(L11=1,L7=1),C11-G7)+IF(AND(L11=1,L8=1),D11-G8)+IF(AND(L11=1,L9=1),E11-G9)+IF(AND(L11=1,L10=1),F11-G10)+IF(AND(L11=2,L7=2),C11-G7)+IF(AND(L11=2,L8=2),D11-G8)+IF(AND(L11=2,L9=2),E11-G9)+IF(AND(L11=2,L10=2),F11-G10)+IF(AND(L11=3,L7=3),C11-G7)+IF(AND(L11=3,L8=3),D11-G8)+IF(AND(L11=3,L9=3),E11-G9)+IF(AND(L11=3,L10=3),F11-G10)</f>
        <v>0</v>
      </c>
      <c r="L11" s="125">
        <f>VALUE(LEFT(H11,1))</f>
        <v>2</v>
      </c>
      <c r="M11" s="126">
        <f>10000*L11+J11*100+K11</f>
        <v>20100</v>
      </c>
    </row>
    <row r="12" spans="1:13" s="44" customFormat="1" x14ac:dyDescent="0.2">
      <c r="A12" s="55"/>
      <c r="B12" s="56"/>
      <c r="C12" s="29"/>
      <c r="D12" s="29"/>
      <c r="E12" s="29"/>
      <c r="F12" s="29"/>
      <c r="H12" s="57"/>
      <c r="I12" s="29"/>
    </row>
    <row r="13" spans="1:13" x14ac:dyDescent="0.2">
      <c r="B13" s="22" t="s">
        <v>3</v>
      </c>
      <c r="C13" s="21" t="s">
        <v>65</v>
      </c>
      <c r="D13" s="21" t="s">
        <v>25</v>
      </c>
    </row>
    <row r="14" spans="1:13" x14ac:dyDescent="0.2">
      <c r="B14" s="22" t="s">
        <v>4</v>
      </c>
      <c r="C14" s="21" t="s">
        <v>24</v>
      </c>
      <c r="D14" s="21" t="s">
        <v>66</v>
      </c>
    </row>
    <row r="15" spans="1:13" x14ac:dyDescent="0.2">
      <c r="B15" s="22" t="s">
        <v>5</v>
      </c>
      <c r="C15" s="21" t="s">
        <v>67</v>
      </c>
      <c r="D15" s="21" t="s">
        <v>26</v>
      </c>
    </row>
    <row r="16" spans="1:13" x14ac:dyDescent="0.2">
      <c r="B16" s="22" t="s">
        <v>68</v>
      </c>
      <c r="C16" s="21" t="s">
        <v>20</v>
      </c>
      <c r="D16" s="21" t="s">
        <v>69</v>
      </c>
    </row>
    <row r="17" spans="2:4" s="11" customFormat="1" x14ac:dyDescent="0.2">
      <c r="B17" s="22" t="s">
        <v>70</v>
      </c>
      <c r="C17" s="21" t="s">
        <v>23</v>
      </c>
      <c r="D17" s="21" t="s">
        <v>22</v>
      </c>
    </row>
    <row r="18" spans="2:4" s="11" customFormat="1" hidden="1" x14ac:dyDescent="0.2">
      <c r="B18" s="22"/>
      <c r="C18" s="21"/>
      <c r="D18" s="21"/>
    </row>
    <row r="19" spans="2:4" s="11" customFormat="1" hidden="1" x14ac:dyDescent="0.2">
      <c r="B19" s="22"/>
      <c r="C19" s="21"/>
      <c r="D19" s="21"/>
    </row>
    <row r="20" spans="2:4" hidden="1" x14ac:dyDescent="0.2"/>
    <row r="21" spans="2:4" hidden="1" x14ac:dyDescent="0.2"/>
    <row r="22" spans="2:4" hidden="1" x14ac:dyDescent="0.2"/>
    <row r="23" spans="2:4" hidden="1" x14ac:dyDescent="0.2"/>
    <row r="24" spans="2:4" hidden="1" x14ac:dyDescent="0.2"/>
    <row r="25" spans="2:4" hidden="1" x14ac:dyDescent="0.2"/>
    <row r="26" spans="2:4" hidden="1" x14ac:dyDescent="0.2"/>
    <row r="27" spans="2:4" hidden="1" x14ac:dyDescent="0.2"/>
    <row r="28" spans="2:4" hidden="1" x14ac:dyDescent="0.2"/>
    <row r="29" spans="2:4" hidden="1" x14ac:dyDescent="0.2"/>
    <row r="30" spans="2:4" hidden="1" x14ac:dyDescent="0.2"/>
    <row r="31" spans="2:4" hidden="1" x14ac:dyDescent="0.2"/>
    <row r="32" spans="2:4"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spans="1:8" hidden="1" x14ac:dyDescent="0.2"/>
    <row r="98" spans="1:8" hidden="1" x14ac:dyDescent="0.2"/>
    <row r="100" spans="1:8" x14ac:dyDescent="0.2">
      <c r="A100" s="10" t="s">
        <v>207</v>
      </c>
      <c r="B100"/>
      <c r="C100"/>
      <c r="D100"/>
      <c r="E100"/>
      <c r="F100"/>
      <c r="G100"/>
      <c r="H100"/>
    </row>
    <row r="101" spans="1:8" x14ac:dyDescent="0.2">
      <c r="A101"/>
      <c r="B101"/>
      <c r="C101"/>
      <c r="D101"/>
      <c r="E101"/>
      <c r="F101"/>
      <c r="G101"/>
      <c r="H101"/>
    </row>
    <row r="102" spans="1:8" ht="13.5" thickBot="1" x14ac:dyDescent="0.25">
      <c r="A102"/>
      <c r="B102"/>
      <c r="C102"/>
      <c r="D102"/>
      <c r="E102"/>
      <c r="F102"/>
      <c r="G102" s="7" t="str">
        <f>IFERROR(INDEX(B$1:B$100,MATCH(LEFT(G103,1),I$1:I$100,0)),"")</f>
        <v>Kertu Palm (Tartu)</v>
      </c>
    </row>
    <row r="103" spans="1:8" x14ac:dyDescent="0.2">
      <c r="A103"/>
      <c r="B103"/>
      <c r="C103"/>
      <c r="D103"/>
      <c r="E103"/>
      <c r="F103"/>
      <c r="G103" s="20" t="s">
        <v>59</v>
      </c>
      <c r="H103" s="82"/>
    </row>
    <row r="104" spans="1:8" x14ac:dyDescent="0.2">
      <c r="A104"/>
      <c r="B104"/>
      <c r="C104"/>
      <c r="D104"/>
      <c r="E104"/>
      <c r="F104"/>
    </row>
    <row r="105" spans="1:8" ht="13.5" thickBot="1" x14ac:dyDescent="0.25">
      <c r="A105"/>
      <c r="B105"/>
      <c r="C105"/>
      <c r="D105"/>
      <c r="E105"/>
      <c r="F105"/>
      <c r="G105" s="7" t="str">
        <f>IFERROR(INDEX(B$1:B$100,MATCH(LEFT(G106,1),I$1:I$100,0)),"")</f>
        <v>Anneli Kattai (Valga)</v>
      </c>
      <c r="H105" s="42"/>
    </row>
    <row r="106" spans="1:8" x14ac:dyDescent="0.2">
      <c r="A106"/>
      <c r="B106"/>
      <c r="C106"/>
      <c r="D106"/>
      <c r="E106"/>
      <c r="F106"/>
      <c r="G106" s="20" t="s">
        <v>60</v>
      </c>
      <c r="H106" s="41"/>
    </row>
    <row r="107" spans="1:8" x14ac:dyDescent="0.2">
      <c r="A107"/>
      <c r="B107"/>
      <c r="C107"/>
      <c r="D107"/>
      <c r="E107"/>
      <c r="F107"/>
      <c r="G107"/>
      <c r="H107"/>
    </row>
    <row r="108" spans="1:8" ht="13.5" thickBot="1" x14ac:dyDescent="0.25">
      <c r="A108"/>
      <c r="B108"/>
      <c r="C108"/>
      <c r="D108"/>
      <c r="E108"/>
      <c r="F108"/>
      <c r="G108" s="7" t="str">
        <f>IFERROR(INDEX(B$1:B$100,MATCH(LEFT(G109,1),I$1:I$100,0)),"")</f>
        <v>Eve Tõnisson (Tartu)</v>
      </c>
    </row>
    <row r="109" spans="1:8" x14ac:dyDescent="0.2">
      <c r="A109"/>
      <c r="B109"/>
      <c r="C109"/>
      <c r="D109"/>
      <c r="E109"/>
      <c r="F109"/>
      <c r="G109" s="20" t="s">
        <v>61</v>
      </c>
      <c r="H109" s="82"/>
    </row>
    <row r="110" spans="1:8" x14ac:dyDescent="0.2">
      <c r="A110"/>
      <c r="B110"/>
      <c r="C110"/>
      <c r="D110"/>
      <c r="E110"/>
      <c r="F110"/>
    </row>
    <row r="111" spans="1:8" ht="13.5" thickBot="1" x14ac:dyDescent="0.25">
      <c r="A111"/>
      <c r="B111"/>
      <c r="C111"/>
      <c r="D111"/>
      <c r="E111"/>
      <c r="F111"/>
      <c r="G111" s="7" t="str">
        <f>IFERROR(INDEX(B$1:B$100,MATCH(LEFT(G112,1),I$1:I$100,0)),"")</f>
        <v>Marge Mägi (Lääne)</v>
      </c>
      <c r="H111" s="42"/>
    </row>
    <row r="112" spans="1:8" x14ac:dyDescent="0.2">
      <c r="A112"/>
      <c r="B112"/>
      <c r="C112"/>
      <c r="D112"/>
      <c r="E112"/>
      <c r="F112"/>
      <c r="G112" s="20" t="s">
        <v>10</v>
      </c>
      <c r="H112" s="41"/>
    </row>
    <row r="113" spans="1:8" x14ac:dyDescent="0.2">
      <c r="A113"/>
      <c r="B113"/>
      <c r="C113"/>
      <c r="D113"/>
      <c r="E113"/>
      <c r="F113"/>
      <c r="G113"/>
      <c r="H113"/>
    </row>
    <row r="114" spans="1:8" ht="13.5" thickBot="1" x14ac:dyDescent="0.25">
      <c r="A114"/>
      <c r="B114"/>
      <c r="C114"/>
      <c r="D114"/>
      <c r="E114"/>
      <c r="F114"/>
      <c r="G114" s="7" t="str">
        <f>IFERROR(INDEX(B$1:B$100,MATCH(LEFT(G115,1),I$1:I$100,0)),"")</f>
        <v>Irene Võrklaev (Lääne)</v>
      </c>
      <c r="H114" s="42"/>
    </row>
    <row r="115" spans="1:8" x14ac:dyDescent="0.2">
      <c r="A115"/>
      <c r="B115"/>
      <c r="C115"/>
      <c r="D115"/>
      <c r="E115"/>
      <c r="F115"/>
      <c r="G115" s="20" t="s">
        <v>14</v>
      </c>
      <c r="H115" s="41"/>
    </row>
    <row r="116" spans="1:8" hidden="1" x14ac:dyDescent="0.2"/>
    <row r="117" spans="1:8" hidden="1" x14ac:dyDescent="0.2"/>
    <row r="118" spans="1:8" hidden="1" x14ac:dyDescent="0.2"/>
    <row r="119" spans="1:8" hidden="1" x14ac:dyDescent="0.2"/>
    <row r="120" spans="1:8" hidden="1" x14ac:dyDescent="0.2"/>
    <row r="121" spans="1:8" hidden="1" x14ac:dyDescent="0.2"/>
    <row r="122" spans="1:8" hidden="1" x14ac:dyDescent="0.2"/>
    <row r="123" spans="1:8" hidden="1" x14ac:dyDescent="0.2"/>
    <row r="124" spans="1:8" hidden="1" x14ac:dyDescent="0.2"/>
    <row r="125" spans="1:8" hidden="1" x14ac:dyDescent="0.2"/>
    <row r="126" spans="1:8" hidden="1" x14ac:dyDescent="0.2"/>
    <row r="127" spans="1:8" hidden="1" x14ac:dyDescent="0.2"/>
    <row r="128" spans="1: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spans="1:4" hidden="1" x14ac:dyDescent="0.2"/>
    <row r="290" spans="1:4" hidden="1" x14ac:dyDescent="0.2"/>
    <row r="291" spans="1:4" hidden="1" x14ac:dyDescent="0.2"/>
    <row r="292" spans="1:4" hidden="1" x14ac:dyDescent="0.2"/>
    <row r="293" spans="1:4" hidden="1" x14ac:dyDescent="0.2"/>
    <row r="294" spans="1:4" hidden="1" x14ac:dyDescent="0.2"/>
    <row r="295" spans="1:4" hidden="1" x14ac:dyDescent="0.2"/>
    <row r="296" spans="1:4" hidden="1" x14ac:dyDescent="0.2"/>
    <row r="297" spans="1:4" hidden="1" x14ac:dyDescent="0.2"/>
    <row r="299" spans="1:4" x14ac:dyDescent="0.2">
      <c r="A299" s="25"/>
      <c r="B299" s="5" t="s">
        <v>19</v>
      </c>
      <c r="C299" s="5" t="s">
        <v>81</v>
      </c>
      <c r="D299" s="5" t="s">
        <v>112</v>
      </c>
    </row>
    <row r="300" spans="1:4" x14ac:dyDescent="0.2">
      <c r="A300" s="25">
        <v>1</v>
      </c>
      <c r="B300" s="158" t="str">
        <f t="shared" ref="B300:B304" si="0">IFERROR(INDEX(G$100:G$300,MATCH(A300&amp;". koht",G$101:G$301,0)),"")</f>
        <v>Kertu Palm (Tartu)</v>
      </c>
      <c r="C300" s="159">
        <v>1972</v>
      </c>
      <c r="D300" s="160">
        <f>IF(10+1-A300&gt;0,10+1-A300,0)</f>
        <v>10</v>
      </c>
    </row>
    <row r="301" spans="1:4" x14ac:dyDescent="0.2">
      <c r="A301" s="25">
        <v>2</v>
      </c>
      <c r="B301" s="161" t="str">
        <f t="shared" si="0"/>
        <v>Anneli Kattai (Valga)</v>
      </c>
      <c r="C301" s="162">
        <v>1971</v>
      </c>
      <c r="D301" s="160">
        <f t="shared" ref="D301:D304" si="1">IF(10+1-A301&gt;0,10+1-A301,0)</f>
        <v>9</v>
      </c>
    </row>
    <row r="302" spans="1:4" x14ac:dyDescent="0.2">
      <c r="A302" s="25">
        <v>3</v>
      </c>
      <c r="B302" s="163" t="str">
        <f t="shared" si="0"/>
        <v>Eve Tõnisson (Tartu)</v>
      </c>
      <c r="C302" s="159">
        <v>1966</v>
      </c>
      <c r="D302" s="160">
        <f t="shared" si="1"/>
        <v>8</v>
      </c>
    </row>
    <row r="303" spans="1:4" x14ac:dyDescent="0.2">
      <c r="A303" s="25">
        <v>4</v>
      </c>
      <c r="B303" s="164" t="str">
        <f t="shared" si="0"/>
        <v>Marge Mägi (Lääne)</v>
      </c>
      <c r="C303" s="49">
        <v>1964</v>
      </c>
      <c r="D303" s="160">
        <f t="shared" si="1"/>
        <v>7</v>
      </c>
    </row>
    <row r="304" spans="1:4" x14ac:dyDescent="0.2">
      <c r="A304" s="25">
        <v>5</v>
      </c>
      <c r="B304" s="164" t="str">
        <f t="shared" si="0"/>
        <v>Irene Võrklaev (Lääne)</v>
      </c>
      <c r="C304" s="49">
        <v>1971</v>
      </c>
      <c r="D304" s="160">
        <f t="shared" si="1"/>
        <v>6</v>
      </c>
    </row>
  </sheetData>
  <conditionalFormatting sqref="I7:I11">
    <cfRule type="expression" dxfId="232" priority="14">
      <formula>FIND(2,I7,1)</formula>
    </cfRule>
    <cfRule type="expression" dxfId="231" priority="15">
      <formula>FIND(1,I7,1)</formula>
    </cfRule>
  </conditionalFormatting>
  <conditionalFormatting sqref="J7:J11">
    <cfRule type="expression" dxfId="230" priority="16">
      <formula>AND(L7=3,IF(COUNTIF(L$7:L$11,"=3")&gt;=2,TRUE))</formula>
    </cfRule>
    <cfRule type="expression" dxfId="229" priority="17">
      <formula>AND(L7=1,IF(COUNTIF(L$7:L$11,"=1")&gt;=2,TRUE))</formula>
    </cfRule>
    <cfRule type="expression" dxfId="228" priority="18">
      <formula>AND(L7=2,IF(COUNTIF(L$7:L$11,"=2")&gt;=2,TRUE))</formula>
    </cfRule>
  </conditionalFormatting>
  <conditionalFormatting sqref="K7:K11">
    <cfRule type="expression" dxfId="227" priority="19">
      <formula>AND(L7=2,IF(COUNTIF(L$7:L$11,"=2")=1,TRUE))</formula>
    </cfRule>
    <cfRule type="expression" dxfId="226" priority="20">
      <formula>AND(IF(COUNTIF(L$7:L$11,"=1")=2,TRUE),IF(COUNTIF(L$7:L$11,"=2")=2,TRUE))</formula>
    </cfRule>
    <cfRule type="expression" dxfId="225" priority="21">
      <formula>OR(L7=0,L7=4)</formula>
    </cfRule>
    <cfRule type="expression" dxfId="224" priority="22">
      <formula>AND(L7=1,IF(COUNTIF(L$7:L$11,"=1")=1,TRUE))</formula>
    </cfRule>
    <cfRule type="expression" dxfId="223" priority="23">
      <formula>AND(L7=3,IF(COUNTIF(L$7:L$11,"=3")=1,TRUE))</formula>
    </cfRule>
  </conditionalFormatting>
  <conditionalFormatting sqref="H7:H11">
    <cfRule type="expression" dxfId="222" priority="24">
      <formula>AND(L7=1,IF(COUNTIF(L$7:L$11,"=1")&gt;=2,TRUE))</formula>
    </cfRule>
    <cfRule type="expression" dxfId="221" priority="25">
      <formula>AND(L7=3,IF(COUNTIF(L$7:L$11,"=3")&gt;=2,TRUE))</formula>
    </cfRule>
    <cfRule type="expression" dxfId="220" priority="26">
      <formula>AND(L7=2,IF(COUNTIF(L$7:L$11,"=2")&gt;=2,TRUE))</formula>
    </cfRule>
  </conditionalFormatting>
  <conditionalFormatting sqref="D7 C8">
    <cfRule type="aboveAverage" dxfId="219" priority="13"/>
  </conditionalFormatting>
  <conditionalFormatting sqref="E7 C9">
    <cfRule type="aboveAverage" dxfId="218" priority="12"/>
  </conditionalFormatting>
  <conditionalFormatting sqref="F7 C10">
    <cfRule type="aboveAverage" dxfId="217" priority="11"/>
  </conditionalFormatting>
  <conditionalFormatting sqref="E8 D9">
    <cfRule type="aboveAverage" dxfId="216" priority="10"/>
  </conditionalFormatting>
  <conditionalFormatting sqref="G7 C11">
    <cfRule type="aboveAverage" dxfId="215" priority="9"/>
  </conditionalFormatting>
  <conditionalFormatting sqref="F8 D10">
    <cfRule type="aboveAverage" dxfId="214" priority="8"/>
  </conditionalFormatting>
  <conditionalFormatting sqref="G8 D11">
    <cfRule type="aboveAverage" dxfId="213" priority="7"/>
  </conditionalFormatting>
  <conditionalFormatting sqref="F9 E10">
    <cfRule type="aboveAverage" dxfId="212" priority="6"/>
  </conditionalFormatting>
  <conditionalFormatting sqref="G9 E11">
    <cfRule type="aboveAverage" dxfId="211" priority="5"/>
  </conditionalFormatting>
  <conditionalFormatting sqref="F11 G10">
    <cfRule type="aboveAverage" dxfId="210" priority="4"/>
  </conditionalFormatting>
  <conditionalFormatting sqref="C7:G11">
    <cfRule type="containsText" dxfId="209" priority="3" operator="containsText" text="I-Viru">
      <formula>NOT(ISERROR(SEARCH("I-Viru",C7)))</formula>
    </cfRule>
  </conditionalFormatting>
  <conditionalFormatting sqref="B100:H101 B102:G115">
    <cfRule type="containsText" dxfId="208" priority="2" operator="containsText" text="I-Viru">
      <formula>NOT(ISERROR(SEARCH("I-Viru",B100)))</formula>
    </cfRule>
  </conditionalFormatting>
  <conditionalFormatting sqref="B299:D304">
    <cfRule type="containsText" dxfId="207" priority="1" operator="containsText" text="I-Viru">
      <formula>NOT(ISERROR(SEARCH("I-Viru",B299)))</formula>
    </cfRule>
  </conditionalFormatting>
  <pageMargins left="0.78740157480314965" right="0.39370078740157483" top="0.78740157480314965" bottom="0.39370078740157483" header="0.59055118110236227" footer="0"/>
  <pageSetup paperSize="9" fitToHeight="0" orientation="portrait" useFirstPageNumber="1" verticalDpi="0" r:id="rId1"/>
  <headerFooter>
    <oddHeader>&amp;R&amp;9Page &amp;P of &amp;N</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FF"/>
    <pageSetUpPr fitToPage="1"/>
  </sheetPr>
  <dimension ref="A1:M309"/>
  <sheetViews>
    <sheetView showGridLines="0" showRowColHeaders="0" zoomScaleNormal="100" workbookViewId="0">
      <pane ySplit="4" topLeftCell="A5" activePane="bottomLeft" state="frozen"/>
      <selection activeCell="H1" sqref="H1"/>
      <selection pane="bottomLeft" activeCell="J1" sqref="J1"/>
    </sheetView>
  </sheetViews>
  <sheetFormatPr defaultRowHeight="12.75" x14ac:dyDescent="0.2"/>
  <cols>
    <col min="1" max="1" width="3.28515625" style="7" customWidth="1"/>
    <col min="2" max="2" width="26.42578125" style="7" customWidth="1"/>
    <col min="3" max="9" width="6.28515625" style="7" customWidth="1"/>
    <col min="10" max="11" width="4.7109375" style="7" customWidth="1"/>
    <col min="12" max="13" width="0" style="7" hidden="1" customWidth="1"/>
    <col min="14" max="16384" width="9.140625" style="7"/>
  </cols>
  <sheetData>
    <row r="1" spans="1:13" x14ac:dyDescent="0.2">
      <c r="A1" s="43" t="str">
        <f>Võistkondlik!B1</f>
        <v>ESL INDIVIDUAAL-VÕISTKONDLIKUD MEISTRIVÕISTLUSED PETANGIS 2015</v>
      </c>
      <c r="H1"/>
      <c r="I1"/>
      <c r="J1"/>
      <c r="K1"/>
      <c r="L1" s="113"/>
      <c r="M1" s="113"/>
    </row>
    <row r="2" spans="1:13" x14ac:dyDescent="0.2">
      <c r="A2" s="44" t="str">
        <f>Võistkondlik!B2</f>
        <v>Toimumisaeg: L, 23.05.2015 kell 11:00</v>
      </c>
      <c r="H2"/>
      <c r="I2"/>
      <c r="J2"/>
      <c r="K2"/>
      <c r="L2"/>
      <c r="M2"/>
    </row>
    <row r="3" spans="1:13" x14ac:dyDescent="0.2">
      <c r="A3" s="44" t="str">
        <f>Võistkondlik!B3</f>
        <v>Toimumiskoht: Tartumaa, Tartu, Forseliuse kooli staadion</v>
      </c>
      <c r="H3"/>
      <c r="I3"/>
      <c r="J3"/>
      <c r="K3"/>
      <c r="L3"/>
      <c r="M3"/>
    </row>
    <row r="4" spans="1:13" x14ac:dyDescent="0.2">
      <c r="A4" s="33" t="s">
        <v>71</v>
      </c>
      <c r="H4"/>
      <c r="I4"/>
      <c r="J4"/>
      <c r="K4"/>
      <c r="L4"/>
      <c r="M4"/>
    </row>
    <row r="5" spans="1:13" x14ac:dyDescent="0.2">
      <c r="H5"/>
      <c r="I5"/>
      <c r="J5"/>
      <c r="K5"/>
      <c r="L5"/>
      <c r="M5"/>
    </row>
    <row r="6" spans="1:13" x14ac:dyDescent="0.2">
      <c r="A6" s="25" t="s">
        <v>0</v>
      </c>
      <c r="B6" s="25"/>
      <c r="C6" s="5">
        <v>1</v>
      </c>
      <c r="D6" s="5">
        <v>2</v>
      </c>
      <c r="E6" s="5">
        <v>3</v>
      </c>
      <c r="F6" s="5">
        <v>4</v>
      </c>
      <c r="G6" s="59">
        <v>5</v>
      </c>
      <c r="H6" s="63" t="s">
        <v>1</v>
      </c>
      <c r="I6" s="46" t="s">
        <v>47</v>
      </c>
      <c r="J6" s="114" t="s">
        <v>64</v>
      </c>
      <c r="K6" s="115" t="s">
        <v>206</v>
      </c>
      <c r="L6" s="116" t="s">
        <v>64</v>
      </c>
      <c r="M6" s="31" t="b">
        <f>OR(AND(COUNTA(B7:B11)=3,COUNTA(C7:G11)=6),AND(COUNTA(B7:B11)=4,COUNTA(C7:G11)=12),AND(COUNTA(B7:B11)=5,COUNTA(C7:G11)=20))</f>
        <v>1</v>
      </c>
    </row>
    <row r="7" spans="1:13" x14ac:dyDescent="0.2">
      <c r="A7" s="25">
        <v>1</v>
      </c>
      <c r="B7" s="23" t="s">
        <v>174</v>
      </c>
      <c r="C7" s="130"/>
      <c r="D7" s="117">
        <v>13</v>
      </c>
      <c r="E7" s="117">
        <v>13</v>
      </c>
      <c r="F7" s="117">
        <v>13</v>
      </c>
      <c r="G7" s="117">
        <v>11</v>
      </c>
      <c r="H7" s="166" t="str">
        <f>(IF(D7-C8&gt;0,1)+IF(E7-C9&gt;0,1)+IF(F7-C10&gt;0,1)+IF(G7-C11&gt;0,1))&amp;"-"&amp;(IF(D7-C8&lt;0,1)+IF(E7-C9&lt;0,1)+IF(F7-C10&lt;0,1)+IF(G7-C11&lt;0,1))</f>
        <v>3-1</v>
      </c>
      <c r="I7" s="117" t="str">
        <f>IF(AND(B7&lt;&gt;"",M$6=TRUE),A$6&amp;RANK(M7,M$7:M$11,0),"")</f>
        <v>A2</v>
      </c>
      <c r="J7" s="118">
        <f>IF(AND(L7=1,L8=1,D7&gt;C8),1)+IF(AND(L7=1,L9=1,E7&gt;C9),1)+IF(AND(L7=1,L10=1,F7&gt;C10),1)+IF(AND(L7=1,L11=1,G7&gt;C11),1)+IF(AND(L7=2,L8=2,D7&gt;C8),1)+IF(AND(L7=2,L9=2,E7&gt;C9),1)+IF(AND(L7=2,L10=2,F7&gt;C10),1)+IF(AND(L7=2,L11=2,G7&gt;C11),1)+IF(AND(L7=3,L8=3,D7&gt;C8),1)+IF(AND(L7=3,L9=3,E7&gt;C9),1)+IF(AND(L7=3,L10=3,F7&gt;C10),1)+IF(AND(L7=3,L11=3,G7&gt;C11),1)</f>
        <v>0</v>
      </c>
      <c r="K7" s="119">
        <f>IF(AND(L7=1,L8=1),D7-C8)+IF(AND(L7=1,L9=1),E7-C9)+IF(AND(L7=1,L10=1),F7-C10)+IF(AND(L7=1,L11=1),G7-C11)+IF(AND(L7=2,L8=2),D7-C8)+IF(AND(L7=2,L9=2),E7-C9)+IF(AND(L7=2,L10=2),F7-C10)+IF(AND(L7=2,L11=2),G7-C11)+IF(AND(L7=3,L8=3),D7-C8)+IF(AND(L7=3,L9=3),E7-C9)+IF(AND(L7=3,L10=3),F7-C10)+IF(AND(L7=3,L11=3),G7-C11)</f>
        <v>0</v>
      </c>
      <c r="L7" s="120">
        <f>VALUE(LEFT(H7,1))</f>
        <v>3</v>
      </c>
      <c r="M7" s="121">
        <f>10000*L7+J7*100+K7</f>
        <v>30000</v>
      </c>
    </row>
    <row r="8" spans="1:13" x14ac:dyDescent="0.2">
      <c r="A8" s="25">
        <v>2</v>
      </c>
      <c r="B8" s="23" t="s">
        <v>176</v>
      </c>
      <c r="C8" s="47">
        <v>10</v>
      </c>
      <c r="D8" s="131"/>
      <c r="E8" s="47">
        <v>13</v>
      </c>
      <c r="F8" s="47">
        <v>13</v>
      </c>
      <c r="G8" s="47">
        <v>10</v>
      </c>
      <c r="H8" s="167" t="str">
        <f>(IF(C8-D7&gt;0,1)+IF(E8-D9&gt;0,1)+IF(F8-D10&gt;0,1)+IF(G8-D11&gt;0,1))&amp;"-"&amp;(IF(C8-D7&lt;0,1)+IF(E8-D9&lt;0,1)+IF(F8-D10&lt;0,1)+IF(G8-D11&lt;0,1))</f>
        <v>2-2</v>
      </c>
      <c r="I8" s="47" t="str">
        <f>IF(AND(B8&lt;&gt;"",M$6=TRUE),A$6&amp;RANK(M8,M$7:M$11,0),"")</f>
        <v>A3</v>
      </c>
      <c r="J8" s="123">
        <f>IF(AND(L8=1,L7=1,C8&gt;D7),1)+IF(AND(L8=1,L9=1,E8&gt;D9),1)+IF(AND(L8=1,L10=1,F8&gt;D10),1)+IF(AND(L8=1,L11=1,G8&gt;D11),1)+IF(AND(L8=2,L7=2,C8&gt;D7),1)+IF(AND(L8=2,L9=2,E8&gt;D9),1)+IF(AND(L8=2,L10=2,F8&gt;D10),1)+IF(AND(L8=2,L11=2,G8&gt;D11),1)+IF(AND(L8=3,L7=3,C8&gt;D7),1)+IF(AND(L8=3,L9=3,E8&gt;D9),1)+IF(AND(L8=3,L10=3,F8&gt;D10),1)+IF(AND(L8=3,L11=3,G8&gt;D11),1)</f>
        <v>0</v>
      </c>
      <c r="K8" s="124">
        <f>IF(AND(L8=1,L7=1),C8-D7)+IF(AND(L8=1,L9=1),E8-D9)+IF(AND(L8=1,L10=1),F8-D10)+IF(AND(L8=1,L11=1),G8-D11)+IF(AND(L8=2,L7=2),C8-D7)+IF(AND(L8=2,L9=2),E8-D9)+IF(AND(L8=2,L10=2),F8-D10)+IF(AND(L8=2,L11=2),G8-D11)+IF(AND(L8=3,L7=3),C8-D7)+IF(AND(L8=3,L9=3),E8-D9)+IF(AND(L8=3,L10=3),F8-D10)+IF(AND(L8=3,L11=3),G8-D11)</f>
        <v>0</v>
      </c>
      <c r="L8" s="125">
        <f>VALUE(LEFT(H8,1))</f>
        <v>2</v>
      </c>
      <c r="M8" s="126">
        <f>10000*L8+J8*100+K8</f>
        <v>20000</v>
      </c>
    </row>
    <row r="9" spans="1:13" x14ac:dyDescent="0.2">
      <c r="A9" s="25">
        <v>3</v>
      </c>
      <c r="B9" s="23" t="s">
        <v>178</v>
      </c>
      <c r="C9" s="47">
        <v>4</v>
      </c>
      <c r="D9" s="132">
        <v>8</v>
      </c>
      <c r="E9" s="131"/>
      <c r="F9" s="47">
        <v>13</v>
      </c>
      <c r="G9" s="47">
        <v>7</v>
      </c>
      <c r="H9" s="167" t="str">
        <f>(IF(C9-E7&gt;0,1)+IF(D9-E8&gt;0,1)+IF(F9-E10&gt;0,1)+IF(G9-E11&gt;0,1))&amp;"-"&amp;(IF(C9-E7&lt;0,1)+IF(D9-E8&lt;0,1)+IF(F9-E10&lt;0,1)+IF(G9-E11&lt;0,1))</f>
        <v>1-3</v>
      </c>
      <c r="I9" s="47" t="str">
        <f>IF(AND(B9&lt;&gt;"",M$6=TRUE),A$6&amp;RANK(M9,M$7:M$11,0),"")</f>
        <v>A4</v>
      </c>
      <c r="J9" s="123">
        <f>IF(AND(L9=1,L7=1,C9&gt;E7),1)+IF(AND(L9=1,L8=1,D9&gt;E8),1)+IF(AND(L9=1,L10=1,F9&gt;E10),1)+IF(AND(L9=1,L11=1,G9&gt;E11),1)+IF(AND(L9=2,L7=2,C9&gt;E7),1)+IF(AND(L9=2,L8=2,D9&gt;E8),1)+IF(AND(L9=2,L10=2,F9&gt;E10),1)+IF(AND(L9=2,L11=2,G9&gt;E11),1)+IF(AND(L9=3,L7=3,C9&gt;E7),1)+IF(AND(L9=3,L8=3,D9&gt;E8),1)+IF(AND(L9=3,L10=3,F9&gt;E10),1)+IF(AND(L9=3,L11=3,G9&gt;E11),1)</f>
        <v>0</v>
      </c>
      <c r="K9" s="124">
        <f>IF(AND(L9=1,L7=1),C9-E7)+IF(AND(L9=1,L8=1),D9-E8)+IF(AND(L9=1,L10=1),F9-E10)+IF(AND(L9=1,L11=1),G9-E11)+IF(AND(L9=2,L7=2),C9-E7)+IF(AND(L9=2,L8=2),D9-E8)+IF(AND(L9=2,L10=2),F9-E10)+IF(AND(L9=2,L11=2),G9-E11)+IF(AND(L9=3,L7=3),C9-E7)+IF(AND(L9=3,L8=3),D9-E8)+IF(AND(L9=3,L10=3),F9-E10)+IF(AND(L9=3,L11=3),G9-E11)</f>
        <v>0</v>
      </c>
      <c r="L9" s="125">
        <f>VALUE(LEFT(H9,1))</f>
        <v>1</v>
      </c>
      <c r="M9" s="126">
        <f>10000*L9+J9*100+K9</f>
        <v>10000</v>
      </c>
    </row>
    <row r="10" spans="1:13" x14ac:dyDescent="0.2">
      <c r="A10" s="25">
        <v>4</v>
      </c>
      <c r="B10" s="58" t="s">
        <v>180</v>
      </c>
      <c r="C10" s="47">
        <v>10</v>
      </c>
      <c r="D10" s="132">
        <v>9</v>
      </c>
      <c r="E10" s="47">
        <v>4</v>
      </c>
      <c r="F10" s="131"/>
      <c r="G10" s="133">
        <v>11</v>
      </c>
      <c r="H10" s="167" t="str">
        <f>(IF(C10-F7&gt;0,1)+IF(D10-F8&gt;0,1)+IF(E10-F9&gt;0,1)+IF(G10-F11&gt;0,1))&amp;"-"&amp;(IF(C10-F7&lt;0,1)+IF(D10-F8&lt;0,1)+IF(E10-F9&lt;0,1)+IF(G10-F11&lt;0,1))</f>
        <v>0-4</v>
      </c>
      <c r="I10" s="47" t="str">
        <f>IF(AND(B10&lt;&gt;"",M$6=TRUE),A$6&amp;RANK(M10,M$7:M$11,0),"")</f>
        <v>A5</v>
      </c>
      <c r="J10" s="123">
        <f>IF(AND(L10=1,L7=1,C10&gt;F7),1)+IF(AND(L10=1,L8=1,D10&gt;F8),1)+IF(AND(L10=1,L9=1,E10&gt;F9),1)+IF(AND(L10=1,L11=1,G10&gt;F11),1)+IF(AND(L10=2,L7=2,C10&gt;F7),1)+IF(AND(L10=2,L8=2,D10&gt;F8),1)+IF(AND(L10=2,L9=2,E10&gt;F9),1)+IF(AND(L10=2,L11=2,G10&gt;F11),1)+IF(AND(L10=3,L7=3,C10&gt;F7),1)+IF(AND(L10=3,L8=3,D10&gt;F8),1)+IF(AND(L10=3,L9=3,E10&gt;F9),1)+IF(AND(L10=3,L11=3,G10&gt;F11),1)</f>
        <v>0</v>
      </c>
      <c r="K10" s="124">
        <f>IF(AND(L10=1,L7=1),C10-F7)+IF(AND(L10=1,L8=1),D10-F8)+IF(AND(L10=1,L9=1),E10-F9)+IF(AND(L10=1,L11=1),G10-F11)+IF(AND(L10=2,L7=2),C10-F7)+IF(AND(L10=2,L8=2),D10-F8)+IF(AND(L10=2,L9=2),E10-F9)+IF(AND(L10=2,L11=2),G10-F11)+IF(AND(L10=3,L7=3),C10-F7)+IF(AND(L10=3,L8=3),D10-F8)+IF(AND(L10=3,L9=3),E10-F9)+IF(AND(L10=3,L11=3),G10-F11)</f>
        <v>0</v>
      </c>
      <c r="L10" s="125">
        <f>VALUE(LEFT(H10,1))</f>
        <v>0</v>
      </c>
      <c r="M10" s="126">
        <f>10000*L10+J10*100+K10</f>
        <v>0</v>
      </c>
    </row>
    <row r="11" spans="1:13" x14ac:dyDescent="0.2">
      <c r="A11" s="25">
        <v>5</v>
      </c>
      <c r="B11" s="58" t="s">
        <v>172</v>
      </c>
      <c r="C11" s="47">
        <v>13</v>
      </c>
      <c r="D11" s="47">
        <v>13</v>
      </c>
      <c r="E11" s="47">
        <v>13</v>
      </c>
      <c r="F11" s="47">
        <v>13</v>
      </c>
      <c r="G11" s="131"/>
      <c r="H11" s="167" t="str">
        <f>(IF(C11-G7&gt;0,1)+IF(D11-G8&gt;0,1)+IF(E11-G9&gt;0,1)+IF(F11-G10&gt;0,1))&amp;"-"&amp;(IF(C11-G7&lt;0,1)+IF(D11-G8&lt;0,1)+IF(E11-G9&lt;0,1)+IF(F11-G10&lt;0,1))</f>
        <v>4-0</v>
      </c>
      <c r="I11" s="47" t="str">
        <f>IF(AND(B11&lt;&gt;"",M$6=TRUE),A$6&amp;RANK(M11,M$7:M$11,0),"")</f>
        <v>A1</v>
      </c>
      <c r="J11" s="123">
        <f>IF(AND(L11=1,L7=1,C11&gt;G7),1)+IF(AND(L11=1,L8=1,D11&gt;G8),1)+IF(AND(L11=1,L9=1,E11&gt;G9),1)+IF(AND(L11=1,L10=1,F11&gt;G10),1)+IF(AND(L11=2,L7=2,C11&gt;G7),1)+IF(AND(L11=2,L8=2,D11&gt;G8),1)+IF(AND(L11=2,L9=2,E11&gt;G9),1)+IF(AND(L11=2,L10=2,F11&gt;G10),1)+IF(AND(L11=3,L7=3,C11&gt;G7),1)+IF(AND(L11=3,L8=3,D11&gt;G8),1)+IF(AND(L11=3,L9=3,E11&gt;G9),1)+IF(AND(L11=3,L10=3,F11&gt;G10),1)</f>
        <v>0</v>
      </c>
      <c r="K11" s="124">
        <f>IF(AND(L11=1,L7=1),C11-G7)+IF(AND(L11=1,L8=1),D11-G8)+IF(AND(L11=1,L9=1),E11-G9)+IF(AND(L11=1,L10=1),F11-G10)+IF(AND(L11=2,L7=2),C11-G7)+IF(AND(L11=2,L8=2),D11-G8)+IF(AND(L11=2,L9=2),E11-G9)+IF(AND(L11=2,L10=2),F11-G10)+IF(AND(L11=3,L7=3),C11-G7)+IF(AND(L11=3,L8=3),D11-G8)+IF(AND(L11=3,L9=3),E11-G9)+IF(AND(L11=3,L10=3),F11-G10)</f>
        <v>0</v>
      </c>
      <c r="L11" s="125">
        <f>VALUE(LEFT(H11,1))</f>
        <v>4</v>
      </c>
      <c r="M11" s="126">
        <f>10000*L11+J11*100+K11</f>
        <v>40000</v>
      </c>
    </row>
    <row r="13" spans="1:13" x14ac:dyDescent="0.2">
      <c r="A13" s="25" t="s">
        <v>2</v>
      </c>
      <c r="B13" s="25"/>
      <c r="C13" s="5">
        <v>1</v>
      </c>
      <c r="D13" s="5">
        <v>2</v>
      </c>
      <c r="E13" s="5">
        <v>3</v>
      </c>
      <c r="F13" s="5">
        <v>4</v>
      </c>
      <c r="G13" s="59">
        <v>5</v>
      </c>
      <c r="H13" s="46" t="s">
        <v>1</v>
      </c>
      <c r="I13" s="46" t="s">
        <v>47</v>
      </c>
      <c r="J13" s="114" t="s">
        <v>64</v>
      </c>
      <c r="K13" s="115" t="s">
        <v>206</v>
      </c>
      <c r="L13" s="127" t="s">
        <v>64</v>
      </c>
      <c r="M13" s="128" t="b">
        <f>OR(AND(COUNTA(B14:B18)=3,COUNTA(C14:G18)=6),AND(COUNTA(B14:B18)=4,COUNTA(C14:G18)=12),AND(COUNTA(B14:B18)=5,COUNTA(C14:G18)=20))</f>
        <v>1</v>
      </c>
    </row>
    <row r="14" spans="1:13" x14ac:dyDescent="0.2">
      <c r="A14" s="25">
        <v>1</v>
      </c>
      <c r="B14" s="23" t="s">
        <v>177</v>
      </c>
      <c r="C14" s="130"/>
      <c r="D14" s="117">
        <v>13</v>
      </c>
      <c r="E14" s="117">
        <v>10</v>
      </c>
      <c r="F14" s="117">
        <v>13</v>
      </c>
      <c r="G14" s="134">
        <v>7</v>
      </c>
      <c r="H14" s="167" t="str">
        <f>(IF(D14-C15&gt;0,1)+IF(E14-C16&gt;0,1)+IF(F14-C17&gt;0,1)+IF(G14-C18&gt;0,1))&amp;"-"&amp;(IF(D14-C15&lt;0,1)+IF(E14-C16&lt;0,1)+IF(F14-C17&lt;0,1)+IF(G14-C18&lt;0,1))</f>
        <v>2-2</v>
      </c>
      <c r="I14" s="47" t="str">
        <f>IF(AND(B14&lt;&gt;"",M$6=TRUE),A$13&amp;RANK(M14,M$14:M$18,0),"")</f>
        <v>B4</v>
      </c>
      <c r="J14" s="118">
        <f>IF(AND(L14=1,L15=1,D14&gt;C15),1)+IF(AND(L14=1,L16=1,E14&gt;C16),1)+IF(AND(L14=1,L17=1,F14&gt;C17),1)+IF(AND(L14=1,L18=1,G14&gt;C18),1)+IF(AND(L14=2,L15=2,D14&gt;C15),1)+IF(AND(L14=2,L16=2,E14&gt;C16),1)+IF(AND(L14=2,L17=2,F14&gt;C17),1)+IF(AND(L14=2,L18=2,G14&gt;C18),1)+IF(AND(L14=3,L15=3,D14&gt;C15),1)+IF(AND(L14=3,L16=3,E14&gt;C16),1)+IF(AND(L14=3,L17=3,F14&gt;C17),1)+IF(AND(L14=3,L18=3,G14&gt;C18),1)</f>
        <v>0</v>
      </c>
      <c r="K14" s="119">
        <f>IF(AND(L14=1,L15=1),D14-C15)+IF(AND(L14=1,L16=1),E14-C16)+IF(AND(L14=1,L17=1),F14-C17)+IF(AND(L14=1,L18=1),G14-C18)+IF(AND(L14=2,L15=2),D14-C15)+IF(AND(L14=2,L16=2),E14-C16)+IF(AND(L14=2,L17=2),F14-C17)+IF(AND(L14=2,L18=2),G14-C18)+IF(AND(L14=3,L15=3),D14-C15)+IF(AND(L14=3,L16=3),E14-C16)+IF(AND(L14=3,L17=3),F14-C17)+IF(AND(L14=3,L18=3),G14-C18)</f>
        <v>-6</v>
      </c>
      <c r="L14" s="125">
        <f>VALUE(LEFT(H14,1))</f>
        <v>2</v>
      </c>
      <c r="M14" s="126">
        <f>10000*L14+J14*100+K14</f>
        <v>19994</v>
      </c>
    </row>
    <row r="15" spans="1:13" x14ac:dyDescent="0.2">
      <c r="A15" s="25">
        <v>2</v>
      </c>
      <c r="B15" s="23" t="s">
        <v>181</v>
      </c>
      <c r="C15" s="47">
        <v>10</v>
      </c>
      <c r="D15" s="131"/>
      <c r="E15" s="47">
        <v>7</v>
      </c>
      <c r="F15" s="47">
        <v>6</v>
      </c>
      <c r="G15" s="47">
        <v>12</v>
      </c>
      <c r="H15" s="167" t="str">
        <f>(IF(C15-D14&gt;0,1)+IF(E15-D16&gt;0,1)+IF(F15-D17&gt;0,1)+IF(G15-D18&gt;0,1))&amp;"-"&amp;(IF(C15-D14&lt;0,1)+IF(E15-D16&lt;0,1)+IF(F15-D17&lt;0,1)+IF(G15-D18&lt;0,1))</f>
        <v>0-4</v>
      </c>
      <c r="I15" s="47" t="str">
        <f>IF(AND(B15&lt;&gt;"",M$6=TRUE),A$13&amp;RANK(M15,M$14:M$18,0),"")</f>
        <v>B5</v>
      </c>
      <c r="J15" s="123">
        <f>IF(AND(L15=1,L14=1,C15&gt;D14),1)+IF(AND(L15=1,L16=1,E15&gt;D16),1)+IF(AND(L15=1,L17=1,F15&gt;D17),1)+IF(AND(L15=1,L18=1,G15&gt;D18),1)+IF(AND(L15=2,L14=2,C15&gt;D14),1)+IF(AND(L15=2,L16=2,E15&gt;D16),1)+IF(AND(L15=2,L17=2,F15&gt;D17),1)+IF(AND(L15=2,L18=2,G15&gt;D18),1)+IF(AND(L15=3,L14=3,C15&gt;D14),1)+IF(AND(L15=3,L16=3,E15&gt;D16),1)+IF(AND(L15=3,L17=3,F15&gt;D17),1)+IF(AND(L15=3,L18=3,G15&gt;D18),1)</f>
        <v>0</v>
      </c>
      <c r="K15" s="124">
        <f>IF(AND(L15=1,L14=1),C15-D14)+IF(AND(L15=1,L16=1),E15-D16)+IF(AND(L15=1,L17=1),F15-D17)+IF(AND(L15=1,L18=1),G15-D18)+IF(AND(L15=2,L14=2),C15-D14)+IF(AND(L15=2,L16=2),E15-D16)+IF(AND(L15=2,L17=2),F15-D17)+IF(AND(L15=2,L18=2),G15-D18)+IF(AND(L15=3,L14=3),C15-D14)+IF(AND(L15=3,L16=3),E15-D16)+IF(AND(L15=3,L17=3),F15-D17)+IF(AND(L15=3,L18=3),G15-D18)</f>
        <v>0</v>
      </c>
      <c r="L15" s="125">
        <f>VALUE(LEFT(H15,1))</f>
        <v>0</v>
      </c>
      <c r="M15" s="126">
        <f>10000*L15+J15*100+K15</f>
        <v>0</v>
      </c>
    </row>
    <row r="16" spans="1:13" x14ac:dyDescent="0.2">
      <c r="A16" s="25">
        <v>3</v>
      </c>
      <c r="B16" s="23" t="s">
        <v>173</v>
      </c>
      <c r="C16" s="47">
        <v>13</v>
      </c>
      <c r="D16" s="132">
        <v>13</v>
      </c>
      <c r="E16" s="131"/>
      <c r="F16" s="47">
        <v>10</v>
      </c>
      <c r="G16" s="47">
        <v>13</v>
      </c>
      <c r="H16" s="167" t="str">
        <f>(IF(C16-E14&gt;0,1)+IF(D16-E15&gt;0,1)+IF(F16-E17&gt;0,1)+IF(G16-E18&gt;0,1))&amp;"-"&amp;(IF(C16-E14&lt;0,1)+IF(D16-E15&lt;0,1)+IF(F16-E17&lt;0,1)+IF(G16-E18&lt;0,1))</f>
        <v>3-1</v>
      </c>
      <c r="I16" s="47" t="str">
        <f>IF(AND(B16&lt;&gt;"",M$6=TRUE),A$13&amp;RANK(M16,M$14:M$18,0),"")</f>
        <v>B2</v>
      </c>
      <c r="J16" s="123">
        <f>IF(AND(L16=1,L14=1,C16&gt;E14),1)+IF(AND(L16=1,L15=1,D16&gt;E15),1)+IF(AND(L16=1,L17=1,F16&gt;E17),1)+IF(AND(L16=1,L18=1,G16&gt;E18),1)+IF(AND(L16=2,L14=2,C16&gt;E14),1)+IF(AND(L16=2,L15=2,D16&gt;E15),1)+IF(AND(L16=2,L17=2,F16&gt;E17),1)+IF(AND(L16=2,L18=2,G16&gt;E18),1)+IF(AND(L16=3,L14=3,C16&gt;E14),1)+IF(AND(L16=3,L15=3,D16&gt;E15),1)+IF(AND(L16=3,L17=3,F16&gt;E17),1)+IF(AND(L16=3,L18=3,G16&gt;E18),1)</f>
        <v>0</v>
      </c>
      <c r="K16" s="124">
        <f>IF(AND(L16=1,L14=1),C16-E14)+IF(AND(L16=1,L15=1),D16-E15)+IF(AND(L16=1,L17=1),F16-E17)+IF(AND(L16=1,L18=1),G16-E18)+IF(AND(L16=2,L14=2),C16-E14)+IF(AND(L16=2,L15=2),D16-E15)+IF(AND(L16=2,L17=2),F16-E17)+IF(AND(L16=2,L18=2),G16-E18)+IF(AND(L16=3,L14=3),C16-E14)+IF(AND(L16=3,L15=3),D16-E15)+IF(AND(L16=3,L17=3),F16-E17)+IF(AND(L16=3,L18=3),G16-E18)</f>
        <v>-3</v>
      </c>
      <c r="L16" s="125">
        <f>VALUE(LEFT(H16,1))</f>
        <v>3</v>
      </c>
      <c r="M16" s="126">
        <f>10000*L16+J16*100+K16</f>
        <v>29997</v>
      </c>
    </row>
    <row r="17" spans="1:13" x14ac:dyDescent="0.2">
      <c r="A17" s="25">
        <v>4</v>
      </c>
      <c r="B17" s="93" t="s">
        <v>175</v>
      </c>
      <c r="C17" s="47">
        <v>10</v>
      </c>
      <c r="D17" s="132">
        <v>13</v>
      </c>
      <c r="E17" s="47">
        <v>13</v>
      </c>
      <c r="F17" s="131"/>
      <c r="G17" s="138">
        <v>13</v>
      </c>
      <c r="H17" s="167" t="str">
        <f>(IF(C17-F14&gt;0,1)+IF(D17-F15&gt;0,1)+IF(E17-F16&gt;0,1)+IF(G17-F18&gt;0,1))&amp;"-"&amp;(IF(C17-F14&lt;0,1)+IF(D17-F15&lt;0,1)+IF(E17-F16&lt;0,1)+IF(G17-F18&lt;0,1))</f>
        <v>3-1</v>
      </c>
      <c r="I17" s="47" t="str">
        <f>IF(AND(B17&lt;&gt;"",M$6=TRUE),A$13&amp;RANK(M17,M$14:M$18,0),"")</f>
        <v>B1</v>
      </c>
      <c r="J17" s="123">
        <f>IF(AND(L17=1,L14=1,C17&gt;F14),1)+IF(AND(L17=1,L15=1,D17&gt;F15),1)+IF(AND(L17=1,L16=1,E17&gt;F16),1)+IF(AND(L17=1,L18=1,G17&gt;F18),1)+IF(AND(L17=2,L14=2,C17&gt;F14),1)+IF(AND(L17=2,L15=2,D17&gt;F15),1)+IF(AND(L17=2,L16=2,E17&gt;F16),1)+IF(AND(L17=2,L18=2,G17&gt;F18),1)+IF(AND(L17=3,L14=3,C17&gt;F14),1)+IF(AND(L17=3,L15=3,D17&gt;F15),1)+IF(AND(L17=3,L16=3,E17&gt;F16),1)+IF(AND(L17=3,L18=3,G17&gt;F18),1)</f>
        <v>1</v>
      </c>
      <c r="K17" s="124">
        <f>IF(AND(L17=1,L14=1),C17-F14)+IF(AND(L17=1,L15=1),D17-F15)+IF(AND(L17=1,L16=1),E17-F16)+IF(AND(L17=1,L18=1),G17-F18)+IF(AND(L17=2,L14=2),C17-F14)+IF(AND(L17=2,L15=2),D17-F15)+IF(AND(L17=2,L16=2),E17-F16)+IF(AND(L17=2,L18=2),G17-F18)+IF(AND(L17=3,L14=3),C17-F14)+IF(AND(L17=3,L15=3),D17-F15)+IF(AND(L17=3,L16=3),E17-F16)+IF(AND(L17=3,L18=3),G17-F18)</f>
        <v>3</v>
      </c>
      <c r="L17" s="125">
        <f>VALUE(LEFT(H17,1))</f>
        <v>3</v>
      </c>
      <c r="M17" s="126">
        <f>10000*L17+J17*100+K17</f>
        <v>30103</v>
      </c>
    </row>
    <row r="18" spans="1:13" x14ac:dyDescent="0.2">
      <c r="A18" s="25">
        <v>5</v>
      </c>
      <c r="B18" s="58" t="s">
        <v>179</v>
      </c>
      <c r="C18" s="135">
        <v>13</v>
      </c>
      <c r="D18" s="47">
        <v>13</v>
      </c>
      <c r="E18" s="47">
        <v>12</v>
      </c>
      <c r="F18" s="138">
        <v>10</v>
      </c>
      <c r="G18" s="131"/>
      <c r="H18" s="167" t="str">
        <f>(IF(C18-G14&gt;0,1)+IF(D18-G15&gt;0,1)+IF(E18-G16&gt;0,1)+IF(F18-G17&gt;0,1))&amp;"-"&amp;(IF(C18-G14&lt;0,1)+IF(D18-G15&lt;0,1)+IF(E18-G16&lt;0,1)+IF(F18-G17&lt;0,1))</f>
        <v>2-2</v>
      </c>
      <c r="I18" s="47" t="str">
        <f>IF(AND(B18&lt;&gt;"",M$6=TRUE),A$13&amp;RANK(M18,M$14:M$18,0),"")</f>
        <v>B3</v>
      </c>
      <c r="J18" s="123">
        <f>IF(AND(L18=1,L14=1,C18&gt;G14),1)+IF(AND(L18=1,L15=1,D18&gt;G15),1)+IF(AND(L18=1,L16=1,E18&gt;G16),1)+IF(AND(L18=1,L17=1,F18&gt;G17),1)+IF(AND(L18=2,L14=2,C18&gt;G14),1)+IF(AND(L18=2,L15=2,D18&gt;G15),1)+IF(AND(L18=2,L16=2,E18&gt;G16),1)+IF(AND(L18=2,L17=2,F18&gt;G17),1)+IF(AND(L18=3,L14=3,C18&gt;G14),1)+IF(AND(L18=3,L15=3,D18&gt;G15),1)+IF(AND(L18=3,L16=3,E18&gt;G16),1)+IF(AND(L18=3,L17=3,F18&gt;G17),1)</f>
        <v>1</v>
      </c>
      <c r="K18" s="124">
        <f>IF(AND(L18=1,L14=1),C18-G14)+IF(AND(L18=1,L15=1),D18-G15)+IF(AND(L18=1,L16=1),E18-G16)+IF(AND(L18=1,L17=1),F18-G17)+IF(AND(L18=2,L14=2),C18-G14)+IF(AND(L18=2,L15=2),D18-G15)+IF(AND(L18=2,L16=2),E18-G16)+IF(AND(L18=2,L17=2),F18-G17)+IF(AND(L18=3,L14=3),C18-G14)+IF(AND(L18=3,L15=3),D18-G15)+IF(AND(L18=3,L16=3),E18-G16)+IF(AND(L18=3,L17=3),F18-G17)</f>
        <v>6</v>
      </c>
      <c r="L18" s="125">
        <f>VALUE(LEFT(H18,1))</f>
        <v>2</v>
      </c>
      <c r="M18" s="126">
        <f>10000*L18+J18*100+K18</f>
        <v>20106</v>
      </c>
    </row>
    <row r="19" spans="1:13" s="44" customFormat="1" x14ac:dyDescent="0.2">
      <c r="A19" s="55"/>
      <c r="B19" s="94"/>
      <c r="C19" s="29"/>
      <c r="D19" s="29"/>
      <c r="E19" s="29"/>
      <c r="F19" s="29"/>
      <c r="H19" s="57"/>
      <c r="I19" s="29"/>
    </row>
    <row r="20" spans="1:13" x14ac:dyDescent="0.2">
      <c r="B20" s="79" t="s">
        <v>3</v>
      </c>
      <c r="C20" s="80" t="s">
        <v>65</v>
      </c>
      <c r="D20" s="80" t="s">
        <v>25</v>
      </c>
    </row>
    <row r="21" spans="1:13" x14ac:dyDescent="0.2">
      <c r="B21" s="79" t="s">
        <v>4</v>
      </c>
      <c r="C21" s="80" t="s">
        <v>24</v>
      </c>
      <c r="D21" s="80" t="s">
        <v>66</v>
      </c>
    </row>
    <row r="22" spans="1:13" x14ac:dyDescent="0.2">
      <c r="B22" s="79" t="s">
        <v>5</v>
      </c>
      <c r="C22" s="80" t="s">
        <v>67</v>
      </c>
      <c r="D22" s="80" t="s">
        <v>26</v>
      </c>
    </row>
    <row r="23" spans="1:13" x14ac:dyDescent="0.2">
      <c r="B23" s="79" t="s">
        <v>68</v>
      </c>
      <c r="C23" s="80" t="s">
        <v>20</v>
      </c>
      <c r="D23" s="80" t="s">
        <v>69</v>
      </c>
    </row>
    <row r="24" spans="1:13" s="11" customFormat="1" x14ac:dyDescent="0.2">
      <c r="B24" s="79" t="s">
        <v>70</v>
      </c>
      <c r="C24" s="80" t="s">
        <v>23</v>
      </c>
      <c r="D24" s="80" t="s">
        <v>22</v>
      </c>
      <c r="E24" s="53"/>
      <c r="F24" s="53"/>
      <c r="G24" s="53"/>
    </row>
    <row r="25" spans="1:13" hidden="1" x14ac:dyDescent="0.2">
      <c r="H25" s="11"/>
    </row>
    <row r="26" spans="1:13" hidden="1" x14ac:dyDescent="0.2"/>
    <row r="27" spans="1:13" hidden="1" x14ac:dyDescent="0.2"/>
    <row r="28" spans="1:13" hidden="1" x14ac:dyDescent="0.2"/>
    <row r="29" spans="1:13" hidden="1" x14ac:dyDescent="0.2"/>
    <row r="30" spans="1:13" hidden="1" x14ac:dyDescent="0.2"/>
    <row r="31" spans="1:13" hidden="1" x14ac:dyDescent="0.2"/>
    <row r="32" spans="1:13"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spans="2:8" hidden="1" x14ac:dyDescent="0.2"/>
    <row r="66" spans="2:8" hidden="1" x14ac:dyDescent="0.2"/>
    <row r="67" spans="2:8" hidden="1" x14ac:dyDescent="0.2"/>
    <row r="68" spans="2:8" hidden="1" x14ac:dyDescent="0.2">
      <c r="H68" s="11"/>
    </row>
    <row r="69" spans="2:8" s="11" customFormat="1" hidden="1" x14ac:dyDescent="0.2"/>
    <row r="70" spans="2:8" s="11" customFormat="1" hidden="1" x14ac:dyDescent="0.2">
      <c r="B70" s="22"/>
      <c r="C70" s="21"/>
      <c r="D70" s="21"/>
    </row>
    <row r="71" spans="2:8" hidden="1" x14ac:dyDescent="0.2"/>
    <row r="72" spans="2:8" hidden="1" x14ac:dyDescent="0.2"/>
    <row r="73" spans="2:8" hidden="1" x14ac:dyDescent="0.2"/>
    <row r="74" spans="2:8" hidden="1" x14ac:dyDescent="0.2"/>
    <row r="75" spans="2:8" hidden="1" x14ac:dyDescent="0.2"/>
    <row r="76" spans="2:8" hidden="1" x14ac:dyDescent="0.2"/>
    <row r="77" spans="2:8" hidden="1" x14ac:dyDescent="0.2"/>
    <row r="78" spans="2:8" hidden="1" x14ac:dyDescent="0.2"/>
    <row r="79" spans="2:8" hidden="1" x14ac:dyDescent="0.2"/>
    <row r="80" spans="2:8"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spans="1:8" hidden="1" x14ac:dyDescent="0.2"/>
    <row r="98" spans="1:8" hidden="1" x14ac:dyDescent="0.2"/>
    <row r="100" spans="1:8" x14ac:dyDescent="0.2">
      <c r="A100" s="10" t="s">
        <v>40</v>
      </c>
      <c r="B100" s="53"/>
      <c r="C100" s="53"/>
      <c r="D100" s="53"/>
      <c r="E100" s="53"/>
      <c r="F100" s="53"/>
      <c r="G100" s="53"/>
    </row>
    <row r="101" spans="1:8" x14ac:dyDescent="0.2">
      <c r="B101" s="53"/>
      <c r="C101" s="53"/>
      <c r="D101" s="53"/>
      <c r="E101" s="90"/>
      <c r="F101" s="53"/>
      <c r="G101" s="90"/>
    </row>
    <row r="102" spans="1:8" x14ac:dyDescent="0.2">
      <c r="A102" s="62" t="s">
        <v>6</v>
      </c>
      <c r="B102" s="170" t="str">
        <f>IFERROR(INDEX(B$1:B$100,MATCH(A102,I$1:I$100,0)),"")</f>
        <v>Mare Kingissepp (Lääne)</v>
      </c>
      <c r="C102" s="140">
        <v>13</v>
      </c>
      <c r="E102" s="140"/>
      <c r="F102" s="140"/>
      <c r="G102" s="1"/>
      <c r="H102" s="1"/>
    </row>
    <row r="103" spans="1:8" x14ac:dyDescent="0.2">
      <c r="A103" s="62"/>
      <c r="B103" s="141"/>
      <c r="C103" s="171" t="str">
        <f>IF(COUNT(C102,C104)=2,IF(C102&gt;C104,B102,B104),"")</f>
        <v>Mare Kingissepp (Lääne)</v>
      </c>
      <c r="E103" s="1"/>
      <c r="F103" s="140">
        <v>13</v>
      </c>
      <c r="G103" s="1"/>
      <c r="H103" s="1"/>
    </row>
    <row r="104" spans="1:8" x14ac:dyDescent="0.2">
      <c r="A104" s="62" t="s">
        <v>7</v>
      </c>
      <c r="B104" s="172" t="str">
        <f>IFERROR(INDEX(B$1:B$100,MATCH(A104,I$1:I$100,0)),"")</f>
        <v>Siiri Baranova (Valga)</v>
      </c>
      <c r="C104" s="143">
        <v>3</v>
      </c>
      <c r="D104" s="35"/>
      <c r="E104" s="144"/>
      <c r="F104" s="140"/>
      <c r="G104" s="1"/>
      <c r="H104" s="1"/>
    </row>
    <row r="105" spans="1:8" ht="13.5" thickBot="1" x14ac:dyDescent="0.25">
      <c r="A105" s="62"/>
      <c r="B105" s="140"/>
      <c r="C105" s="145"/>
      <c r="D105" s="28"/>
      <c r="E105" s="146"/>
      <c r="F105" s="140"/>
      <c r="G105" s="152" t="str">
        <f>IF(COUNT(F103,F107)=2,IF(F103&gt;F107,C103,C107),"")</f>
        <v>Mare Kingissepp (Lääne)</v>
      </c>
      <c r="H105" s="1"/>
    </row>
    <row r="106" spans="1:8" x14ac:dyDescent="0.2">
      <c r="A106" s="62" t="s">
        <v>9</v>
      </c>
      <c r="B106" s="170" t="str">
        <f>IFERROR(INDEX(B$1:B$100,MATCH(A106,I$1:I$100,0)),"")</f>
        <v>Maret Arike (Lääne)</v>
      </c>
      <c r="C106" s="147">
        <v>8</v>
      </c>
      <c r="D106" s="28"/>
      <c r="E106" s="146"/>
      <c r="F106" s="148"/>
      <c r="G106" s="20" t="s">
        <v>59</v>
      </c>
      <c r="H106" s="149"/>
    </row>
    <row r="107" spans="1:8" x14ac:dyDescent="0.2">
      <c r="A107" s="62"/>
      <c r="B107" s="141"/>
      <c r="C107" s="173" t="str">
        <f>IF(COUNT(C106,C108)=2,IF(C106&gt;C108,B106,B108),"")</f>
        <v>Sirje Viljaste (I-Viru)</v>
      </c>
      <c r="D107" s="36"/>
      <c r="E107" s="150"/>
      <c r="F107" s="151">
        <v>12</v>
      </c>
      <c r="G107" s="1"/>
      <c r="H107" s="1"/>
    </row>
    <row r="108" spans="1:8" ht="13.5" thickBot="1" x14ac:dyDescent="0.25">
      <c r="A108" s="62" t="s">
        <v>8</v>
      </c>
      <c r="B108" s="172" t="str">
        <f>IFERROR(INDEX(B$1:B$100,MATCH(A108,I$1:I$100,0)),"")</f>
        <v>Sirje Viljaste (I-Viru)</v>
      </c>
      <c r="C108" s="151">
        <v>13</v>
      </c>
      <c r="E108" s="140"/>
      <c r="F108" s="147"/>
      <c r="G108" s="42" t="str">
        <f>IF(COUNT(F103,F107)=2,IF(F103&lt;F107,C103,C107),"")</f>
        <v>Sirje Viljaste (I-Viru)</v>
      </c>
      <c r="H108" s="152"/>
    </row>
    <row r="109" spans="1:8" x14ac:dyDescent="0.2">
      <c r="B109" s="140"/>
      <c r="C109" s="140"/>
      <c r="E109" s="140"/>
      <c r="F109" s="147"/>
      <c r="G109" s="20" t="s">
        <v>60</v>
      </c>
      <c r="H109" s="145"/>
    </row>
    <row r="110" spans="1:8" x14ac:dyDescent="0.2">
      <c r="B110" s="140"/>
      <c r="C110" s="145" t="str">
        <f>IF(COUNT(C102,C104)=2,IF(C102&lt;C104,B102,B104),"")</f>
        <v>Siiri Baranova (Valga)</v>
      </c>
      <c r="E110" s="1"/>
      <c r="F110" s="147">
        <v>10</v>
      </c>
      <c r="G110" s="145"/>
      <c r="H110" s="145"/>
    </row>
    <row r="111" spans="1:8" ht="13.5" thickBot="1" x14ac:dyDescent="0.25">
      <c r="B111" s="140"/>
      <c r="C111" s="153"/>
      <c r="D111" s="35"/>
      <c r="E111" s="154"/>
      <c r="F111" s="176"/>
      <c r="G111" s="42" t="str">
        <f>IF(COUNT(F110,F112)=2,IF(F110&gt;F112,C110,C112),"")</f>
        <v>Maret Arike (Lääne)</v>
      </c>
      <c r="H111" s="152"/>
    </row>
    <row r="112" spans="1:8" x14ac:dyDescent="0.2">
      <c r="B112" s="140"/>
      <c r="C112" s="174" t="str">
        <f>IF(COUNT(C106,C108)=2,IF(C106&lt;C108,B106,B108),"")</f>
        <v>Maret Arike (Lääne)</v>
      </c>
      <c r="D112" s="36"/>
      <c r="E112" s="150"/>
      <c r="F112" s="151">
        <v>13</v>
      </c>
      <c r="G112" s="19" t="s">
        <v>61</v>
      </c>
      <c r="H112" s="145"/>
    </row>
    <row r="113" spans="1:8" x14ac:dyDescent="0.2">
      <c r="A113" s="11"/>
      <c r="B113" s="1"/>
      <c r="C113" s="1"/>
      <c r="E113" s="1"/>
      <c r="F113" s="1"/>
      <c r="G113" s="145"/>
      <c r="H113" s="145"/>
    </row>
    <row r="114" spans="1:8" ht="13.5" thickBot="1" x14ac:dyDescent="0.25">
      <c r="A114" s="11"/>
      <c r="B114" s="1"/>
      <c r="C114" s="1"/>
      <c r="D114" s="145"/>
      <c r="E114" s="145"/>
      <c r="F114" s="1"/>
      <c r="G114" s="152" t="str">
        <f>IF(COUNT(F110,F112)=2,IF(F110&lt;F112,C110,C112),"")</f>
        <v>Siiri Baranova (Valga)</v>
      </c>
      <c r="H114" s="152"/>
    </row>
    <row r="115" spans="1:8" x14ac:dyDescent="0.2">
      <c r="A115" s="11"/>
      <c r="B115" s="155"/>
      <c r="C115" s="156"/>
      <c r="D115" s="156"/>
      <c r="E115" s="156"/>
      <c r="F115" s="157"/>
      <c r="G115" s="20" t="s">
        <v>10</v>
      </c>
      <c r="H115" s="31"/>
    </row>
    <row r="116" spans="1:8" x14ac:dyDescent="0.2">
      <c r="A116" s="11"/>
      <c r="B116" s="145"/>
      <c r="C116" s="175"/>
      <c r="E116" s="21"/>
      <c r="F116" s="156"/>
      <c r="G116" s="80"/>
      <c r="H116" s="84"/>
    </row>
    <row r="117" spans="1:8" x14ac:dyDescent="0.2">
      <c r="A117" s="6" t="s">
        <v>41</v>
      </c>
    </row>
    <row r="119" spans="1:8" x14ac:dyDescent="0.2">
      <c r="A119" s="62" t="s">
        <v>11</v>
      </c>
      <c r="B119" s="170" t="str">
        <f>IFERROR(INDEX(B$1:B$100,MATCH(A119,I$1:I$100,0)),"")</f>
        <v>Heili Vasser (L-Viru)</v>
      </c>
      <c r="C119" s="140">
        <v>1</v>
      </c>
      <c r="E119" s="140"/>
      <c r="F119" s="140"/>
      <c r="G119" s="1"/>
      <c r="H119" s="1"/>
    </row>
    <row r="120" spans="1:8" x14ac:dyDescent="0.2">
      <c r="A120" s="62"/>
      <c r="B120" s="141"/>
      <c r="C120" s="171" t="str">
        <f>IF(COUNT(C119,C121)=2,IF(C119&gt;C121,B119,B121),"")</f>
        <v>Maive Sein (Lääne)</v>
      </c>
      <c r="E120" s="1"/>
      <c r="F120" s="140">
        <v>8</v>
      </c>
      <c r="G120" s="1"/>
      <c r="H120" s="1"/>
    </row>
    <row r="121" spans="1:8" x14ac:dyDescent="0.2">
      <c r="A121" s="62" t="s">
        <v>12</v>
      </c>
      <c r="B121" s="172" t="str">
        <f>IFERROR(INDEX(B$1:B$100,MATCH(A121,I$1:I$100,0)),"")</f>
        <v>Maive Sein (Lääne)</v>
      </c>
      <c r="C121" s="143">
        <v>13</v>
      </c>
      <c r="D121" s="35"/>
      <c r="E121" s="144"/>
      <c r="F121" s="140"/>
      <c r="G121" s="1"/>
      <c r="H121" s="1"/>
    </row>
    <row r="122" spans="1:8" ht="13.5" thickBot="1" x14ac:dyDescent="0.25">
      <c r="A122" s="62"/>
      <c r="B122" s="140"/>
      <c r="C122" s="145"/>
      <c r="D122" s="28"/>
      <c r="E122" s="146"/>
      <c r="F122" s="140"/>
      <c r="G122" s="42" t="str">
        <f>IF(COUNT(F120,F124)=2,IF(F120&gt;F124,C120,C124),"")</f>
        <v>Anne Sillamaa (Rapla)</v>
      </c>
      <c r="H122" s="1"/>
    </row>
    <row r="123" spans="1:8" x14ac:dyDescent="0.2">
      <c r="A123" s="62" t="s">
        <v>15</v>
      </c>
      <c r="B123" s="170" t="str">
        <f>IFERROR(INDEX(B$1:B$100,MATCH(A123,I$1:I$100,0)),"")</f>
        <v>Marika Poom (Tartu)</v>
      </c>
      <c r="C123" s="147">
        <v>5</v>
      </c>
      <c r="D123" s="28"/>
      <c r="E123" s="146"/>
      <c r="F123" s="148"/>
      <c r="G123" s="20" t="s">
        <v>14</v>
      </c>
      <c r="H123" s="149"/>
    </row>
    <row r="124" spans="1:8" x14ac:dyDescent="0.2">
      <c r="A124" s="62"/>
      <c r="B124" s="141"/>
      <c r="C124" s="173" t="str">
        <f>IF(COUNT(C123,C125)=2,IF(C123&gt;C125,B123,B125),"")</f>
        <v>Anne Sillamaa (Rapla)</v>
      </c>
      <c r="D124" s="36"/>
      <c r="E124" s="150"/>
      <c r="F124" s="151">
        <v>13</v>
      </c>
      <c r="G124" s="1"/>
      <c r="H124" s="1"/>
    </row>
    <row r="125" spans="1:8" ht="13.5" thickBot="1" x14ac:dyDescent="0.25">
      <c r="A125" s="62" t="s">
        <v>13</v>
      </c>
      <c r="B125" s="172" t="str">
        <f>IFERROR(INDEX(B$1:B$100,MATCH(A125,I$1:I$100,0)),"")</f>
        <v>Anne Sillamaa (Rapla)</v>
      </c>
      <c r="C125" s="151">
        <v>13</v>
      </c>
      <c r="E125" s="140"/>
      <c r="F125" s="147"/>
      <c r="G125" s="42" t="str">
        <f>IF(COUNT(F120,F124)=2,IF(F120&lt;F124,C120,C124),"")</f>
        <v>Maive Sein (Lääne)</v>
      </c>
      <c r="H125" s="152"/>
    </row>
    <row r="126" spans="1:8" x14ac:dyDescent="0.2">
      <c r="B126" s="140"/>
      <c r="C126" s="140"/>
      <c r="E126" s="140"/>
      <c r="F126" s="147"/>
      <c r="G126" s="20" t="s">
        <v>16</v>
      </c>
      <c r="H126" s="145"/>
    </row>
    <row r="127" spans="1:8" x14ac:dyDescent="0.2">
      <c r="B127" s="140"/>
      <c r="C127" s="145" t="str">
        <f>IF(COUNT(C119,C121)=2,IF(C119&lt;C121,B119,B121),"")</f>
        <v>Heili Vasser (L-Viru)</v>
      </c>
      <c r="E127" s="1"/>
      <c r="F127" s="147">
        <v>13</v>
      </c>
      <c r="G127" s="145"/>
      <c r="H127" s="145"/>
    </row>
    <row r="128" spans="1:8" ht="13.5" thickBot="1" x14ac:dyDescent="0.25">
      <c r="B128" s="140"/>
      <c r="C128" s="153"/>
      <c r="D128" s="35"/>
      <c r="E128" s="154"/>
      <c r="F128" s="176"/>
      <c r="G128" s="42" t="str">
        <f>IF(COUNT(F127,F129)=2,IF(F127&gt;F129,C127,C129),"")</f>
        <v>Heili Vasser (L-Viru)</v>
      </c>
      <c r="H128" s="152"/>
    </row>
    <row r="129" spans="1:8" x14ac:dyDescent="0.2">
      <c r="B129" s="140"/>
      <c r="C129" s="174" t="str">
        <f>IF(COUNT(C123,C125)=2,IF(C123&lt;C125,B123,B125),"")</f>
        <v>Marika Poom (Tartu)</v>
      </c>
      <c r="D129" s="36"/>
      <c r="E129" s="150"/>
      <c r="F129" s="151">
        <v>12</v>
      </c>
      <c r="G129" s="19" t="s">
        <v>17</v>
      </c>
      <c r="H129" s="145"/>
    </row>
    <row r="130" spans="1:8" x14ac:dyDescent="0.2">
      <c r="A130" s="11"/>
      <c r="B130" s="1"/>
      <c r="C130" s="1"/>
      <c r="E130" s="1"/>
      <c r="F130" s="1"/>
      <c r="G130" s="145"/>
      <c r="H130" s="145"/>
    </row>
    <row r="131" spans="1:8" ht="13.5" thickBot="1" x14ac:dyDescent="0.25">
      <c r="A131" s="11"/>
      <c r="B131" s="1"/>
      <c r="C131" s="1"/>
      <c r="D131" s="145"/>
      <c r="E131" s="145"/>
      <c r="F131" s="1"/>
      <c r="G131" s="152" t="str">
        <f>IF(COUNT(F127,F129)=2,IF(F127&lt;F129,C127,C129),"")</f>
        <v>Marika Poom (Tartu)</v>
      </c>
      <c r="H131" s="152"/>
    </row>
    <row r="132" spans="1:8" x14ac:dyDescent="0.2">
      <c r="A132" s="11"/>
      <c r="B132" s="155"/>
      <c r="C132" s="156"/>
      <c r="D132" s="156"/>
      <c r="E132" s="156"/>
      <c r="F132" s="157"/>
      <c r="G132" s="20" t="s">
        <v>18</v>
      </c>
      <c r="H132" s="31"/>
    </row>
    <row r="133" spans="1:8" x14ac:dyDescent="0.2">
      <c r="A133" s="11"/>
      <c r="B133" s="11"/>
      <c r="C133" s="11"/>
      <c r="D133" s="11"/>
      <c r="E133" s="11"/>
      <c r="F133" s="11"/>
    </row>
    <row r="134" spans="1:8" x14ac:dyDescent="0.2">
      <c r="A134" s="10" t="s">
        <v>75</v>
      </c>
      <c r="B134" s="11"/>
      <c r="C134" s="11"/>
      <c r="D134" s="11"/>
      <c r="E134" s="11"/>
      <c r="F134" s="11"/>
    </row>
    <row r="135" spans="1:8" x14ac:dyDescent="0.2">
      <c r="A135" s="11"/>
      <c r="B135" s="11"/>
      <c r="C135" s="11"/>
      <c r="D135" s="11"/>
      <c r="E135" s="13"/>
      <c r="F135" s="16"/>
    </row>
    <row r="136" spans="1:8" x14ac:dyDescent="0.2">
      <c r="A136" s="11"/>
      <c r="B136" s="12" t="s">
        <v>73</v>
      </c>
      <c r="C136" s="139" t="str">
        <f>IFERROR(INDEX(B$1:B$100,MATCH(B136,I$1:I$100,0)),"")</f>
        <v>Ülle Rauk (Võru)</v>
      </c>
      <c r="F136" s="140">
        <v>13</v>
      </c>
      <c r="G136" s="41"/>
      <c r="H136" s="41"/>
    </row>
    <row r="137" spans="1:8" ht="13.5" thickBot="1" x14ac:dyDescent="0.25">
      <c r="A137" s="11"/>
      <c r="B137" s="11"/>
      <c r="C137" s="141"/>
      <c r="D137" s="179"/>
      <c r="E137" s="81"/>
      <c r="F137" s="152"/>
      <c r="G137" s="42" t="str">
        <f>IF(COUNT(F136,F138)=2,IF(F136&gt;F138,C136,C138),"")</f>
        <v>Ülle Rauk (Võru)</v>
      </c>
      <c r="H137" s="42"/>
    </row>
    <row r="138" spans="1:8" x14ac:dyDescent="0.2">
      <c r="A138" s="11"/>
      <c r="B138" s="12" t="s">
        <v>74</v>
      </c>
      <c r="C138" s="142" t="str">
        <f>IFERROR(INDEX(B$1:B$100,MATCH(B138,I$1:I$100,0)),"")</f>
        <v>Ille Sõrmus (Valga)</v>
      </c>
      <c r="D138" s="38"/>
      <c r="E138" s="83"/>
      <c r="F138" s="151">
        <v>9</v>
      </c>
      <c r="G138" s="19" t="s">
        <v>34</v>
      </c>
      <c r="H138" s="41"/>
    </row>
    <row r="139" spans="1:8" x14ac:dyDescent="0.2">
      <c r="A139" s="11"/>
      <c r="B139" s="11"/>
      <c r="G139" s="41"/>
      <c r="H139" s="41"/>
    </row>
    <row r="140" spans="1:8" ht="13.5" thickBot="1" x14ac:dyDescent="0.25">
      <c r="A140" s="11"/>
      <c r="B140" s="11"/>
      <c r="D140" s="41"/>
      <c r="E140" s="41"/>
      <c r="G140" s="152" t="str">
        <f>IF(COUNT(F136,F138)=2,IF(F136&lt;F138,C136,C138),"")</f>
        <v>Ille Sõrmus (Valga)</v>
      </c>
      <c r="H140" s="42"/>
    </row>
    <row r="141" spans="1:8" x14ac:dyDescent="0.2">
      <c r="A141" s="11"/>
      <c r="B141" s="11"/>
      <c r="D141" s="41"/>
      <c r="E141" s="41"/>
      <c r="G141" s="8" t="s">
        <v>35</v>
      </c>
    </row>
    <row r="142" spans="1:8" hidden="1" x14ac:dyDescent="0.2">
      <c r="A142" s="11"/>
      <c r="B142" s="11"/>
      <c r="C142" s="11"/>
      <c r="D142" s="11"/>
      <c r="E142" s="11"/>
      <c r="F142" s="11"/>
      <c r="G142" s="11"/>
    </row>
    <row r="143" spans="1:8" hidden="1" x14ac:dyDescent="0.2">
      <c r="A143" s="11"/>
      <c r="B143" s="22"/>
      <c r="C143" s="21"/>
      <c r="D143" s="21"/>
      <c r="E143" s="11"/>
      <c r="F143" s="11"/>
      <c r="G143" s="11"/>
    </row>
    <row r="144" spans="1:8"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spans="1:4" hidden="1" x14ac:dyDescent="0.2"/>
    <row r="290" spans="1:4" hidden="1" x14ac:dyDescent="0.2"/>
    <row r="291" spans="1:4" hidden="1" x14ac:dyDescent="0.2"/>
    <row r="292" spans="1:4" hidden="1" x14ac:dyDescent="0.2"/>
    <row r="293" spans="1:4" hidden="1" x14ac:dyDescent="0.2"/>
    <row r="294" spans="1:4" hidden="1" x14ac:dyDescent="0.2"/>
    <row r="295" spans="1:4" hidden="1" x14ac:dyDescent="0.2"/>
    <row r="296" spans="1:4" hidden="1" x14ac:dyDescent="0.2"/>
    <row r="297" spans="1:4" hidden="1" x14ac:dyDescent="0.2"/>
    <row r="299" spans="1:4" x14ac:dyDescent="0.2">
      <c r="A299" s="25"/>
      <c r="B299" s="5" t="s">
        <v>19</v>
      </c>
      <c r="C299" s="5" t="s">
        <v>81</v>
      </c>
      <c r="D299" s="5" t="s">
        <v>112</v>
      </c>
    </row>
    <row r="300" spans="1:4" x14ac:dyDescent="0.2">
      <c r="A300" s="25">
        <v>1</v>
      </c>
      <c r="B300" s="158" t="str">
        <f t="shared" ref="B300:B307" si="0">IFERROR(INDEX(G$100:G$300,MATCH(A300&amp;". koht",G$101:G$301,0)),"")</f>
        <v>Mare Kingissepp (Lääne)</v>
      </c>
      <c r="C300" s="159">
        <v>1972</v>
      </c>
      <c r="D300" s="160">
        <f>IF(10+1-A300&gt;0,10+1-A300,0)</f>
        <v>10</v>
      </c>
    </row>
    <row r="301" spans="1:4" x14ac:dyDescent="0.2">
      <c r="A301" s="25">
        <v>2</v>
      </c>
      <c r="B301" s="161" t="str">
        <f t="shared" si="0"/>
        <v>Sirje Viljaste (I-Viru)</v>
      </c>
      <c r="C301" s="162">
        <v>1971</v>
      </c>
      <c r="D301" s="160">
        <f t="shared" ref="D301:D307" si="1">IF(10+1-A301&gt;0,10+1-A301,0)</f>
        <v>9</v>
      </c>
    </row>
    <row r="302" spans="1:4" x14ac:dyDescent="0.2">
      <c r="A302" s="25">
        <v>3</v>
      </c>
      <c r="B302" s="163" t="str">
        <f t="shared" si="0"/>
        <v>Maret Arike (Lääne)</v>
      </c>
      <c r="C302" s="159">
        <v>1966</v>
      </c>
      <c r="D302" s="160">
        <f t="shared" si="1"/>
        <v>8</v>
      </c>
    </row>
    <row r="303" spans="1:4" x14ac:dyDescent="0.2">
      <c r="A303" s="25">
        <v>4</v>
      </c>
      <c r="B303" s="164" t="str">
        <f t="shared" si="0"/>
        <v>Siiri Baranova (Valga)</v>
      </c>
      <c r="C303" s="49">
        <v>1964</v>
      </c>
      <c r="D303" s="160">
        <f t="shared" si="1"/>
        <v>7</v>
      </c>
    </row>
    <row r="304" spans="1:4" x14ac:dyDescent="0.2">
      <c r="A304" s="25">
        <v>5</v>
      </c>
      <c r="B304" s="164" t="str">
        <f t="shared" si="0"/>
        <v>Anne Sillamaa (Rapla)</v>
      </c>
      <c r="C304" s="49">
        <v>1971</v>
      </c>
      <c r="D304" s="160">
        <f t="shared" si="1"/>
        <v>6</v>
      </c>
    </row>
    <row r="305" spans="1:4" x14ac:dyDescent="0.2">
      <c r="A305" s="25">
        <v>6</v>
      </c>
      <c r="B305" s="164" t="str">
        <f t="shared" si="0"/>
        <v>Maive Sein (Lääne)</v>
      </c>
      <c r="C305" s="49">
        <v>1968</v>
      </c>
      <c r="D305" s="160">
        <f t="shared" si="1"/>
        <v>5</v>
      </c>
    </row>
    <row r="306" spans="1:4" x14ac:dyDescent="0.2">
      <c r="A306" s="25">
        <v>7</v>
      </c>
      <c r="B306" s="164" t="str">
        <f t="shared" si="0"/>
        <v>Heili Vasser (L-Viru)</v>
      </c>
      <c r="C306" s="49">
        <v>1972</v>
      </c>
      <c r="D306" s="160">
        <f t="shared" si="1"/>
        <v>4</v>
      </c>
    </row>
    <row r="307" spans="1:4" x14ac:dyDescent="0.2">
      <c r="A307" s="25">
        <v>8</v>
      </c>
      <c r="B307" s="164" t="str">
        <f t="shared" si="0"/>
        <v>Marika Poom (Tartu)</v>
      </c>
      <c r="C307" s="49">
        <v>1971</v>
      </c>
      <c r="D307" s="160">
        <f t="shared" si="1"/>
        <v>3</v>
      </c>
    </row>
    <row r="308" spans="1:4" x14ac:dyDescent="0.2">
      <c r="A308" s="25">
        <v>9</v>
      </c>
      <c r="B308" s="164" t="str">
        <f t="shared" ref="B308:B309" si="2">IFERROR(INDEX(G$100:G$300,MATCH(A308&amp;". koht",G$101:G$301,0)),"")</f>
        <v>Ülle Rauk (Võru)</v>
      </c>
      <c r="C308" s="49">
        <v>1970</v>
      </c>
      <c r="D308" s="160">
        <f t="shared" ref="D308:D309" si="3">IF(10+1-A308&gt;0,10+1-A308,0)</f>
        <v>2</v>
      </c>
    </row>
    <row r="309" spans="1:4" x14ac:dyDescent="0.2">
      <c r="A309" s="25">
        <v>10</v>
      </c>
      <c r="B309" s="164" t="str">
        <f t="shared" si="2"/>
        <v>Ille Sõrmus (Valga)</v>
      </c>
      <c r="C309" s="49">
        <v>1969</v>
      </c>
      <c r="D309" s="160">
        <f t="shared" si="3"/>
        <v>1</v>
      </c>
    </row>
  </sheetData>
  <conditionalFormatting sqref="I7:I11">
    <cfRule type="expression" dxfId="206" priority="64">
      <formula>FIND(2,I7,1)</formula>
    </cfRule>
    <cfRule type="expression" dxfId="205" priority="65">
      <formula>FIND(1,I7,1)</formula>
    </cfRule>
  </conditionalFormatting>
  <conditionalFormatting sqref="J7:J11">
    <cfRule type="expression" dxfId="204" priority="66">
      <formula>AND(L7=3,IF(COUNTIF(L$7:L$11,"=3")&gt;=2,TRUE))</formula>
    </cfRule>
    <cfRule type="expression" dxfId="203" priority="67">
      <formula>AND(L7=1,IF(COUNTIF(L$7:L$11,"=1")&gt;=2,TRUE))</formula>
    </cfRule>
    <cfRule type="expression" dxfId="202" priority="68">
      <formula>AND(L7=2,IF(COUNTIF(L$7:L$11,"=2")&gt;=2,TRUE))</formula>
    </cfRule>
  </conditionalFormatting>
  <conditionalFormatting sqref="K7:K11">
    <cfRule type="expression" dxfId="201" priority="69">
      <formula>AND(L7=2,IF(COUNTIF(L$7:L$11,"=2")=1,TRUE))</formula>
    </cfRule>
    <cfRule type="expression" dxfId="200" priority="70">
      <formula>AND(IF(COUNTIF(L$7:L$11,"=1")=2,TRUE),IF(COUNTIF(L$7:L$11,"=2")=2,TRUE))</formula>
    </cfRule>
    <cfRule type="expression" dxfId="199" priority="71">
      <formula>OR(L7=0,L7=4)</formula>
    </cfRule>
    <cfRule type="expression" dxfId="198" priority="72">
      <formula>AND(L7=1,IF(COUNTIF(L$7:L$11,"=1")=1,TRUE))</formula>
    </cfRule>
    <cfRule type="expression" dxfId="197" priority="73">
      <formula>AND(L7=3,IF(COUNTIF(L$7:L$11,"=3")=1,TRUE))</formula>
    </cfRule>
  </conditionalFormatting>
  <conditionalFormatting sqref="H7:H11">
    <cfRule type="expression" dxfId="196" priority="74">
      <formula>AND(L7=1,IF(COUNTIF(L$7:L$11,"=1")&gt;=2,TRUE))</formula>
    </cfRule>
    <cfRule type="expression" dxfId="195" priority="75">
      <formula>AND(L7=3,IF(COUNTIF(L$7:L$11,"=3")&gt;=2,TRUE))</formula>
    </cfRule>
    <cfRule type="expression" dxfId="194" priority="76">
      <formula>AND(L7=2,IF(COUNTIF(L$7:L$11,"=2")&gt;=2,TRUE))</formula>
    </cfRule>
  </conditionalFormatting>
  <conditionalFormatting sqref="I14:I18">
    <cfRule type="expression" dxfId="193" priority="51">
      <formula>FIND(2,I14,1)</formula>
    </cfRule>
    <cfRule type="expression" dxfId="192" priority="52">
      <formula>FIND(1,I14,1)</formula>
    </cfRule>
  </conditionalFormatting>
  <conditionalFormatting sqref="J14:J18">
    <cfRule type="expression" dxfId="191" priority="53">
      <formula>AND(L14=3,IF(COUNTIF(L$14:L$18,"=3")&gt;=2,TRUE))</formula>
    </cfRule>
    <cfRule type="expression" dxfId="190" priority="54">
      <formula>AND(L14=1,IF(COUNTIF(L$14:L$18,"=1")&gt;=2,TRUE))</formula>
    </cfRule>
    <cfRule type="expression" dxfId="189" priority="55">
      <formula>AND(L14=2,IF(COUNTIF(L$14:L$18,"=2")&gt;=2,TRUE))</formula>
    </cfRule>
  </conditionalFormatting>
  <conditionalFormatting sqref="K14:K18">
    <cfRule type="expression" dxfId="188" priority="56">
      <formula>AND(L14=2,IF(COUNTIF(L$14:L$18,"=2")=1,TRUE))</formula>
    </cfRule>
    <cfRule type="expression" dxfId="187" priority="57">
      <formula>AND(IF(COUNTIF(L$14:L$18,"=1")=2,TRUE),IF(COUNTIF(L$14:L$18,"=2")=2,TRUE))</formula>
    </cfRule>
    <cfRule type="expression" dxfId="186" priority="58">
      <formula>OR(L14=0,L14=4)</formula>
    </cfRule>
    <cfRule type="expression" dxfId="185" priority="59">
      <formula>AND(L14=1,IF(COUNTIF(L$14:L$18,"=1")=1,TRUE))</formula>
    </cfRule>
    <cfRule type="expression" dxfId="184" priority="60">
      <formula>AND(L14=3,IF(COUNTIF(L$14:L$18,"=3")=1,TRUE))</formula>
    </cfRule>
  </conditionalFormatting>
  <conditionalFormatting sqref="H14:H18">
    <cfRule type="expression" dxfId="183" priority="61">
      <formula>AND(L14=1,IF(COUNTIF(L$14:L$18,"=1")&gt;=2,TRUE))</formula>
    </cfRule>
    <cfRule type="expression" dxfId="182" priority="62">
      <formula>AND(L14=3,IF(COUNTIF(L$14:L$18,"=3")&gt;=2,TRUE))</formula>
    </cfRule>
    <cfRule type="expression" dxfId="181" priority="63">
      <formula>AND(L14=2,IF(COUNTIF(L$14:L$18,"=2")&gt;=2,TRUE))</formula>
    </cfRule>
  </conditionalFormatting>
  <conditionalFormatting sqref="D7 C8">
    <cfRule type="aboveAverage" dxfId="180" priority="50"/>
  </conditionalFormatting>
  <conditionalFormatting sqref="E7 C9">
    <cfRule type="aboveAverage" dxfId="179" priority="49"/>
  </conditionalFormatting>
  <conditionalFormatting sqref="F7 C10">
    <cfRule type="aboveAverage" dxfId="178" priority="48"/>
  </conditionalFormatting>
  <conditionalFormatting sqref="E8 D9">
    <cfRule type="aboveAverage" dxfId="177" priority="47"/>
  </conditionalFormatting>
  <conditionalFormatting sqref="G7 C11">
    <cfRule type="aboveAverage" dxfId="176" priority="46"/>
  </conditionalFormatting>
  <conditionalFormatting sqref="F8 D10">
    <cfRule type="aboveAverage" dxfId="175" priority="45"/>
  </conditionalFormatting>
  <conditionalFormatting sqref="G8 D11">
    <cfRule type="aboveAverage" dxfId="174" priority="44"/>
  </conditionalFormatting>
  <conditionalFormatting sqref="F9 E10">
    <cfRule type="aboveAverage" dxfId="173" priority="43"/>
  </conditionalFormatting>
  <conditionalFormatting sqref="G9 E11">
    <cfRule type="aboveAverage" dxfId="172" priority="42"/>
  </conditionalFormatting>
  <conditionalFormatting sqref="F11 G10">
    <cfRule type="aboveAverage" dxfId="171" priority="41"/>
  </conditionalFormatting>
  <conditionalFormatting sqref="D14 C15">
    <cfRule type="aboveAverage" dxfId="170" priority="39"/>
  </conditionalFormatting>
  <conditionalFormatting sqref="E14 C16">
    <cfRule type="aboveAverage" dxfId="169" priority="38"/>
  </conditionalFormatting>
  <conditionalFormatting sqref="F14 C17">
    <cfRule type="aboveAverage" dxfId="168" priority="37"/>
  </conditionalFormatting>
  <conditionalFormatting sqref="E15 D16">
    <cfRule type="aboveAverage" dxfId="167" priority="36"/>
  </conditionalFormatting>
  <conditionalFormatting sqref="G14 C18">
    <cfRule type="aboveAverage" dxfId="166" priority="35"/>
  </conditionalFormatting>
  <conditionalFormatting sqref="F15 D17">
    <cfRule type="aboveAverage" dxfId="165" priority="34"/>
  </conditionalFormatting>
  <conditionalFormatting sqref="G15 D18">
    <cfRule type="aboveAverage" dxfId="164" priority="33"/>
  </conditionalFormatting>
  <conditionalFormatting sqref="F16 E17">
    <cfRule type="aboveAverage" dxfId="163" priority="32"/>
  </conditionalFormatting>
  <conditionalFormatting sqref="G16 E18">
    <cfRule type="aboveAverage" dxfId="162" priority="31"/>
  </conditionalFormatting>
  <conditionalFormatting sqref="F18 G17">
    <cfRule type="aboveAverage" dxfId="161" priority="30"/>
  </conditionalFormatting>
  <conditionalFormatting sqref="C106 C108">
    <cfRule type="containsBlanks" dxfId="160" priority="23">
      <formula>LEN(TRIM(C106))=0</formula>
    </cfRule>
  </conditionalFormatting>
  <conditionalFormatting sqref="F103 F107">
    <cfRule type="containsBlanks" dxfId="159" priority="27">
      <formula>LEN(TRIM(F103))=0</formula>
    </cfRule>
    <cfRule type="aboveAverage" dxfId="158" priority="28"/>
  </conditionalFormatting>
  <conditionalFormatting sqref="C102 C104">
    <cfRule type="aboveAverage" dxfId="157" priority="26"/>
  </conditionalFormatting>
  <conditionalFormatting sqref="C102 C104">
    <cfRule type="containsBlanks" dxfId="156" priority="25">
      <formula>LEN(TRIM(C102))=0</formula>
    </cfRule>
  </conditionalFormatting>
  <conditionalFormatting sqref="C106 C108">
    <cfRule type="aboveAverage" dxfId="155" priority="24"/>
  </conditionalFormatting>
  <conditionalFormatting sqref="C123 C125">
    <cfRule type="containsBlanks" dxfId="154" priority="16">
      <formula>LEN(TRIM(C123))=0</formula>
    </cfRule>
  </conditionalFormatting>
  <conditionalFormatting sqref="F120 F124">
    <cfRule type="aboveAverage" dxfId="153" priority="22"/>
  </conditionalFormatting>
  <conditionalFormatting sqref="F127 F129">
    <cfRule type="aboveAverage" dxfId="152" priority="21"/>
  </conditionalFormatting>
  <conditionalFormatting sqref="F120 F124 F127 F129">
    <cfRule type="containsBlanks" dxfId="151" priority="20">
      <formula>LEN(TRIM(F120))=0</formula>
    </cfRule>
  </conditionalFormatting>
  <conditionalFormatting sqref="C119 C121">
    <cfRule type="aboveAverage" dxfId="150" priority="19"/>
  </conditionalFormatting>
  <conditionalFormatting sqref="C119 C121">
    <cfRule type="containsBlanks" dxfId="149" priority="18">
      <formula>LEN(TRIM(C119))=0</formula>
    </cfRule>
  </conditionalFormatting>
  <conditionalFormatting sqref="C123 C125">
    <cfRule type="aboveAverage" dxfId="148" priority="17"/>
  </conditionalFormatting>
  <conditionalFormatting sqref="F110 F112">
    <cfRule type="containsBlanks" dxfId="147" priority="13">
      <formula>LEN(TRIM(F110))=0</formula>
    </cfRule>
  </conditionalFormatting>
  <conditionalFormatting sqref="F110 F112">
    <cfRule type="aboveAverage" dxfId="146" priority="14"/>
  </conditionalFormatting>
  <conditionalFormatting sqref="F127 F129">
    <cfRule type="containsBlanks" dxfId="145" priority="5">
      <formula>LEN(TRIM(F127))=0</formula>
    </cfRule>
  </conditionalFormatting>
  <conditionalFormatting sqref="C123 C125">
    <cfRule type="containsBlanks" dxfId="144" priority="7">
      <formula>LEN(TRIM(C123))=0</formula>
    </cfRule>
  </conditionalFormatting>
  <conditionalFormatting sqref="F120 F124">
    <cfRule type="containsBlanks" dxfId="143" priority="11">
      <formula>LEN(TRIM(F120))=0</formula>
    </cfRule>
    <cfRule type="aboveAverage" dxfId="142" priority="12"/>
  </conditionalFormatting>
  <conditionalFormatting sqref="C119 C121">
    <cfRule type="aboveAverage" dxfId="141" priority="10"/>
  </conditionalFormatting>
  <conditionalFormatting sqref="C119 C121">
    <cfRule type="containsBlanks" dxfId="140" priority="9">
      <formula>LEN(TRIM(C119))=0</formula>
    </cfRule>
  </conditionalFormatting>
  <conditionalFormatting sqref="C123 C125">
    <cfRule type="aboveAverage" dxfId="139" priority="8"/>
  </conditionalFormatting>
  <conditionalFormatting sqref="F127 F129">
    <cfRule type="aboveAverage" dxfId="138" priority="6"/>
  </conditionalFormatting>
  <conditionalFormatting sqref="F136 F138">
    <cfRule type="aboveAverage" dxfId="137" priority="4"/>
  </conditionalFormatting>
  <conditionalFormatting sqref="F136 F138">
    <cfRule type="containsBlanks" dxfId="136" priority="3">
      <formula>LEN(TRIM(F136))=0</formula>
    </cfRule>
  </conditionalFormatting>
  <conditionalFormatting sqref="B1:G1048576">
    <cfRule type="containsText" dxfId="135" priority="1" operator="containsText" text="I-Viru">
      <formula>NOT(ISERROR(SEARCH("I-Viru",B1)))</formula>
    </cfRule>
  </conditionalFormatting>
  <pageMargins left="0.78740157480314965" right="0.39370078740157483" top="0.78740157480314965" bottom="0.39370078740157483" header="0.59055118110236227" footer="0"/>
  <pageSetup paperSize="9" fitToHeight="0" orientation="portrait" useFirstPageNumber="1" verticalDpi="0" r:id="rId1"/>
  <headerFooter>
    <oddHeader>&amp;R&amp;9Page &amp;P of &amp;N</oddHeader>
  </headerFooter>
  <rowBreaks count="1" manualBreakCount="1">
    <brk id="115" max="11"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FF"/>
    <pageSetUpPr fitToPage="1"/>
  </sheetPr>
  <dimension ref="A1:M306"/>
  <sheetViews>
    <sheetView showGridLines="0" showRowColHeaders="0" zoomScaleNormal="100" workbookViewId="0">
      <pane ySplit="4" topLeftCell="A5" activePane="bottomLeft" state="frozen"/>
      <selection activeCell="H1" sqref="H1"/>
      <selection pane="bottomLeft" activeCell="J1" sqref="J1"/>
    </sheetView>
  </sheetViews>
  <sheetFormatPr defaultRowHeight="12.75" x14ac:dyDescent="0.2"/>
  <cols>
    <col min="1" max="1" width="3.28515625" style="7" customWidth="1"/>
    <col min="2" max="2" width="26.42578125" style="7" customWidth="1"/>
    <col min="3" max="9" width="6.28515625" style="7" customWidth="1"/>
    <col min="10" max="11" width="4.7109375" style="7" customWidth="1"/>
    <col min="12" max="12" width="4.7109375" style="7" hidden="1" customWidth="1"/>
    <col min="13" max="13" width="0" style="7" hidden="1" customWidth="1"/>
    <col min="14" max="16384" width="9.140625" style="7"/>
  </cols>
  <sheetData>
    <row r="1" spans="1:13" x14ac:dyDescent="0.2">
      <c r="A1" s="43" t="str">
        <f>Võistkondlik!B1</f>
        <v>ESL INDIVIDUAAL-VÕISTKONDLIKUD MEISTRIVÕISTLUSED PETANGIS 2015</v>
      </c>
      <c r="H1"/>
      <c r="I1"/>
      <c r="J1"/>
      <c r="K1"/>
      <c r="L1" s="113"/>
      <c r="M1" s="113"/>
    </row>
    <row r="2" spans="1:13" x14ac:dyDescent="0.2">
      <c r="A2" s="44" t="str">
        <f>Võistkondlik!B2</f>
        <v>Toimumisaeg: L, 23.05.2015 kell 11:00</v>
      </c>
      <c r="H2"/>
      <c r="I2"/>
      <c r="J2"/>
      <c r="K2"/>
      <c r="L2"/>
      <c r="M2"/>
    </row>
    <row r="3" spans="1:13" x14ac:dyDescent="0.2">
      <c r="A3" s="44" t="str">
        <f>Võistkondlik!B3</f>
        <v>Toimumiskoht: Tartumaa, Tartu, Forseliuse kooli staadion</v>
      </c>
      <c r="H3"/>
      <c r="I3"/>
      <c r="J3"/>
      <c r="K3"/>
      <c r="L3"/>
      <c r="M3"/>
    </row>
    <row r="4" spans="1:13" x14ac:dyDescent="0.2">
      <c r="A4" s="33" t="s">
        <v>58</v>
      </c>
      <c r="H4"/>
      <c r="I4"/>
      <c r="J4"/>
      <c r="K4"/>
      <c r="L4"/>
      <c r="M4"/>
    </row>
    <row r="5" spans="1:13" x14ac:dyDescent="0.2">
      <c r="H5"/>
      <c r="I5"/>
      <c r="J5"/>
      <c r="K5"/>
      <c r="L5"/>
      <c r="M5"/>
    </row>
    <row r="6" spans="1:13" x14ac:dyDescent="0.2">
      <c r="A6" s="25" t="s">
        <v>0</v>
      </c>
      <c r="B6" s="25"/>
      <c r="C6" s="5">
        <v>1</v>
      </c>
      <c r="D6" s="5">
        <v>2</v>
      </c>
      <c r="E6" s="5">
        <v>3</v>
      </c>
      <c r="F6" s="5">
        <v>4</v>
      </c>
      <c r="G6" s="5"/>
      <c r="H6" s="63" t="s">
        <v>1</v>
      </c>
      <c r="I6" s="46" t="s">
        <v>47</v>
      </c>
      <c r="J6" s="114" t="s">
        <v>64</v>
      </c>
      <c r="K6" s="115" t="s">
        <v>206</v>
      </c>
      <c r="L6" s="116" t="s">
        <v>64</v>
      </c>
      <c r="M6" s="31" t="b">
        <f>OR(AND(COUNTA(B7:B11)=3,COUNTA(C7:G11)=6),AND(COUNTA(B7:B11)=4,COUNTA(C7:G11)=12),AND(COUNTA(B7:B11)=5,COUNTA(C7:G11)=20))</f>
        <v>1</v>
      </c>
    </row>
    <row r="7" spans="1:13" x14ac:dyDescent="0.2">
      <c r="A7" s="25">
        <v>1</v>
      </c>
      <c r="B7" s="23" t="s">
        <v>182</v>
      </c>
      <c r="C7" s="130"/>
      <c r="D7" s="134">
        <v>12</v>
      </c>
      <c r="E7" s="117">
        <v>13</v>
      </c>
      <c r="F7" s="117">
        <v>13</v>
      </c>
      <c r="G7" s="117"/>
      <c r="H7" s="166" t="str">
        <f>(IF(D7-C8&gt;0,1)+IF(E7-C9&gt;0,1)+IF(F7-C10&gt;0,1)+IF(G7-C11&gt;0,1))&amp;"-"&amp;(IF(D7-C8&lt;0,1)+IF(E7-C9&lt;0,1)+IF(F7-C10&lt;0,1)+IF(G7-C11&lt;0,1))</f>
        <v>2-1</v>
      </c>
      <c r="I7" s="117" t="str">
        <f>IF(AND(B7&lt;&gt;"",M$6=TRUE),A$6&amp;RANK(M7,M$7:M$11,0),"")</f>
        <v>A2</v>
      </c>
      <c r="J7" s="118">
        <f>IF(AND(L7=1,L8=1,D7&gt;C8),1)+IF(AND(L7=1,L9=1,E7&gt;C9),1)+IF(AND(L7=1,L10=1,F7&gt;C10),1)+IF(AND(L7=1,L11=1,G7&gt;C11),1)+IF(AND(L7=2,L8=2,D7&gt;C8),1)+IF(AND(L7=2,L9=2,E7&gt;C9),1)+IF(AND(L7=2,L10=2,F7&gt;C10),1)+IF(AND(L7=2,L11=2,G7&gt;C11),1)+IF(AND(L7=3,L8=3,D7&gt;C8),1)+IF(AND(L7=3,L9=3,E7&gt;C9),1)+IF(AND(L7=3,L10=3,F7&gt;C10),1)+IF(AND(L7=3,L11=3,G7&gt;C11),1)</f>
        <v>0</v>
      </c>
      <c r="K7" s="119">
        <f>IF(AND(L7=1,L8=1),D7-C8)+IF(AND(L7=1,L9=1),E7-C9)+IF(AND(L7=1,L10=1),F7-C10)+IF(AND(L7=1,L11=1),G7-C11)+IF(AND(L7=2,L8=2),D7-C8)+IF(AND(L7=2,L9=2),E7-C9)+IF(AND(L7=2,L10=2),F7-C10)+IF(AND(L7=2,L11=2),G7-C11)+IF(AND(L7=3,L8=3),D7-C8)+IF(AND(L7=3,L9=3),E7-C9)+IF(AND(L7=3,L10=3),F7-C10)+IF(AND(L7=3,L11=3),G7-C11)</f>
        <v>-1</v>
      </c>
      <c r="L7" s="120">
        <f>VALUE(LEFT(H7,1))</f>
        <v>2</v>
      </c>
      <c r="M7" s="121">
        <f>10000*L7+J7*100+K7</f>
        <v>19999</v>
      </c>
    </row>
    <row r="8" spans="1:13" x14ac:dyDescent="0.2">
      <c r="A8" s="25">
        <v>2</v>
      </c>
      <c r="B8" s="23" t="s">
        <v>184</v>
      </c>
      <c r="C8" s="135">
        <v>13</v>
      </c>
      <c r="D8" s="131"/>
      <c r="E8" s="47">
        <v>11</v>
      </c>
      <c r="F8" s="47">
        <v>13</v>
      </c>
      <c r="G8" s="47"/>
      <c r="H8" s="167" t="str">
        <f>(IF(C8-D7&gt;0,1)+IF(E8-D9&gt;0,1)+IF(F8-D10&gt;0,1)+IF(G8-D11&gt;0,1))&amp;"-"&amp;(IF(C8-D7&lt;0,1)+IF(E8-D9&lt;0,1)+IF(F8-D10&lt;0,1)+IF(G8-D11&lt;0,1))</f>
        <v>2-1</v>
      </c>
      <c r="I8" s="47" t="str">
        <f>IF(AND(B8&lt;&gt;"",M$6=TRUE),A$6&amp;RANK(M8,M$7:M$11,0),"")</f>
        <v>A1</v>
      </c>
      <c r="J8" s="123">
        <f>IF(AND(L8=1,L7=1,C8&gt;D7),1)+IF(AND(L8=1,L9=1,E8&gt;D9),1)+IF(AND(L8=1,L10=1,F8&gt;D10),1)+IF(AND(L8=1,L11=1,G8&gt;D11),1)+IF(AND(L8=2,L7=2,C8&gt;D7),1)+IF(AND(L8=2,L9=2,E8&gt;D9),1)+IF(AND(L8=2,L10=2,F8&gt;D10),1)+IF(AND(L8=2,L11=2,G8&gt;D11),1)+IF(AND(L8=3,L7=3,C8&gt;D7),1)+IF(AND(L8=3,L9=3,E8&gt;D9),1)+IF(AND(L8=3,L10=3,F8&gt;D10),1)+IF(AND(L8=3,L11=3,G8&gt;D11),1)</f>
        <v>1</v>
      </c>
      <c r="K8" s="124">
        <f>IF(AND(L8=1,L7=1),C8-D7)+IF(AND(L8=1,L9=1),E8-D9)+IF(AND(L8=1,L10=1),F8-D10)+IF(AND(L8=1,L11=1),G8-D11)+IF(AND(L8=2,L7=2),C8-D7)+IF(AND(L8=2,L9=2),E8-D9)+IF(AND(L8=2,L10=2),F8-D10)+IF(AND(L8=2,L11=2),G8-D11)+IF(AND(L8=3,L7=3),C8-D7)+IF(AND(L8=3,L9=3),E8-D9)+IF(AND(L8=3,L10=3),F8-D10)+IF(AND(L8=3,L11=3),G8-D11)</f>
        <v>1</v>
      </c>
      <c r="L8" s="125">
        <f>VALUE(LEFT(H8,1))</f>
        <v>2</v>
      </c>
      <c r="M8" s="126">
        <f>10000*L8+J8*100+K8</f>
        <v>20101</v>
      </c>
    </row>
    <row r="9" spans="1:13" x14ac:dyDescent="0.2">
      <c r="A9" s="25">
        <v>3</v>
      </c>
      <c r="B9" s="23" t="s">
        <v>188</v>
      </c>
      <c r="C9" s="47">
        <v>9</v>
      </c>
      <c r="D9" s="132">
        <v>13</v>
      </c>
      <c r="E9" s="131"/>
      <c r="F9" s="138">
        <v>9</v>
      </c>
      <c r="G9" s="47"/>
      <c r="H9" s="167" t="str">
        <f>(IF(C9-E7&gt;0,1)+IF(D9-E8&gt;0,1)+IF(F9-E10&gt;0,1)+IF(G9-E11&gt;0,1))&amp;"-"&amp;(IF(C9-E7&lt;0,1)+IF(D9-E8&lt;0,1)+IF(F9-E10&lt;0,1)+IF(G9-E11&lt;0,1))</f>
        <v>1-2</v>
      </c>
      <c r="I9" s="47" t="str">
        <f>IF(AND(B9&lt;&gt;"",M$6=TRUE),A$6&amp;RANK(M9,M$7:M$11,0),"")</f>
        <v>A4</v>
      </c>
      <c r="J9" s="123">
        <f>IF(AND(L9=1,L7=1,C9&gt;E7),1)+IF(AND(L9=1,L8=1,D9&gt;E8),1)+IF(AND(L9=1,L10=1,F9&gt;E10),1)+IF(AND(L9=1,L11=1,G9&gt;E11),1)+IF(AND(L9=2,L7=2,C9&gt;E7),1)+IF(AND(L9=2,L8=2,D9&gt;E8),1)+IF(AND(L9=2,L10=2,F9&gt;E10),1)+IF(AND(L9=2,L11=2,G9&gt;E11),1)+IF(AND(L9=3,L7=3,C9&gt;E7),1)+IF(AND(L9=3,L8=3,D9&gt;E8),1)+IF(AND(L9=3,L10=3,F9&gt;E10),1)+IF(AND(L9=3,L11=3,G9&gt;E11),1)</f>
        <v>0</v>
      </c>
      <c r="K9" s="124">
        <f>IF(AND(L9=1,L7=1),C9-E7)+IF(AND(L9=1,L8=1),D9-E8)+IF(AND(L9=1,L10=1),F9-E10)+IF(AND(L9=1,L11=1),G9-E11)+IF(AND(L9=2,L7=2),C9-E7)+IF(AND(L9=2,L8=2),D9-E8)+IF(AND(L9=2,L10=2),F9-E10)+IF(AND(L9=2,L11=2),G9-E11)+IF(AND(L9=3,L7=3),C9-E7)+IF(AND(L9=3,L8=3),D9-E8)+IF(AND(L9=3,L10=3),F9-E10)+IF(AND(L9=3,L11=3),G9-E11)</f>
        <v>-4</v>
      </c>
      <c r="L9" s="125">
        <f>VALUE(LEFT(H9,1))</f>
        <v>1</v>
      </c>
      <c r="M9" s="126">
        <f>10000*L9+J9*100+K9</f>
        <v>9996</v>
      </c>
    </row>
    <row r="10" spans="1:13" x14ac:dyDescent="0.2">
      <c r="A10" s="25">
        <v>4</v>
      </c>
      <c r="B10" s="23" t="s">
        <v>186</v>
      </c>
      <c r="C10" s="47">
        <v>11</v>
      </c>
      <c r="D10" s="132">
        <v>11</v>
      </c>
      <c r="E10" s="138">
        <v>13</v>
      </c>
      <c r="F10" s="131"/>
      <c r="G10" s="133"/>
      <c r="H10" s="167" t="str">
        <f>(IF(C10-F7&gt;0,1)+IF(D10-F8&gt;0,1)+IF(E10-F9&gt;0,1)+IF(G10-F11&gt;0,1))&amp;"-"&amp;(IF(C10-F7&lt;0,1)+IF(D10-F8&lt;0,1)+IF(E10-F9&lt;0,1)+IF(G10-F11&lt;0,1))</f>
        <v>1-2</v>
      </c>
      <c r="I10" s="47" t="str">
        <f>IF(AND(B10&lt;&gt;"",M$6=TRUE),A$6&amp;RANK(M10,M$7:M$11,0),"")</f>
        <v>A3</v>
      </c>
      <c r="J10" s="123">
        <f>IF(AND(L10=1,L7=1,C10&gt;F7),1)+IF(AND(L10=1,L8=1,D10&gt;F8),1)+IF(AND(L10=1,L9=1,E10&gt;F9),1)+IF(AND(L10=1,L11=1,G10&gt;F11),1)+IF(AND(L10=2,L7=2,C10&gt;F7),1)+IF(AND(L10=2,L8=2,D10&gt;F8),1)+IF(AND(L10=2,L9=2,E10&gt;F9),1)+IF(AND(L10=2,L11=2,G10&gt;F11),1)+IF(AND(L10=3,L7=3,C10&gt;F7),1)+IF(AND(L10=3,L8=3,D10&gt;F8),1)+IF(AND(L10=3,L9=3,E10&gt;F9),1)+IF(AND(L10=3,L11=3,G10&gt;F11),1)</f>
        <v>1</v>
      </c>
      <c r="K10" s="124">
        <f>IF(AND(L10=1,L7=1),C10-F7)+IF(AND(L10=1,L8=1),D10-F8)+IF(AND(L10=1,L9=1),E10-F9)+IF(AND(L10=1,L11=1),G10-F11)+IF(AND(L10=2,L7=2),C10-F7)+IF(AND(L10=2,L8=2),D10-F8)+IF(AND(L10=2,L9=2),E10-F9)+IF(AND(L10=2,L11=2),G10-F11)+IF(AND(L10=3,L7=3),C10-F7)+IF(AND(L10=3,L8=3),D10-F8)+IF(AND(L10=3,L9=3),E10-F9)+IF(AND(L10=3,L11=3),G10-F11)</f>
        <v>4</v>
      </c>
      <c r="L10" s="125">
        <f>VALUE(LEFT(H10,1))</f>
        <v>1</v>
      </c>
      <c r="M10" s="126">
        <f>10000*L10+J10*100+K10</f>
        <v>10104</v>
      </c>
    </row>
    <row r="11" spans="1:13" hidden="1" x14ac:dyDescent="0.2">
      <c r="A11" s="25"/>
      <c r="B11" s="23"/>
      <c r="C11" s="47"/>
      <c r="D11" s="47"/>
      <c r="E11" s="47"/>
      <c r="F11" s="47"/>
      <c r="G11" s="131"/>
      <c r="H11" s="167" t="str">
        <f>(IF(C11-G7&gt;0,1)+IF(D11-G8&gt;0,1)+IF(E11-G9&gt;0,1)+IF(F11-G10&gt;0,1))&amp;"-"&amp;(IF(C11-G7&lt;0,1)+IF(D11-G8&lt;0,1)+IF(E11-G9&lt;0,1)+IF(F11-G10&lt;0,1))</f>
        <v>0-0</v>
      </c>
      <c r="I11" s="47" t="str">
        <f>IF(AND(B11&lt;&gt;"",M$6=TRUE),A$6&amp;RANK(M11,M$7:M$11,0),"")</f>
        <v/>
      </c>
      <c r="J11" s="123">
        <f>IF(AND(L11=1,L7=1,C11&gt;G7),1)+IF(AND(L11=1,L8=1,D11&gt;G8),1)+IF(AND(L11=1,L9=1,E11&gt;G9),1)+IF(AND(L11=1,L10=1,F11&gt;G10),1)+IF(AND(L11=2,L7=2,C11&gt;G7),1)+IF(AND(L11=2,L8=2,D11&gt;G8),1)+IF(AND(L11=2,L9=2,E11&gt;G9),1)+IF(AND(L11=2,L10=2,F11&gt;G10),1)+IF(AND(L11=3,L7=3,C11&gt;G7),1)+IF(AND(L11=3,L8=3,D11&gt;G8),1)+IF(AND(L11=3,L9=3,E11&gt;G9),1)+IF(AND(L11=3,L10=3,F11&gt;G10),1)</f>
        <v>0</v>
      </c>
      <c r="K11" s="124">
        <f>IF(AND(L11=1,L7=1),C11-G7)+IF(AND(L11=1,L8=1),D11-G8)+IF(AND(L11=1,L9=1),E11-G9)+IF(AND(L11=1,L10=1),F11-G10)+IF(AND(L11=2,L7=2),C11-G7)+IF(AND(L11=2,L8=2),D11-G8)+IF(AND(L11=2,L9=2),E11-G9)+IF(AND(L11=2,L10=2),F11-G10)+IF(AND(L11=3,L7=3),C11-G7)+IF(AND(L11=3,L8=3),D11-G8)+IF(AND(L11=3,L9=3),E11-G9)+IF(AND(L11=3,L10=3),F11-G10)</f>
        <v>0</v>
      </c>
      <c r="L11" s="125">
        <f>VALUE(LEFT(H11,1))</f>
        <v>0</v>
      </c>
      <c r="M11" s="126">
        <f>10000*L11+J11*100+K11</f>
        <v>0</v>
      </c>
    </row>
    <row r="13" spans="1:13" x14ac:dyDescent="0.2">
      <c r="A13" s="25" t="s">
        <v>2</v>
      </c>
      <c r="B13" s="25"/>
      <c r="C13" s="5">
        <v>1</v>
      </c>
      <c r="D13" s="5">
        <v>2</v>
      </c>
      <c r="E13" s="5">
        <v>3</v>
      </c>
      <c r="F13" s="5"/>
      <c r="G13" s="5"/>
      <c r="H13" s="46" t="s">
        <v>1</v>
      </c>
      <c r="I13" s="46" t="s">
        <v>47</v>
      </c>
      <c r="J13" s="114" t="s">
        <v>64</v>
      </c>
      <c r="K13" s="115" t="s">
        <v>206</v>
      </c>
      <c r="L13" s="127" t="s">
        <v>64</v>
      </c>
      <c r="M13" s="128" t="b">
        <f>OR(AND(COUNTA(B14:B18)=3,COUNTA(C14:G18)=6),AND(COUNTA(B14:B18)=4,COUNTA(C14:G18)=12),AND(COUNTA(B14:B18)=5,COUNTA(C14:G18)=20))</f>
        <v>1</v>
      </c>
    </row>
    <row r="14" spans="1:13" x14ac:dyDescent="0.2">
      <c r="A14" s="25">
        <v>1</v>
      </c>
      <c r="B14" s="23" t="s">
        <v>187</v>
      </c>
      <c r="C14" s="130"/>
      <c r="D14" s="117">
        <v>11</v>
      </c>
      <c r="E14" s="117">
        <v>8</v>
      </c>
      <c r="F14" s="117"/>
      <c r="G14" s="117"/>
      <c r="H14" s="167" t="str">
        <f>(IF(D14-C15&gt;0,1)+IF(E14-C16&gt;0,1)+IF(F14-C17&gt;0,1)+IF(G14-C18&gt;0,1))&amp;"-"&amp;(IF(D14-C15&lt;0,1)+IF(E14-C16&lt;0,1)+IF(F14-C17&lt;0,1)+IF(G14-C18&lt;0,1))</f>
        <v>0-2</v>
      </c>
      <c r="I14" s="47" t="str">
        <f>IF(AND(B14&lt;&gt;"",M$6=TRUE),A$13&amp;RANK(M14,M$14:M$18,0),"")</f>
        <v>B3</v>
      </c>
      <c r="J14" s="118">
        <f>IF(AND(L14=1,L15=1,D14&gt;C15),1)+IF(AND(L14=1,L16=1,E14&gt;C16),1)+IF(AND(L14=1,L17=1,F14&gt;C17),1)+IF(AND(L14=1,L18=1,G14&gt;C18),1)+IF(AND(L14=2,L15=2,D14&gt;C15),1)+IF(AND(L14=2,L16=2,E14&gt;C16),1)+IF(AND(L14=2,L17=2,F14&gt;C17),1)+IF(AND(L14=2,L18=2,G14&gt;C18),1)+IF(AND(L14=3,L15=3,D14&gt;C15),1)+IF(AND(L14=3,L16=3,E14&gt;C16),1)+IF(AND(L14=3,L17=3,F14&gt;C17),1)+IF(AND(L14=3,L18=3,G14&gt;C18),1)</f>
        <v>0</v>
      </c>
      <c r="K14" s="119">
        <f>IF(AND(L14=1,L15=1),D14-C15)+IF(AND(L14=1,L16=1),E14-C16)+IF(AND(L14=1,L17=1),F14-C17)+IF(AND(L14=1,L18=1),G14-C18)+IF(AND(L14=2,L15=2),D14-C15)+IF(AND(L14=2,L16=2),E14-C16)+IF(AND(L14=2,L17=2),F14-C17)+IF(AND(L14=2,L18=2),G14-C18)+IF(AND(L14=3,L15=3),D14-C15)+IF(AND(L14=3,L16=3),E14-C16)+IF(AND(L14=3,L17=3),F14-C17)+IF(AND(L14=3,L18=3),G14-C18)</f>
        <v>0</v>
      </c>
      <c r="L14" s="125">
        <f>VALUE(LEFT(H14,1))</f>
        <v>0</v>
      </c>
      <c r="M14" s="126">
        <f>10000*L14+J14*100+K14</f>
        <v>0</v>
      </c>
    </row>
    <row r="15" spans="1:13" x14ac:dyDescent="0.2">
      <c r="A15" s="25">
        <v>2</v>
      </c>
      <c r="B15" s="23" t="s">
        <v>183</v>
      </c>
      <c r="C15" s="47">
        <v>13</v>
      </c>
      <c r="D15" s="131"/>
      <c r="E15" s="47">
        <v>13</v>
      </c>
      <c r="F15" s="47"/>
      <c r="G15" s="47"/>
      <c r="H15" s="167" t="str">
        <f>(IF(C15-D14&gt;0,1)+IF(E15-D16&gt;0,1)+IF(F15-D17&gt;0,1)+IF(G15-D18&gt;0,1))&amp;"-"&amp;(IF(C15-D14&lt;0,1)+IF(E15-D16&lt;0,1)+IF(F15-D17&lt;0,1)+IF(G15-D18&lt;0,1))</f>
        <v>2-0</v>
      </c>
      <c r="I15" s="47" t="str">
        <f>IF(AND(B15&lt;&gt;"",M$6=TRUE),A$13&amp;RANK(M15,M$14:M$18,0),"")</f>
        <v>B1</v>
      </c>
      <c r="J15" s="123">
        <f>IF(AND(L15=1,L14=1,C15&gt;D14),1)+IF(AND(L15=1,L16=1,E15&gt;D16),1)+IF(AND(L15=1,L17=1,F15&gt;D17),1)+IF(AND(L15=1,L18=1,G15&gt;D18),1)+IF(AND(L15=2,L14=2,C15&gt;D14),1)+IF(AND(L15=2,L16=2,E15&gt;D16),1)+IF(AND(L15=2,L17=2,F15&gt;D17),1)+IF(AND(L15=2,L18=2,G15&gt;D18),1)+IF(AND(L15=3,L14=3,C15&gt;D14),1)+IF(AND(L15=3,L16=3,E15&gt;D16),1)+IF(AND(L15=3,L17=3,F15&gt;D17),1)+IF(AND(L15=3,L18=3,G15&gt;D18),1)</f>
        <v>0</v>
      </c>
      <c r="K15" s="124">
        <f>IF(AND(L15=1,L14=1),C15-D14)+IF(AND(L15=1,L16=1),E15-D16)+IF(AND(L15=1,L17=1),F15-D17)+IF(AND(L15=1,L18=1),G15-D18)+IF(AND(L15=2,L14=2),C15-D14)+IF(AND(L15=2,L16=2),E15-D16)+IF(AND(L15=2,L17=2),F15-D17)+IF(AND(L15=2,L18=2),G15-D18)+IF(AND(L15=3,L14=3),C15-D14)+IF(AND(L15=3,L16=3),E15-D16)+IF(AND(L15=3,L17=3),F15-D17)+IF(AND(L15=3,L18=3),G15-D18)</f>
        <v>0</v>
      </c>
      <c r="L15" s="125">
        <f>VALUE(LEFT(H15,1))</f>
        <v>2</v>
      </c>
      <c r="M15" s="126">
        <f>10000*L15+J15*100+K15</f>
        <v>20000</v>
      </c>
    </row>
    <row r="16" spans="1:13" x14ac:dyDescent="0.2">
      <c r="A16" s="25">
        <v>3</v>
      </c>
      <c r="B16" s="23" t="s">
        <v>185</v>
      </c>
      <c r="C16" s="47">
        <v>13</v>
      </c>
      <c r="D16" s="132">
        <v>11</v>
      </c>
      <c r="E16" s="131"/>
      <c r="F16" s="47"/>
      <c r="G16" s="47"/>
      <c r="H16" s="167" t="str">
        <f>(IF(C16-E14&gt;0,1)+IF(D16-E15&gt;0,1)+IF(F16-E17&gt;0,1)+IF(G16-E18&gt;0,1))&amp;"-"&amp;(IF(C16-E14&lt;0,1)+IF(D16-E15&lt;0,1)+IF(F16-E17&lt;0,1)+IF(G16-E18&lt;0,1))</f>
        <v>1-1</v>
      </c>
      <c r="I16" s="47" t="str">
        <f>IF(AND(B16&lt;&gt;"",M$6=TRUE),A$13&amp;RANK(M16,M$14:M$18,0),"")</f>
        <v>B2</v>
      </c>
      <c r="J16" s="123">
        <f>IF(AND(L16=1,L14=1,C16&gt;E14),1)+IF(AND(L16=1,L15=1,D16&gt;E15),1)+IF(AND(L16=1,L17=1,F16&gt;E17),1)+IF(AND(L16=1,L18=1,G16&gt;E18),1)+IF(AND(L16=2,L14=2,C16&gt;E14),1)+IF(AND(L16=2,L15=2,D16&gt;E15),1)+IF(AND(L16=2,L17=2,F16&gt;E17),1)+IF(AND(L16=2,L18=2,G16&gt;E18),1)+IF(AND(L16=3,L14=3,C16&gt;E14),1)+IF(AND(L16=3,L15=3,D16&gt;E15),1)+IF(AND(L16=3,L17=3,F16&gt;E17),1)+IF(AND(L16=3,L18=3,G16&gt;E18),1)</f>
        <v>0</v>
      </c>
      <c r="K16" s="124">
        <f>IF(AND(L16=1,L14=1),C16-E14)+IF(AND(L16=1,L15=1),D16-E15)+IF(AND(L16=1,L17=1),F16-E17)+IF(AND(L16=1,L18=1),G16-E18)+IF(AND(L16=2,L14=2),C16-E14)+IF(AND(L16=2,L15=2),D16-E15)+IF(AND(L16=2,L17=2),F16-E17)+IF(AND(L16=2,L18=2),G16-E18)+IF(AND(L16=3,L14=3),C16-E14)+IF(AND(L16=3,L15=3),D16-E15)+IF(AND(L16=3,L17=3),F16-E17)+IF(AND(L16=3,L18=3),G16-E18)</f>
        <v>0</v>
      </c>
      <c r="L16" s="125">
        <f>VALUE(LEFT(H16,1))</f>
        <v>1</v>
      </c>
      <c r="M16" s="126">
        <f>10000*L16+J16*100+K16</f>
        <v>10000</v>
      </c>
    </row>
    <row r="17" spans="1:13" hidden="1" x14ac:dyDescent="0.2">
      <c r="A17" s="25">
        <v>4</v>
      </c>
      <c r="B17" s="23"/>
      <c r="C17" s="47"/>
      <c r="D17" s="132"/>
      <c r="E17" s="47"/>
      <c r="F17" s="131"/>
      <c r="G17" s="133"/>
      <c r="H17" s="167" t="str">
        <f>(IF(C17-F14&gt;0,1)+IF(D17-F15&gt;0,1)+IF(E17-F16&gt;0,1)+IF(G17-F18&gt;0,1))&amp;"-"&amp;(IF(C17-F14&lt;0,1)+IF(D17-F15&lt;0,1)+IF(E17-F16&lt;0,1)+IF(G17-F18&lt;0,1))</f>
        <v>0-0</v>
      </c>
      <c r="I17" s="47" t="str">
        <f>IF(AND(B17&lt;&gt;"",M$6=TRUE),A$13&amp;RANK(M17,M$14:M$18,0),"")</f>
        <v/>
      </c>
      <c r="J17" s="123">
        <f>IF(AND(L17=1,L14=1,C17&gt;F14),1)+IF(AND(L17=1,L15=1,D17&gt;F15),1)+IF(AND(L17=1,L16=1,E17&gt;F16),1)+IF(AND(L17=1,L18=1,G17&gt;F18),1)+IF(AND(L17=2,L14=2,C17&gt;F14),1)+IF(AND(L17=2,L15=2,D17&gt;F15),1)+IF(AND(L17=2,L16=2,E17&gt;F16),1)+IF(AND(L17=2,L18=2,G17&gt;F18),1)+IF(AND(L17=3,L14=3,C17&gt;F14),1)+IF(AND(L17=3,L15=3,D17&gt;F15),1)+IF(AND(L17=3,L16=3,E17&gt;F16),1)+IF(AND(L17=3,L18=3,G17&gt;F18),1)</f>
        <v>0</v>
      </c>
      <c r="K17" s="124">
        <f>IF(AND(L17=1,L14=1),C17-F14)+IF(AND(L17=1,L15=1),D17-F15)+IF(AND(L17=1,L16=1),E17-F16)+IF(AND(L17=1,L18=1),G17-F18)+IF(AND(L17=2,L14=2),C17-F14)+IF(AND(L17=2,L15=2),D17-F15)+IF(AND(L17=2,L16=2),E17-F16)+IF(AND(L17=2,L18=2),G17-F18)+IF(AND(L17=3,L14=3),C17-F14)+IF(AND(L17=3,L15=3),D17-F15)+IF(AND(L17=3,L16=3),E17-F16)+IF(AND(L17=3,L18=3),G17-F18)</f>
        <v>0</v>
      </c>
      <c r="L17" s="125">
        <f>VALUE(LEFT(H17,1))</f>
        <v>0</v>
      </c>
      <c r="M17" s="126">
        <f>10000*L17+J17*100+K17</f>
        <v>0</v>
      </c>
    </row>
    <row r="18" spans="1:13" hidden="1" x14ac:dyDescent="0.2">
      <c r="A18" s="23">
        <v>5</v>
      </c>
      <c r="B18" s="23"/>
      <c r="C18" s="47"/>
      <c r="D18" s="47"/>
      <c r="E18" s="47"/>
      <c r="F18" s="47"/>
      <c r="G18" s="131"/>
      <c r="H18" s="167" t="str">
        <f>(IF(C18-G14&gt;0,1)+IF(D18-G15&gt;0,1)+IF(E18-G16&gt;0,1)+IF(F18-G17&gt;0,1))&amp;"-"&amp;(IF(C18-G14&lt;0,1)+IF(D18-G15&lt;0,1)+IF(E18-G16&lt;0,1)+IF(F18-G17&lt;0,1))</f>
        <v>0-0</v>
      </c>
      <c r="I18" s="47" t="str">
        <f>IF(AND(B18&lt;&gt;"",M$6=TRUE),A$13&amp;RANK(M18,M$14:M$18,0),"")</f>
        <v/>
      </c>
      <c r="J18" s="123">
        <f>IF(AND(L18=1,L14=1,C18&gt;G14),1)+IF(AND(L18=1,L15=1,D18&gt;G15),1)+IF(AND(L18=1,L16=1,E18&gt;G16),1)+IF(AND(L18=1,L17=1,F18&gt;G17),1)+IF(AND(L18=2,L14=2,C18&gt;G14),1)+IF(AND(L18=2,L15=2,D18&gt;G15),1)+IF(AND(L18=2,L16=2,E18&gt;G16),1)+IF(AND(L18=2,L17=2,F18&gt;G17),1)+IF(AND(L18=3,L14=3,C18&gt;G14),1)+IF(AND(L18=3,L15=3,D18&gt;G15),1)+IF(AND(L18=3,L16=3,E18&gt;G16),1)+IF(AND(L18=3,L17=3,F18&gt;G17),1)</f>
        <v>0</v>
      </c>
      <c r="K18" s="124">
        <f>IF(AND(L18=1,L14=1),C18-G14)+IF(AND(L18=1,L15=1),D18-G15)+IF(AND(L18=1,L16=1),E18-G16)+IF(AND(L18=1,L17=1),F18-G17)+IF(AND(L18=2,L14=2),C18-G14)+IF(AND(L18=2,L15=2),D18-G15)+IF(AND(L18=2,L16=2),E18-G16)+IF(AND(L18=2,L17=2),F18-G17)+IF(AND(L18=3,L14=3),C18-G14)+IF(AND(L18=3,L15=3),D18-G15)+IF(AND(L18=3,L16=3),E18-G16)+IF(AND(L18=3,L17=3),F18-G17)</f>
        <v>0</v>
      </c>
      <c r="L18" s="125">
        <f>VALUE(LEFT(H18,1))</f>
        <v>0</v>
      </c>
      <c r="M18" s="126">
        <f>10000*L18+J18*100+K18</f>
        <v>0</v>
      </c>
    </row>
    <row r="20" spans="1:13" s="11" customFormat="1" x14ac:dyDescent="0.2">
      <c r="A20" s="7"/>
      <c r="B20" s="26" t="s">
        <v>3</v>
      </c>
      <c r="C20" s="27" t="s">
        <v>22</v>
      </c>
      <c r="D20" s="27" t="s">
        <v>23</v>
      </c>
      <c r="E20" s="7"/>
      <c r="F20" s="7"/>
      <c r="G20" s="7"/>
      <c r="H20" s="51"/>
      <c r="I20" s="177"/>
      <c r="J20" s="177"/>
      <c r="K20" s="177"/>
      <c r="L20" s="177"/>
      <c r="M20" s="177"/>
    </row>
    <row r="21" spans="1:13" s="11" customFormat="1" x14ac:dyDescent="0.2">
      <c r="A21" s="177"/>
      <c r="B21" s="26" t="s">
        <v>4</v>
      </c>
      <c r="C21" s="27" t="s">
        <v>24</v>
      </c>
      <c r="D21" s="27" t="s">
        <v>25</v>
      </c>
      <c r="E21" s="177"/>
      <c r="F21" s="177"/>
      <c r="G21" s="177"/>
      <c r="H21" s="177"/>
      <c r="I21" s="177"/>
      <c r="J21" s="177"/>
      <c r="K21" s="177"/>
      <c r="L21" s="177"/>
      <c r="M21" s="177"/>
    </row>
    <row r="22" spans="1:13" s="11" customFormat="1" x14ac:dyDescent="0.2">
      <c r="A22" s="177"/>
      <c r="B22" s="26" t="s">
        <v>5</v>
      </c>
      <c r="C22" s="27" t="s">
        <v>21</v>
      </c>
      <c r="D22" s="27" t="s">
        <v>26</v>
      </c>
      <c r="E22" s="177"/>
      <c r="F22" s="177"/>
      <c r="G22" s="177"/>
      <c r="H22" s="177"/>
      <c r="I22" s="177"/>
      <c r="J22" s="177"/>
      <c r="K22" s="177"/>
      <c r="L22" s="177"/>
      <c r="M22" s="177"/>
    </row>
    <row r="23" spans="1:13" s="11" customFormat="1" hidden="1" x14ac:dyDescent="0.2">
      <c r="A23" s="177"/>
      <c r="B23" s="177"/>
      <c r="C23" s="177"/>
      <c r="D23" s="177"/>
      <c r="E23" s="177"/>
      <c r="F23" s="177"/>
      <c r="G23" s="177"/>
      <c r="H23" s="177"/>
      <c r="I23" s="177"/>
      <c r="J23" s="177"/>
      <c r="K23" s="177"/>
      <c r="L23" s="177"/>
      <c r="M23" s="177"/>
    </row>
    <row r="24" spans="1:13" s="11" customFormat="1" hidden="1" x14ac:dyDescent="0.2">
      <c r="A24" s="177"/>
      <c r="B24" s="177"/>
      <c r="C24" s="177"/>
      <c r="D24" s="177"/>
      <c r="E24" s="177"/>
      <c r="F24" s="177"/>
      <c r="G24" s="177"/>
      <c r="H24" s="177"/>
      <c r="I24" s="177"/>
      <c r="J24" s="177"/>
      <c r="K24" s="177"/>
      <c r="L24" s="177"/>
      <c r="M24" s="177"/>
    </row>
    <row r="25" spans="1:13" s="11" customFormat="1" hidden="1" x14ac:dyDescent="0.2">
      <c r="A25" s="177"/>
      <c r="B25" s="177"/>
      <c r="C25" s="177"/>
      <c r="D25" s="177"/>
      <c r="E25" s="177"/>
      <c r="F25" s="177"/>
      <c r="G25" s="177"/>
      <c r="H25" s="177"/>
      <c r="I25" s="177"/>
      <c r="J25" s="177"/>
      <c r="K25" s="177"/>
      <c r="L25" s="177"/>
      <c r="M25" s="177"/>
    </row>
    <row r="26" spans="1:13" s="11" customFormat="1" hidden="1" x14ac:dyDescent="0.2">
      <c r="A26" s="177"/>
      <c r="B26" s="177"/>
      <c r="C26" s="177"/>
      <c r="D26" s="177"/>
      <c r="E26" s="177"/>
      <c r="F26" s="177"/>
      <c r="G26" s="177"/>
      <c r="H26" s="177"/>
      <c r="I26" s="177"/>
      <c r="J26" s="177"/>
      <c r="K26" s="177"/>
      <c r="L26" s="177"/>
      <c r="M26" s="177"/>
    </row>
    <row r="27" spans="1:13" s="11" customFormat="1" hidden="1" x14ac:dyDescent="0.2">
      <c r="A27" s="177"/>
      <c r="B27" s="177"/>
      <c r="C27" s="177"/>
      <c r="D27" s="177"/>
      <c r="E27" s="177"/>
      <c r="F27" s="177"/>
      <c r="G27" s="177"/>
      <c r="H27" s="177"/>
      <c r="I27" s="177"/>
      <c r="J27" s="177"/>
      <c r="K27" s="177"/>
      <c r="L27" s="177"/>
      <c r="M27" s="177"/>
    </row>
    <row r="28" spans="1:13" s="11" customFormat="1" hidden="1" x14ac:dyDescent="0.2">
      <c r="A28" s="177"/>
      <c r="B28" s="177"/>
      <c r="C28" s="177"/>
      <c r="D28" s="177"/>
      <c r="E28" s="177"/>
      <c r="F28" s="177"/>
      <c r="G28" s="177"/>
      <c r="H28" s="177"/>
      <c r="I28" s="177"/>
      <c r="J28" s="177"/>
      <c r="K28" s="177"/>
      <c r="L28" s="177"/>
      <c r="M28" s="177"/>
    </row>
    <row r="29" spans="1:13" s="11" customFormat="1" hidden="1" x14ac:dyDescent="0.2">
      <c r="A29" s="177"/>
      <c r="B29" s="177"/>
      <c r="C29" s="177"/>
      <c r="D29" s="177"/>
      <c r="E29" s="177"/>
      <c r="F29" s="177"/>
      <c r="G29" s="177"/>
      <c r="H29" s="177"/>
      <c r="I29" s="177"/>
      <c r="J29" s="177"/>
      <c r="K29" s="177"/>
      <c r="L29" s="177"/>
      <c r="M29" s="177"/>
    </row>
    <row r="30" spans="1:13" s="11" customFormat="1" hidden="1" x14ac:dyDescent="0.2">
      <c r="A30" s="177"/>
      <c r="B30" s="177"/>
      <c r="C30" s="177"/>
      <c r="D30" s="177"/>
      <c r="E30" s="177"/>
      <c r="F30" s="177"/>
      <c r="G30" s="177"/>
      <c r="H30" s="177"/>
      <c r="I30" s="177"/>
      <c r="J30" s="177"/>
      <c r="K30" s="177"/>
      <c r="L30" s="177"/>
      <c r="M30" s="177"/>
    </row>
    <row r="31" spans="1:13" s="11" customFormat="1" hidden="1" x14ac:dyDescent="0.2">
      <c r="A31" s="177"/>
      <c r="B31" s="177"/>
      <c r="C31" s="177"/>
      <c r="D31" s="177"/>
      <c r="E31" s="177"/>
      <c r="F31" s="177"/>
      <c r="G31" s="177"/>
      <c r="H31" s="177"/>
      <c r="I31" s="177"/>
      <c r="J31" s="177"/>
      <c r="K31" s="177"/>
      <c r="L31" s="177"/>
      <c r="M31" s="177"/>
    </row>
    <row r="32" spans="1:13" s="11" customFormat="1" hidden="1" x14ac:dyDescent="0.2">
      <c r="A32" s="177"/>
      <c r="B32" s="177"/>
      <c r="C32" s="177"/>
      <c r="D32" s="177"/>
      <c r="E32" s="177"/>
      <c r="F32" s="177"/>
      <c r="G32" s="177"/>
      <c r="H32" s="177"/>
      <c r="I32" s="177"/>
      <c r="J32" s="177"/>
      <c r="K32" s="177"/>
      <c r="L32" s="177"/>
      <c r="M32" s="177"/>
    </row>
    <row r="33" spans="1:13" s="11" customFormat="1" hidden="1" x14ac:dyDescent="0.2">
      <c r="A33" s="177"/>
      <c r="B33" s="177"/>
      <c r="C33" s="177"/>
      <c r="D33" s="177"/>
      <c r="E33" s="177"/>
      <c r="F33" s="177"/>
      <c r="G33" s="177"/>
      <c r="H33" s="177"/>
      <c r="I33" s="177"/>
      <c r="J33" s="177"/>
      <c r="K33" s="177"/>
      <c r="L33" s="177"/>
      <c r="M33" s="177"/>
    </row>
    <row r="34" spans="1:13" s="11" customFormat="1" hidden="1" x14ac:dyDescent="0.2">
      <c r="A34" s="177"/>
      <c r="B34" s="177"/>
      <c r="C34" s="177"/>
      <c r="D34" s="177"/>
      <c r="E34" s="177"/>
      <c r="F34" s="177"/>
      <c r="G34" s="177"/>
      <c r="H34" s="177"/>
      <c r="I34" s="177"/>
      <c r="J34" s="177"/>
      <c r="K34" s="177"/>
      <c r="L34" s="177"/>
      <c r="M34" s="177"/>
    </row>
    <row r="35" spans="1:13" s="11" customFormat="1" hidden="1" x14ac:dyDescent="0.2">
      <c r="A35" s="177"/>
      <c r="B35" s="177"/>
      <c r="C35" s="177"/>
      <c r="D35" s="177"/>
      <c r="E35" s="177"/>
      <c r="F35" s="177"/>
      <c r="G35" s="177"/>
      <c r="H35" s="177"/>
      <c r="I35" s="177"/>
      <c r="J35" s="177"/>
      <c r="K35" s="177"/>
      <c r="L35" s="177"/>
      <c r="M35" s="177"/>
    </row>
    <row r="36" spans="1:13" s="11" customFormat="1" hidden="1" x14ac:dyDescent="0.2">
      <c r="A36" s="177"/>
      <c r="B36" s="177"/>
      <c r="C36" s="177"/>
      <c r="D36" s="177"/>
      <c r="E36" s="177"/>
      <c r="F36" s="177"/>
      <c r="G36" s="177"/>
      <c r="H36" s="177"/>
      <c r="I36" s="177"/>
      <c r="J36" s="177"/>
      <c r="K36" s="177"/>
      <c r="L36" s="177"/>
      <c r="M36" s="177"/>
    </row>
    <row r="37" spans="1:13" s="11" customFormat="1" hidden="1" x14ac:dyDescent="0.2">
      <c r="A37" s="177"/>
      <c r="B37" s="177"/>
      <c r="C37" s="177"/>
      <c r="D37" s="177"/>
      <c r="E37" s="177"/>
      <c r="F37" s="177"/>
      <c r="G37" s="177"/>
      <c r="H37" s="177"/>
      <c r="I37" s="177"/>
      <c r="J37" s="177"/>
      <c r="K37" s="177"/>
      <c r="L37" s="177"/>
      <c r="M37" s="177"/>
    </row>
    <row r="38" spans="1:13" s="11" customFormat="1" hidden="1" x14ac:dyDescent="0.2">
      <c r="A38" s="177"/>
      <c r="B38" s="177"/>
      <c r="C38" s="177"/>
      <c r="D38" s="177"/>
      <c r="E38" s="177"/>
      <c r="F38" s="177"/>
      <c r="G38" s="177"/>
      <c r="H38" s="177"/>
      <c r="I38" s="177"/>
      <c r="J38" s="177"/>
      <c r="K38" s="177"/>
      <c r="L38" s="177"/>
      <c r="M38" s="177"/>
    </row>
    <row r="39" spans="1:13" s="11" customFormat="1" hidden="1" x14ac:dyDescent="0.2">
      <c r="A39" s="177"/>
      <c r="B39" s="177"/>
      <c r="C39" s="177"/>
      <c r="D39" s="177"/>
      <c r="E39" s="177"/>
      <c r="F39" s="177"/>
      <c r="G39" s="177"/>
      <c r="H39" s="177"/>
      <c r="I39" s="177"/>
      <c r="J39" s="177"/>
      <c r="K39" s="177"/>
      <c r="L39" s="177"/>
      <c r="M39" s="177"/>
    </row>
    <row r="40" spans="1:13" s="11" customFormat="1" hidden="1" x14ac:dyDescent="0.2">
      <c r="A40" s="177"/>
      <c r="B40" s="177"/>
      <c r="C40" s="177"/>
      <c r="D40" s="177"/>
      <c r="E40" s="177"/>
      <c r="F40" s="177"/>
      <c r="G40" s="177"/>
      <c r="H40" s="177"/>
      <c r="I40" s="177"/>
      <c r="J40" s="177"/>
      <c r="K40" s="177"/>
      <c r="L40" s="177"/>
      <c r="M40" s="177"/>
    </row>
    <row r="41" spans="1:13" s="11" customFormat="1" hidden="1" x14ac:dyDescent="0.2">
      <c r="A41" s="177"/>
      <c r="B41" s="177"/>
      <c r="C41" s="177"/>
      <c r="D41" s="177"/>
      <c r="E41" s="177"/>
      <c r="F41" s="177"/>
      <c r="G41" s="177"/>
      <c r="H41" s="177"/>
      <c r="I41" s="177"/>
      <c r="J41" s="177"/>
      <c r="K41" s="177"/>
      <c r="L41" s="177"/>
      <c r="M41" s="177"/>
    </row>
    <row r="42" spans="1:13" s="11" customFormat="1" hidden="1" x14ac:dyDescent="0.2">
      <c r="A42" s="177"/>
      <c r="B42" s="177"/>
      <c r="C42" s="177"/>
      <c r="D42" s="177"/>
      <c r="E42" s="177"/>
      <c r="F42" s="177"/>
      <c r="G42" s="177"/>
      <c r="H42" s="177"/>
      <c r="I42" s="177"/>
      <c r="J42" s="177"/>
      <c r="K42" s="177"/>
      <c r="L42" s="177"/>
      <c r="M42" s="177"/>
    </row>
    <row r="43" spans="1:13" s="11" customFormat="1" hidden="1" x14ac:dyDescent="0.2">
      <c r="A43" s="177"/>
      <c r="B43" s="177"/>
      <c r="C43" s="177"/>
      <c r="D43" s="177"/>
      <c r="E43" s="177"/>
      <c r="F43" s="177"/>
      <c r="G43" s="177"/>
      <c r="H43" s="177"/>
      <c r="I43" s="177"/>
      <c r="J43" s="177"/>
      <c r="K43" s="177"/>
      <c r="L43" s="177"/>
      <c r="M43" s="177"/>
    </row>
    <row r="44" spans="1:13" s="11" customFormat="1" hidden="1" x14ac:dyDescent="0.2">
      <c r="A44" s="177"/>
      <c r="B44" s="177"/>
      <c r="C44" s="177"/>
      <c r="D44" s="177"/>
      <c r="E44" s="177"/>
      <c r="F44" s="177"/>
      <c r="G44" s="177"/>
      <c r="H44" s="177"/>
      <c r="I44" s="177"/>
      <c r="J44" s="177"/>
      <c r="K44" s="177"/>
      <c r="L44" s="177"/>
      <c r="M44" s="177"/>
    </row>
    <row r="45" spans="1:13" s="11" customFormat="1" hidden="1" x14ac:dyDescent="0.2">
      <c r="A45" s="177"/>
      <c r="B45" s="177"/>
      <c r="C45" s="177"/>
      <c r="D45" s="177"/>
      <c r="E45" s="177"/>
      <c r="F45" s="177"/>
      <c r="G45" s="177"/>
      <c r="H45" s="177"/>
      <c r="I45" s="177"/>
      <c r="J45" s="177"/>
      <c r="K45" s="177"/>
      <c r="L45" s="177"/>
      <c r="M45" s="177"/>
    </row>
    <row r="46" spans="1:13" s="11" customFormat="1" hidden="1" x14ac:dyDescent="0.2">
      <c r="A46" s="177"/>
      <c r="B46" s="177"/>
      <c r="C46" s="177"/>
      <c r="D46" s="177"/>
      <c r="E46" s="177"/>
      <c r="F46" s="177"/>
      <c r="G46" s="177"/>
      <c r="H46" s="177"/>
      <c r="I46" s="177"/>
      <c r="J46" s="177"/>
      <c r="K46" s="177"/>
      <c r="L46" s="177"/>
      <c r="M46" s="177"/>
    </row>
    <row r="47" spans="1:13" s="11" customFormat="1" hidden="1" x14ac:dyDescent="0.2">
      <c r="A47" s="177"/>
      <c r="B47" s="177"/>
      <c r="C47" s="177"/>
      <c r="D47" s="177"/>
      <c r="E47" s="177"/>
      <c r="F47" s="177"/>
      <c r="G47" s="177"/>
      <c r="H47" s="177"/>
      <c r="I47" s="177"/>
      <c r="J47" s="177"/>
      <c r="K47" s="177"/>
      <c r="L47" s="177"/>
      <c r="M47" s="177"/>
    </row>
    <row r="48" spans="1:13" s="11" customFormat="1" hidden="1" x14ac:dyDescent="0.2">
      <c r="A48" s="177"/>
      <c r="B48" s="177"/>
      <c r="C48" s="177"/>
      <c r="D48" s="177"/>
      <c r="E48" s="177"/>
      <c r="F48" s="177"/>
      <c r="G48" s="177"/>
      <c r="H48" s="177"/>
      <c r="I48" s="177"/>
      <c r="J48" s="177"/>
      <c r="K48" s="177"/>
      <c r="L48" s="177"/>
      <c r="M48" s="177"/>
    </row>
    <row r="49" spans="1:13" s="11" customFormat="1" hidden="1" x14ac:dyDescent="0.2">
      <c r="A49" s="177"/>
      <c r="B49" s="177"/>
      <c r="C49" s="177"/>
      <c r="D49" s="177"/>
      <c r="E49" s="177"/>
      <c r="F49" s="177"/>
      <c r="G49" s="177"/>
      <c r="H49" s="177"/>
      <c r="I49" s="177"/>
      <c r="J49" s="177"/>
      <c r="K49" s="177"/>
      <c r="L49" s="177"/>
      <c r="M49" s="177"/>
    </row>
    <row r="50" spans="1:13" s="11" customFormat="1" hidden="1" x14ac:dyDescent="0.2">
      <c r="A50" s="177"/>
      <c r="B50" s="177"/>
      <c r="C50" s="177"/>
      <c r="D50" s="177"/>
      <c r="E50" s="177"/>
      <c r="F50" s="177"/>
      <c r="G50" s="177"/>
      <c r="H50" s="177"/>
      <c r="I50" s="177"/>
      <c r="J50" s="177"/>
      <c r="K50" s="177"/>
      <c r="L50" s="177"/>
      <c r="M50" s="177"/>
    </row>
    <row r="51" spans="1:13" hidden="1" x14ac:dyDescent="0.2"/>
    <row r="52" spans="1:13" hidden="1" x14ac:dyDescent="0.2"/>
    <row r="53" spans="1:13" hidden="1" x14ac:dyDescent="0.2"/>
    <row r="54" spans="1:13" hidden="1" x14ac:dyDescent="0.2"/>
    <row r="55" spans="1:13" hidden="1" x14ac:dyDescent="0.2"/>
    <row r="56" spans="1:13" hidden="1" x14ac:dyDescent="0.2"/>
    <row r="57" spans="1:13" hidden="1" x14ac:dyDescent="0.2"/>
    <row r="58" spans="1:13" hidden="1" x14ac:dyDescent="0.2"/>
    <row r="59" spans="1:13" hidden="1" x14ac:dyDescent="0.2"/>
    <row r="60" spans="1:13" hidden="1" x14ac:dyDescent="0.2"/>
    <row r="61" spans="1:13" hidden="1" x14ac:dyDescent="0.2"/>
    <row r="62" spans="1:13" hidden="1" x14ac:dyDescent="0.2"/>
    <row r="63" spans="1:13" hidden="1" x14ac:dyDescent="0.2"/>
    <row r="64" spans="1:13"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spans="1:9" hidden="1" x14ac:dyDescent="0.2"/>
    <row r="98" spans="1:9" hidden="1" x14ac:dyDescent="0.2"/>
    <row r="100" spans="1:9" x14ac:dyDescent="0.2">
      <c r="A100" s="10" t="s">
        <v>40</v>
      </c>
      <c r="B100" s="50"/>
      <c r="C100" s="50"/>
      <c r="D100" s="50"/>
      <c r="E100" s="50"/>
      <c r="F100" s="50"/>
      <c r="G100" s="50"/>
      <c r="H100" s="51"/>
      <c r="I100" s="11"/>
    </row>
    <row r="101" spans="1:9" x14ac:dyDescent="0.2">
      <c r="A101" s="11"/>
      <c r="B101" s="50"/>
      <c r="C101" s="50"/>
      <c r="D101" s="50"/>
      <c r="E101" s="50"/>
      <c r="F101" s="50"/>
      <c r="G101" s="50"/>
      <c r="H101" s="51"/>
      <c r="I101" s="11"/>
    </row>
    <row r="102" spans="1:9" x14ac:dyDescent="0.2">
      <c r="A102" s="17" t="s">
        <v>6</v>
      </c>
      <c r="B102" s="170" t="str">
        <f>IFERROR(INDEX(B$1:B$100,MATCH(A102,I$1:I$100,0)),"")</f>
        <v>Ruti Loid (Võru)</v>
      </c>
      <c r="C102" s="140">
        <v>13</v>
      </c>
      <c r="E102" s="140"/>
      <c r="F102" s="140"/>
      <c r="G102" s="1"/>
      <c r="H102" s="1"/>
      <c r="I102" s="11"/>
    </row>
    <row r="103" spans="1:9" x14ac:dyDescent="0.2">
      <c r="A103" s="17"/>
      <c r="B103" s="141"/>
      <c r="C103" s="171" t="str">
        <f>IF(COUNT(C102,C104)=2,IF(C102&gt;C104,B102,B104),"")</f>
        <v>Ruti Loid (Võru)</v>
      </c>
      <c r="E103" s="1"/>
      <c r="F103" s="178">
        <v>0</v>
      </c>
      <c r="G103" s="1"/>
      <c r="H103" s="1"/>
      <c r="I103" s="11"/>
    </row>
    <row r="104" spans="1:9" x14ac:dyDescent="0.2">
      <c r="A104" s="17" t="s">
        <v>7</v>
      </c>
      <c r="B104" s="172" t="str">
        <f>IFERROR(INDEX(B$1:B$100,MATCH(A104,I$1:I$100,0)),"")</f>
        <v>Tiiu Haga (Võru)</v>
      </c>
      <c r="C104" s="143">
        <v>9</v>
      </c>
      <c r="D104" s="35"/>
      <c r="E104" s="144"/>
      <c r="F104" s="140"/>
      <c r="G104" s="1"/>
      <c r="H104" s="1"/>
      <c r="I104" s="11"/>
    </row>
    <row r="105" spans="1:9" ht="13.5" thickBot="1" x14ac:dyDescent="0.25">
      <c r="A105" s="17"/>
      <c r="B105" s="140"/>
      <c r="C105" s="145"/>
      <c r="D105" s="28"/>
      <c r="E105" s="146"/>
      <c r="F105" s="140"/>
      <c r="G105" s="152" t="str">
        <f>IF(COUNT(F103,F107)=2,IF(F103&gt;F107,C103,C107),"")</f>
        <v>Endla Antsve (Lääne)</v>
      </c>
      <c r="H105" s="1"/>
      <c r="I105" s="11"/>
    </row>
    <row r="106" spans="1:9" x14ac:dyDescent="0.2">
      <c r="A106" s="17" t="s">
        <v>9</v>
      </c>
      <c r="B106" s="170" t="str">
        <f>IFERROR(INDEX(B$1:B$100,MATCH(A106,I$1:I$100,0)),"")</f>
        <v>Silvi Labbi (Võru)</v>
      </c>
      <c r="C106" s="147">
        <v>12</v>
      </c>
      <c r="D106" s="28"/>
      <c r="E106" s="146"/>
      <c r="F106" s="148"/>
      <c r="G106" s="20" t="s">
        <v>59</v>
      </c>
      <c r="H106" s="149"/>
      <c r="I106" s="11"/>
    </row>
    <row r="107" spans="1:9" x14ac:dyDescent="0.2">
      <c r="A107" s="17"/>
      <c r="B107" s="141"/>
      <c r="C107" s="173" t="str">
        <f>IF(COUNT(C106,C108)=2,IF(C106&gt;C108,B106,B108),"")</f>
        <v>Endla Antsve (Lääne)</v>
      </c>
      <c r="D107" s="36"/>
      <c r="E107" s="150"/>
      <c r="F107" s="151">
        <v>13</v>
      </c>
      <c r="G107" s="1"/>
      <c r="H107" s="1"/>
      <c r="I107" s="11"/>
    </row>
    <row r="108" spans="1:9" ht="13.5" thickBot="1" x14ac:dyDescent="0.25">
      <c r="A108" s="17" t="s">
        <v>8</v>
      </c>
      <c r="B108" s="172" t="str">
        <f>IFERROR(INDEX(B$1:B$100,MATCH(A108,I$1:I$100,0)),"")</f>
        <v>Endla Antsve (Lääne)</v>
      </c>
      <c r="C108" s="151">
        <v>13</v>
      </c>
      <c r="E108" s="140"/>
      <c r="F108" s="147"/>
      <c r="G108" s="42" t="str">
        <f>IF(COUNT(F103,F107)=2,IF(F103&lt;F107,C103,C107),"")</f>
        <v>Ruti Loid (Võru)</v>
      </c>
      <c r="H108" s="152"/>
      <c r="I108" s="11"/>
    </row>
    <row r="109" spans="1:9" x14ac:dyDescent="0.2">
      <c r="A109" s="11"/>
      <c r="B109" s="140"/>
      <c r="C109" s="140"/>
      <c r="E109" s="140"/>
      <c r="F109" s="147"/>
      <c r="G109" s="20" t="s">
        <v>60</v>
      </c>
      <c r="H109" s="145"/>
      <c r="I109" s="11"/>
    </row>
    <row r="110" spans="1:9" x14ac:dyDescent="0.2">
      <c r="A110" s="11"/>
      <c r="B110" s="140"/>
      <c r="C110" s="145" t="str">
        <f>IF(COUNT(C102,C104)=2,IF(C102&lt;C104,B102,B104),"")</f>
        <v>Tiiu Haga (Võru)</v>
      </c>
      <c r="E110" s="1"/>
      <c r="F110" s="147">
        <v>9</v>
      </c>
      <c r="G110" s="145"/>
      <c r="H110" s="145"/>
      <c r="I110" s="11"/>
    </row>
    <row r="111" spans="1:9" ht="13.5" thickBot="1" x14ac:dyDescent="0.25">
      <c r="A111" s="11"/>
      <c r="B111" s="140"/>
      <c r="C111" s="153"/>
      <c r="D111" s="35"/>
      <c r="E111" s="154"/>
      <c r="F111" s="176"/>
      <c r="G111" s="42" t="str">
        <f>IF(COUNT(F110,F112)=2,IF(F110&gt;F112,C110,C112),"")</f>
        <v>Silvi Labbi (Võru)</v>
      </c>
      <c r="H111" s="152"/>
      <c r="I111" s="11"/>
    </row>
    <row r="112" spans="1:9" x14ac:dyDescent="0.2">
      <c r="A112" s="11"/>
      <c r="B112" s="140"/>
      <c r="C112" s="174" t="str">
        <f>IF(COUNT(C106,C108)=2,IF(C106&lt;C108,B106,B108),"")</f>
        <v>Silvi Labbi (Võru)</v>
      </c>
      <c r="D112" s="36"/>
      <c r="E112" s="150"/>
      <c r="F112" s="151">
        <v>13</v>
      </c>
      <c r="G112" s="19" t="s">
        <v>61</v>
      </c>
      <c r="H112" s="145"/>
      <c r="I112" s="11"/>
    </row>
    <row r="113" spans="1:9" x14ac:dyDescent="0.2">
      <c r="A113" s="11"/>
      <c r="B113" s="1"/>
      <c r="C113" s="1"/>
      <c r="E113" s="1"/>
      <c r="F113" s="1"/>
      <c r="G113" s="145"/>
      <c r="H113" s="145"/>
      <c r="I113" s="11"/>
    </row>
    <row r="114" spans="1:9" ht="13.5" thickBot="1" x14ac:dyDescent="0.25">
      <c r="A114" s="11"/>
      <c r="B114" s="1"/>
      <c r="C114" s="1"/>
      <c r="D114" s="145"/>
      <c r="E114" s="145"/>
      <c r="F114" s="1"/>
      <c r="G114" s="152" t="str">
        <f>IF(COUNT(F110,F112)=2,IF(F110&lt;F112,C110,C112),"")</f>
        <v>Tiiu Haga (Võru)</v>
      </c>
      <c r="H114" s="152"/>
      <c r="I114" s="11"/>
    </row>
    <row r="115" spans="1:9" x14ac:dyDescent="0.2">
      <c r="A115" s="11"/>
      <c r="B115" s="155"/>
      <c r="C115" s="156"/>
      <c r="D115" s="156"/>
      <c r="E115" s="156"/>
      <c r="F115" s="157"/>
      <c r="G115" s="20" t="s">
        <v>10</v>
      </c>
      <c r="H115" s="31"/>
      <c r="I115" s="11"/>
    </row>
    <row r="116" spans="1:9" x14ac:dyDescent="0.2">
      <c r="A116" s="11"/>
      <c r="B116" s="50"/>
      <c r="C116" s="50"/>
      <c r="D116" s="50"/>
      <c r="E116" s="51"/>
      <c r="F116" s="50"/>
      <c r="G116" s="17"/>
      <c r="H116" s="11"/>
      <c r="I116" s="11"/>
    </row>
    <row r="117" spans="1:9" x14ac:dyDescent="0.2">
      <c r="A117" s="10" t="s">
        <v>62</v>
      </c>
      <c r="B117" s="50"/>
      <c r="C117" s="50"/>
      <c r="D117" s="50"/>
      <c r="E117" s="50"/>
      <c r="F117" s="51"/>
      <c r="G117" s="50"/>
      <c r="H117" s="11"/>
      <c r="I117" s="11"/>
    </row>
    <row r="118" spans="1:9" x14ac:dyDescent="0.2">
      <c r="A118" s="11"/>
      <c r="B118" s="50"/>
      <c r="C118" s="50"/>
      <c r="D118" s="50"/>
      <c r="E118" s="50"/>
      <c r="F118" s="51"/>
      <c r="G118" s="50"/>
      <c r="H118" s="11"/>
      <c r="I118" s="11"/>
    </row>
    <row r="119" spans="1:9" x14ac:dyDescent="0.2">
      <c r="A119" s="11"/>
      <c r="B119" s="62" t="s">
        <v>11</v>
      </c>
      <c r="C119" s="139" t="str">
        <f>IFERROR(INDEX(B$1:B$100,MATCH(B119,I$1:I$100,0)),"")</f>
        <v>Marta Ruus (Tartu)</v>
      </c>
      <c r="F119" s="140">
        <v>13</v>
      </c>
      <c r="G119" s="41"/>
      <c r="H119" s="41"/>
      <c r="I119" s="11"/>
    </row>
    <row r="120" spans="1:9" ht="13.5" thickBot="1" x14ac:dyDescent="0.25">
      <c r="A120" s="11"/>
      <c r="C120" s="141"/>
      <c r="D120" s="179"/>
      <c r="E120" s="81"/>
      <c r="F120" s="152"/>
      <c r="G120" s="42" t="str">
        <f>IF(COUNT(F119,F121)=2,IF(F119&gt;F121,C119,C121),"")</f>
        <v>Marta Ruus (Tartu)</v>
      </c>
      <c r="H120" s="42"/>
      <c r="I120" s="11"/>
    </row>
    <row r="121" spans="1:9" x14ac:dyDescent="0.2">
      <c r="A121" s="11"/>
      <c r="B121" s="62" t="s">
        <v>13</v>
      </c>
      <c r="C121" s="142" t="str">
        <f>IFERROR(INDEX(B$1:B$100,MATCH(B121,I$1:I$100,0)),"")</f>
        <v>Viiu Pilv (L-Viru)</v>
      </c>
      <c r="D121" s="38"/>
      <c r="E121" s="83"/>
      <c r="F121" s="151">
        <v>9</v>
      </c>
      <c r="G121" s="19" t="s">
        <v>14</v>
      </c>
      <c r="H121" s="41"/>
      <c r="I121" s="11"/>
    </row>
    <row r="122" spans="1:9" x14ac:dyDescent="0.2">
      <c r="A122" s="11"/>
      <c r="G122" s="41"/>
      <c r="H122" s="41"/>
      <c r="I122" s="11"/>
    </row>
    <row r="123" spans="1:9" ht="13.5" thickBot="1" x14ac:dyDescent="0.25">
      <c r="A123" s="11"/>
      <c r="D123" s="41"/>
      <c r="E123" s="41"/>
      <c r="G123" s="152" t="str">
        <f>IF(COUNT(F119,F121)=2,IF(F119&lt;F121,C119,C121),"")</f>
        <v>Viiu Pilv (L-Viru)</v>
      </c>
      <c r="H123" s="42"/>
      <c r="I123" s="11"/>
    </row>
    <row r="124" spans="1:9" x14ac:dyDescent="0.2">
      <c r="A124" s="11"/>
      <c r="D124" s="41"/>
      <c r="E124" s="41"/>
      <c r="G124" s="8" t="s">
        <v>16</v>
      </c>
      <c r="I124" s="11"/>
    </row>
    <row r="125" spans="1:9" x14ac:dyDescent="0.2">
      <c r="A125" s="11"/>
      <c r="B125" s="50"/>
      <c r="C125" s="50"/>
      <c r="D125" s="50"/>
      <c r="E125" s="51"/>
      <c r="F125" s="50"/>
      <c r="G125" s="17"/>
      <c r="H125" s="11"/>
      <c r="I125" s="11"/>
    </row>
    <row r="126" spans="1:9" x14ac:dyDescent="0.2">
      <c r="A126" s="10" t="s">
        <v>72</v>
      </c>
      <c r="B126" s="50"/>
      <c r="C126" s="50"/>
      <c r="D126" s="50"/>
      <c r="E126" s="50"/>
      <c r="F126" s="51"/>
      <c r="G126" s="50"/>
      <c r="H126" s="11"/>
      <c r="I126" s="11"/>
    </row>
    <row r="127" spans="1:9" ht="13.5" thickBot="1" x14ac:dyDescent="0.25">
      <c r="A127" s="11"/>
      <c r="B127" s="50"/>
      <c r="C127" s="11"/>
      <c r="D127" s="11"/>
      <c r="E127" s="13"/>
      <c r="F127" s="12" t="s">
        <v>15</v>
      </c>
      <c r="G127" s="180" t="str">
        <f>IFERROR(INDEX(B$1:B$100,MATCH(F127,I$1:I$100,0)),"")</f>
        <v>Jelena Brakina (Tartu)</v>
      </c>
      <c r="H127" s="15"/>
      <c r="I127" s="11"/>
    </row>
    <row r="128" spans="1:9" x14ac:dyDescent="0.2">
      <c r="A128" s="11"/>
      <c r="B128" s="11"/>
      <c r="C128" s="11"/>
      <c r="D128" s="11"/>
      <c r="E128" s="13"/>
      <c r="F128" s="11"/>
      <c r="G128" s="17" t="s">
        <v>17</v>
      </c>
      <c r="H128" s="11"/>
      <c r="I128" s="11"/>
    </row>
    <row r="129" spans="1:9" hidden="1" x14ac:dyDescent="0.2">
      <c r="A129" s="11"/>
      <c r="B129" s="11"/>
      <c r="C129" s="11"/>
      <c r="D129" s="11"/>
      <c r="E129" s="11"/>
      <c r="F129" s="11"/>
      <c r="G129" s="11"/>
      <c r="H129" s="11"/>
      <c r="I129" s="11"/>
    </row>
    <row r="130" spans="1:9" hidden="1" x14ac:dyDescent="0.2"/>
    <row r="131" spans="1:9" hidden="1" x14ac:dyDescent="0.2"/>
    <row r="132" spans="1:9" hidden="1" x14ac:dyDescent="0.2"/>
    <row r="133" spans="1:9" hidden="1" x14ac:dyDescent="0.2"/>
    <row r="134" spans="1:9" hidden="1" x14ac:dyDescent="0.2"/>
    <row r="135" spans="1:9" hidden="1" x14ac:dyDescent="0.2"/>
    <row r="136" spans="1:9" hidden="1" x14ac:dyDescent="0.2"/>
    <row r="137" spans="1:9" hidden="1" x14ac:dyDescent="0.2"/>
    <row r="138" spans="1:9" hidden="1" x14ac:dyDescent="0.2"/>
    <row r="139" spans="1:9" hidden="1" x14ac:dyDescent="0.2"/>
    <row r="140" spans="1:9" hidden="1" x14ac:dyDescent="0.2"/>
    <row r="141" spans="1:9" hidden="1" x14ac:dyDescent="0.2"/>
    <row r="142" spans="1:9" hidden="1" x14ac:dyDescent="0.2"/>
    <row r="143" spans="1:9" hidden="1" x14ac:dyDescent="0.2"/>
    <row r="144" spans="1:9"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spans="1:4" hidden="1" x14ac:dyDescent="0.2"/>
    <row r="290" spans="1:4" hidden="1" x14ac:dyDescent="0.2"/>
    <row r="291" spans="1:4" hidden="1" x14ac:dyDescent="0.2"/>
    <row r="292" spans="1:4" hidden="1" x14ac:dyDescent="0.2"/>
    <row r="293" spans="1:4" hidden="1" x14ac:dyDescent="0.2"/>
    <row r="294" spans="1:4" hidden="1" x14ac:dyDescent="0.2"/>
    <row r="295" spans="1:4" hidden="1" x14ac:dyDescent="0.2"/>
    <row r="296" spans="1:4" hidden="1" x14ac:dyDescent="0.2"/>
    <row r="297" spans="1:4" hidden="1" x14ac:dyDescent="0.2"/>
    <row r="299" spans="1:4" x14ac:dyDescent="0.2">
      <c r="A299" s="25"/>
      <c r="B299" s="5" t="s">
        <v>19</v>
      </c>
      <c r="C299" s="5" t="s">
        <v>81</v>
      </c>
      <c r="D299" s="5" t="s">
        <v>112</v>
      </c>
    </row>
    <row r="300" spans="1:4" x14ac:dyDescent="0.2">
      <c r="A300" s="25">
        <v>1</v>
      </c>
      <c r="B300" s="77" t="s">
        <v>183</v>
      </c>
      <c r="C300" s="49">
        <v>1951</v>
      </c>
      <c r="D300" s="49">
        <v>10</v>
      </c>
    </row>
    <row r="301" spans="1:4" x14ac:dyDescent="0.2">
      <c r="A301" s="25">
        <v>2</v>
      </c>
      <c r="B301" s="76" t="s">
        <v>184</v>
      </c>
      <c r="C301" s="49">
        <v>1950</v>
      </c>
      <c r="D301" s="49">
        <v>9</v>
      </c>
    </row>
    <row r="302" spans="1:4" x14ac:dyDescent="0.2">
      <c r="A302" s="25">
        <v>3</v>
      </c>
      <c r="B302" s="78" t="s">
        <v>182</v>
      </c>
      <c r="C302" s="49">
        <v>1948</v>
      </c>
      <c r="D302" s="49">
        <v>8</v>
      </c>
    </row>
    <row r="303" spans="1:4" x14ac:dyDescent="0.2">
      <c r="A303" s="25">
        <v>4</v>
      </c>
      <c r="B303" s="54" t="s">
        <v>185</v>
      </c>
      <c r="C303" s="98">
        <v>1945</v>
      </c>
      <c r="D303" s="49">
        <v>7</v>
      </c>
    </row>
    <row r="304" spans="1:4" x14ac:dyDescent="0.2">
      <c r="A304" s="25">
        <v>5</v>
      </c>
      <c r="B304" s="54" t="s">
        <v>186</v>
      </c>
      <c r="C304" s="49">
        <v>1947</v>
      </c>
      <c r="D304" s="49">
        <v>6</v>
      </c>
    </row>
    <row r="305" spans="1:4" x14ac:dyDescent="0.2">
      <c r="A305" s="25">
        <v>6</v>
      </c>
      <c r="B305" s="54" t="s">
        <v>187</v>
      </c>
      <c r="C305" s="49">
        <v>1947</v>
      </c>
      <c r="D305" s="49">
        <v>5</v>
      </c>
    </row>
    <row r="306" spans="1:4" x14ac:dyDescent="0.2">
      <c r="A306" s="95">
        <v>7</v>
      </c>
      <c r="B306" s="23" t="s">
        <v>188</v>
      </c>
      <c r="C306" s="24">
        <v>1950</v>
      </c>
      <c r="D306" s="49">
        <v>4</v>
      </c>
    </row>
  </sheetData>
  <conditionalFormatting sqref="B116:F116 C100:H101 C13:G13 E19:H20 C20:D22">
    <cfRule type="cellIs" dxfId="134" priority="68" stopIfTrue="1" operator="equal">
      <formula>13</formula>
    </cfRule>
  </conditionalFormatting>
  <conditionalFormatting sqref="C117:G118">
    <cfRule type="cellIs" dxfId="133" priority="67" stopIfTrue="1" operator="equal">
      <formula>13</formula>
    </cfRule>
  </conditionalFormatting>
  <conditionalFormatting sqref="B125:F125">
    <cfRule type="cellIs" dxfId="132" priority="66" stopIfTrue="1" operator="equal">
      <formula>13</formula>
    </cfRule>
  </conditionalFormatting>
  <conditionalFormatting sqref="C126:G126">
    <cfRule type="cellIs" dxfId="131" priority="65" stopIfTrue="1" operator="equal">
      <formula>13</formula>
    </cfRule>
  </conditionalFormatting>
  <conditionalFormatting sqref="I7:I11">
    <cfRule type="expression" dxfId="130" priority="52">
      <formula>FIND(2,I7,1)</formula>
    </cfRule>
    <cfRule type="expression" dxfId="129" priority="53">
      <formula>FIND(1,I7,1)</formula>
    </cfRule>
  </conditionalFormatting>
  <conditionalFormatting sqref="J7:J11">
    <cfRule type="expression" dxfId="128" priority="54">
      <formula>AND(L7=3,IF(COUNTIF(L$7:L$11,"=3")&gt;=2,TRUE))</formula>
    </cfRule>
    <cfRule type="expression" dxfId="127" priority="55">
      <formula>AND(L7=1,IF(COUNTIF(L$7:L$11,"=1")&gt;=2,TRUE))</formula>
    </cfRule>
    <cfRule type="expression" dxfId="126" priority="56">
      <formula>AND(L7=2,IF(COUNTIF(L$7:L$11,"=2")&gt;=2,TRUE))</formula>
    </cfRule>
  </conditionalFormatting>
  <conditionalFormatting sqref="K7:K11">
    <cfRule type="expression" dxfId="125" priority="57">
      <formula>AND(L7=2,IF(COUNTIF(L$7:L$11,"=2")=1,TRUE))</formula>
    </cfRule>
    <cfRule type="expression" dxfId="124" priority="58">
      <formula>AND(IF(COUNTIF(L$7:L$11,"=1")=2,TRUE),IF(COUNTIF(L$7:L$11,"=2")=2,TRUE))</formula>
    </cfRule>
    <cfRule type="expression" dxfId="123" priority="59">
      <formula>OR(L7=0,L7=4)</formula>
    </cfRule>
    <cfRule type="expression" dxfId="122" priority="60">
      <formula>AND(L7=1,IF(COUNTIF(L$7:L$11,"=1")=1,TRUE))</formula>
    </cfRule>
    <cfRule type="expression" dxfId="121" priority="61">
      <formula>AND(L7=3,IF(COUNTIF(L$7:L$11,"=3")=1,TRUE))</formula>
    </cfRule>
  </conditionalFormatting>
  <conditionalFormatting sqref="H7:H11">
    <cfRule type="expression" dxfId="120" priority="62">
      <formula>AND(L7=1,IF(COUNTIF(L$7:L$11,"=1")&gt;=2,TRUE))</formula>
    </cfRule>
    <cfRule type="expression" dxfId="119" priority="63">
      <formula>AND(L7=3,IF(COUNTIF(L$7:L$11,"=3")&gt;=2,TRUE))</formula>
    </cfRule>
    <cfRule type="expression" dxfId="118" priority="64">
      <formula>AND(L7=2,IF(COUNTIF(L$7:L$11,"=2")&gt;=2,TRUE))</formula>
    </cfRule>
  </conditionalFormatting>
  <conditionalFormatting sqref="I14:I18">
    <cfRule type="expression" dxfId="117" priority="39">
      <formula>FIND(2,I14,1)</formula>
    </cfRule>
    <cfRule type="expression" dxfId="116" priority="40">
      <formula>FIND(1,I14,1)</formula>
    </cfRule>
  </conditionalFormatting>
  <conditionalFormatting sqref="J14:J18">
    <cfRule type="expression" dxfId="115" priority="41">
      <formula>AND(L14=3,IF(COUNTIF(L$14:L$18,"=3")&gt;=2,TRUE))</formula>
    </cfRule>
    <cfRule type="expression" dxfId="114" priority="42">
      <formula>AND(L14=1,IF(COUNTIF(L$14:L$18,"=1")&gt;=2,TRUE))</formula>
    </cfRule>
    <cfRule type="expression" dxfId="113" priority="43">
      <formula>AND(L14=2,IF(COUNTIF(L$14:L$18,"=2")&gt;=2,TRUE))</formula>
    </cfRule>
  </conditionalFormatting>
  <conditionalFormatting sqref="K14:K18">
    <cfRule type="expression" dxfId="112" priority="44">
      <formula>AND(L14=2,IF(COUNTIF(L$14:L$18,"=2")=1,TRUE))</formula>
    </cfRule>
    <cfRule type="expression" dxfId="111" priority="45">
      <formula>AND(IF(COUNTIF(L$14:L$18,"=1")=2,TRUE),IF(COUNTIF(L$14:L$18,"=2")=2,TRUE))</formula>
    </cfRule>
    <cfRule type="expression" dxfId="110" priority="46">
      <formula>OR(L14=0,L14=4)</formula>
    </cfRule>
    <cfRule type="expression" dxfId="109" priority="47">
      <formula>AND(L14=1,IF(COUNTIF(L$14:L$18,"=1")=1,TRUE))</formula>
    </cfRule>
    <cfRule type="expression" dxfId="108" priority="48">
      <formula>AND(L14=3,IF(COUNTIF(L$14:L$18,"=3")=1,TRUE))</formula>
    </cfRule>
  </conditionalFormatting>
  <conditionalFormatting sqref="H14:H18">
    <cfRule type="expression" dxfId="107" priority="49">
      <formula>AND(L14=1,IF(COUNTIF(L$14:L$18,"=1")&gt;=2,TRUE))</formula>
    </cfRule>
    <cfRule type="expression" dxfId="106" priority="50">
      <formula>AND(L14=3,IF(COUNTIF(L$14:L$18,"=3")&gt;=2,TRUE))</formula>
    </cfRule>
    <cfRule type="expression" dxfId="105" priority="51">
      <formula>AND(L14=2,IF(COUNTIF(L$14:L$18,"=2")&gt;=2,TRUE))</formula>
    </cfRule>
  </conditionalFormatting>
  <conditionalFormatting sqref="C7:G11">
    <cfRule type="containsText" dxfId="104" priority="28" operator="containsText" text="I-Viru">
      <formula>NOT(ISERROR(SEARCH("I-Viru",C7)))</formula>
    </cfRule>
  </conditionalFormatting>
  <conditionalFormatting sqref="D7 C8">
    <cfRule type="aboveAverage" dxfId="103" priority="38"/>
  </conditionalFormatting>
  <conditionalFormatting sqref="E7 C9">
    <cfRule type="aboveAverage" dxfId="102" priority="37"/>
  </conditionalFormatting>
  <conditionalFormatting sqref="F7 C10">
    <cfRule type="aboveAverage" dxfId="101" priority="36"/>
  </conditionalFormatting>
  <conditionalFormatting sqref="E8 D9">
    <cfRule type="aboveAverage" dxfId="100" priority="35"/>
  </conditionalFormatting>
  <conditionalFormatting sqref="G7 C11">
    <cfRule type="aboveAverage" dxfId="99" priority="34"/>
  </conditionalFormatting>
  <conditionalFormatting sqref="F8 D10">
    <cfRule type="aboveAverage" dxfId="98" priority="33"/>
  </conditionalFormatting>
  <conditionalFormatting sqref="G8 D11">
    <cfRule type="aboveAverage" dxfId="97" priority="32"/>
  </conditionalFormatting>
  <conditionalFormatting sqref="F9 E10">
    <cfRule type="aboveAverage" dxfId="96" priority="31"/>
  </conditionalFormatting>
  <conditionalFormatting sqref="G9 E11">
    <cfRule type="aboveAverage" dxfId="95" priority="30"/>
  </conditionalFormatting>
  <conditionalFormatting sqref="F11 G10">
    <cfRule type="aboveAverage" dxfId="94" priority="29"/>
  </conditionalFormatting>
  <conditionalFormatting sqref="C14:G18">
    <cfRule type="containsText" dxfId="93" priority="17" operator="containsText" text="I-Viru">
      <formula>NOT(ISERROR(SEARCH("I-Viru",C14)))</formula>
    </cfRule>
  </conditionalFormatting>
  <conditionalFormatting sqref="D14 C15">
    <cfRule type="aboveAverage" dxfId="92" priority="27"/>
  </conditionalFormatting>
  <conditionalFormatting sqref="E14 C16">
    <cfRule type="aboveAverage" dxfId="91" priority="26"/>
  </conditionalFormatting>
  <conditionalFormatting sqref="F14 C17">
    <cfRule type="aboveAverage" dxfId="90" priority="25"/>
  </conditionalFormatting>
  <conditionalFormatting sqref="E15 D16">
    <cfRule type="aboveAverage" dxfId="89" priority="24"/>
  </conditionalFormatting>
  <conditionalFormatting sqref="G14 C18">
    <cfRule type="aboveAverage" dxfId="88" priority="23"/>
  </conditionalFormatting>
  <conditionalFormatting sqref="F15 D17">
    <cfRule type="aboveAverage" dxfId="87" priority="22"/>
  </conditionalFormatting>
  <conditionalFormatting sqref="G15 D18">
    <cfRule type="aboveAverage" dxfId="86" priority="21"/>
  </conditionalFormatting>
  <conditionalFormatting sqref="F16 E17">
    <cfRule type="aboveAverage" dxfId="85" priority="20"/>
  </conditionalFormatting>
  <conditionalFormatting sqref="G16 E18">
    <cfRule type="aboveAverage" dxfId="84" priority="19"/>
  </conditionalFormatting>
  <conditionalFormatting sqref="F18 G17">
    <cfRule type="aboveAverage" dxfId="83" priority="18"/>
  </conditionalFormatting>
  <conditionalFormatting sqref="B102:G115">
    <cfRule type="containsText" dxfId="82" priority="10" operator="containsText" text="I-Viru">
      <formula>NOT(ISERROR(SEARCH("I-Viru",B102)))</formula>
    </cfRule>
  </conditionalFormatting>
  <conditionalFormatting sqref="C106 C108">
    <cfRule type="containsBlanks" dxfId="81" priority="11">
      <formula>LEN(TRIM(C106))=0</formula>
    </cfRule>
  </conditionalFormatting>
  <conditionalFormatting sqref="F103 F107">
    <cfRule type="containsBlanks" dxfId="80" priority="15">
      <formula>LEN(TRIM(F103))=0</formula>
    </cfRule>
    <cfRule type="aboveAverage" dxfId="79" priority="16"/>
  </conditionalFormatting>
  <conditionalFormatting sqref="C102 C104">
    <cfRule type="aboveAverage" dxfId="78" priority="14"/>
  </conditionalFormatting>
  <conditionalFormatting sqref="C102 C104">
    <cfRule type="containsBlanks" dxfId="77" priority="13">
      <formula>LEN(TRIM(C102))=0</formula>
    </cfRule>
  </conditionalFormatting>
  <conditionalFormatting sqref="C106 C108">
    <cfRule type="aboveAverage" dxfId="76" priority="12"/>
  </conditionalFormatting>
  <conditionalFormatting sqref="F110 F112">
    <cfRule type="containsBlanks" dxfId="75" priority="8">
      <formula>LEN(TRIM(F110))=0</formula>
    </cfRule>
  </conditionalFormatting>
  <conditionalFormatting sqref="F110 F112">
    <cfRule type="aboveAverage" dxfId="74" priority="9"/>
  </conditionalFormatting>
  <conditionalFormatting sqref="F119 F121">
    <cfRule type="aboveAverage" dxfId="73" priority="4"/>
  </conditionalFormatting>
  <conditionalFormatting sqref="F119 F121">
    <cfRule type="containsBlanks" dxfId="72" priority="3">
      <formula>LEN(TRIM(F119))=0</formula>
    </cfRule>
  </conditionalFormatting>
  <conditionalFormatting sqref="B119:G124">
    <cfRule type="containsText" dxfId="71" priority="2" operator="containsText" text="I-Viru">
      <formula>NOT(ISERROR(SEARCH("I-Viru",B119)))</formula>
    </cfRule>
  </conditionalFormatting>
  <conditionalFormatting sqref="G127">
    <cfRule type="containsText" dxfId="70" priority="1" operator="containsText" text="I-Viru">
      <formula>NOT(ISERROR(SEARCH("I-Viru",G127)))</formula>
    </cfRule>
  </conditionalFormatting>
  <pageMargins left="0.78740157480314965" right="0.39370078740157483" top="0.78740157480314965" bottom="0.39370078740157483" header="0.59055118110236227" footer="0"/>
  <pageSetup paperSize="9" fitToHeight="0" orientation="portrait" useFirstPageNumber="1" verticalDpi="0" r:id="rId1"/>
  <headerFooter>
    <oddHeader>&amp;R&amp;9Page &amp;P of &amp;N</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FF"/>
    <pageSetUpPr fitToPage="1"/>
  </sheetPr>
  <dimension ref="A1:N307"/>
  <sheetViews>
    <sheetView showGridLines="0" showRowColHeaders="0" zoomScaleNormal="100" workbookViewId="0">
      <pane ySplit="4" topLeftCell="A5" activePane="bottomLeft" state="frozen"/>
      <selection pane="bottomLeft" activeCell="J1" sqref="J1"/>
    </sheetView>
  </sheetViews>
  <sheetFormatPr defaultRowHeight="12.75" x14ac:dyDescent="0.2"/>
  <cols>
    <col min="1" max="1" width="3.28515625" style="7" customWidth="1"/>
    <col min="2" max="2" width="26.42578125" style="7" customWidth="1"/>
    <col min="3" max="8" width="6.28515625" style="7" customWidth="1"/>
    <col min="9" max="9" width="6.28515625" style="30" customWidth="1"/>
    <col min="10" max="11" width="4.7109375" style="7" customWidth="1"/>
    <col min="12" max="12" width="4.7109375" style="7" hidden="1" customWidth="1"/>
    <col min="13" max="13" width="0" style="7" hidden="1" customWidth="1"/>
    <col min="14" max="16384" width="9.140625" style="7"/>
  </cols>
  <sheetData>
    <row r="1" spans="1:14" x14ac:dyDescent="0.2">
      <c r="A1" s="43" t="str">
        <f>Võistkondlik!B1</f>
        <v>ESL INDIVIDUAAL-VÕISTKONDLIKUD MEISTRIVÕISTLUSED PETANGIS 2015</v>
      </c>
      <c r="H1"/>
      <c r="I1"/>
      <c r="J1"/>
      <c r="K1"/>
      <c r="L1" s="113"/>
      <c r="M1" s="113"/>
    </row>
    <row r="2" spans="1:14" x14ac:dyDescent="0.2">
      <c r="A2" s="44" t="str">
        <f>Võistkondlik!B2</f>
        <v>Toimumisaeg: L, 23.05.2015 kell 11:00</v>
      </c>
      <c r="H2"/>
      <c r="I2"/>
      <c r="J2"/>
      <c r="K2"/>
      <c r="L2"/>
      <c r="M2"/>
      <c r="N2"/>
    </row>
    <row r="3" spans="1:14" x14ac:dyDescent="0.2">
      <c r="A3" s="44" t="str">
        <f>Võistkondlik!B3</f>
        <v>Toimumiskoht: Tartumaa, Tartu, Forseliuse kooli staadion</v>
      </c>
      <c r="H3"/>
      <c r="I3"/>
      <c r="J3"/>
      <c r="K3"/>
      <c r="L3"/>
      <c r="M3"/>
      <c r="N3"/>
    </row>
    <row r="4" spans="1:14" x14ac:dyDescent="0.2">
      <c r="A4" s="33" t="s">
        <v>42</v>
      </c>
      <c r="H4"/>
      <c r="I4"/>
      <c r="J4"/>
      <c r="K4"/>
      <c r="L4"/>
      <c r="M4"/>
    </row>
    <row r="5" spans="1:14" x14ac:dyDescent="0.2">
      <c r="H5"/>
      <c r="I5"/>
      <c r="J5"/>
      <c r="K5"/>
      <c r="L5"/>
      <c r="M5"/>
    </row>
    <row r="6" spans="1:14" x14ac:dyDescent="0.2">
      <c r="A6" s="18" t="s">
        <v>0</v>
      </c>
      <c r="B6" s="18"/>
      <c r="C6" s="63">
        <v>1</v>
      </c>
      <c r="D6" s="63">
        <v>2</v>
      </c>
      <c r="E6" s="63">
        <v>3</v>
      </c>
      <c r="F6" s="63">
        <v>4</v>
      </c>
      <c r="G6" s="63"/>
      <c r="H6" s="63" t="s">
        <v>1</v>
      </c>
      <c r="I6" s="46" t="s">
        <v>47</v>
      </c>
      <c r="J6" s="114" t="s">
        <v>64</v>
      </c>
      <c r="K6" s="115" t="s">
        <v>206</v>
      </c>
      <c r="L6" s="116" t="s">
        <v>64</v>
      </c>
      <c r="M6" s="31" t="b">
        <f>OR(AND(COUNTA(B7:B11)=3,COUNTA(C7:G11)=6),AND(COUNTA(B7:B11)=4,COUNTA(C7:G11)=12),AND(COUNTA(B7:B11)=5,COUNTA(C7:G11)=20))</f>
        <v>1</v>
      </c>
    </row>
    <row r="7" spans="1:14" x14ac:dyDescent="0.2">
      <c r="A7" s="18">
        <v>1</v>
      </c>
      <c r="B7" s="165" t="s">
        <v>195</v>
      </c>
      <c r="C7" s="130"/>
      <c r="D7" s="134">
        <v>10</v>
      </c>
      <c r="E7" s="117">
        <v>13</v>
      </c>
      <c r="F7" s="134">
        <v>13</v>
      </c>
      <c r="G7" s="117"/>
      <c r="H7" s="166" t="str">
        <f>(IF(D7-C8&gt;0,1)+IF(E7-C9&gt;0,1)+IF(F7-C10&gt;0,1)+IF(G7-C11&gt;0,1))&amp;"-"&amp;(IF(D7-C8&lt;0,1)+IF(E7-C9&lt;0,1)+IF(F7-C10&lt;0,1)+IF(G7-C11&lt;0,1))</f>
        <v>2-1</v>
      </c>
      <c r="I7" s="117" t="str">
        <f>IF(AND(B7&lt;&gt;"",M$6=TRUE),A$6&amp;RANK(M7,M$7:M$11,0),"")</f>
        <v>A2</v>
      </c>
      <c r="J7" s="118">
        <f>IF(AND(L7=1,L8=1,D7&gt;C8),1)+IF(AND(L7=1,L9=1,E7&gt;C9),1)+IF(AND(L7=1,L10=1,F7&gt;C10),1)+IF(AND(L7=1,L11=1,G7&gt;C11),1)+IF(AND(L7=2,L8=2,D7&gt;C8),1)+IF(AND(L7=2,L9=2,E7&gt;C9),1)+IF(AND(L7=2,L10=2,F7&gt;C10),1)+IF(AND(L7=2,L11=2,G7&gt;C11),1)+IF(AND(L7=3,L8=3,D7&gt;C8),1)+IF(AND(L7=3,L9=3,E7&gt;C9),1)+IF(AND(L7=3,L10=3,F7&gt;C10),1)+IF(AND(L7=3,L11=3,G7&gt;C11),1)</f>
        <v>1</v>
      </c>
      <c r="K7" s="119">
        <f>IF(AND(L7=1,L8=1),D7-C8)+IF(AND(L7=1,L9=1),E7-C9)+IF(AND(L7=1,L10=1),F7-C10)+IF(AND(L7=1,L11=1),G7-C11)+IF(AND(L7=2,L8=2),D7-C8)+IF(AND(L7=2,L9=2),E7-C9)+IF(AND(L7=2,L10=2),F7-C10)+IF(AND(L7=2,L11=2),G7-C11)+IF(AND(L7=3,L8=3),D7-C8)+IF(AND(L7=3,L9=3),E7-C9)+IF(AND(L7=3,L10=3),F7-C10)+IF(AND(L7=3,L11=3),G7-C11)</f>
        <v>-2</v>
      </c>
      <c r="L7" s="120">
        <f>VALUE(LEFT(H7,1))</f>
        <v>2</v>
      </c>
      <c r="M7" s="121">
        <f>10000*L7+J7*100+K7</f>
        <v>20098</v>
      </c>
    </row>
    <row r="8" spans="1:14" x14ac:dyDescent="0.2">
      <c r="A8" s="18">
        <v>2</v>
      </c>
      <c r="B8" s="165" t="s">
        <v>190</v>
      </c>
      <c r="C8" s="135">
        <v>13</v>
      </c>
      <c r="D8" s="131"/>
      <c r="E8" s="47">
        <v>13</v>
      </c>
      <c r="F8" s="135">
        <v>3</v>
      </c>
      <c r="G8" s="47"/>
      <c r="H8" s="167" t="str">
        <f>(IF(C8-D7&gt;0,1)+IF(E8-D9&gt;0,1)+IF(F8-D10&gt;0,1)+IF(G8-D11&gt;0,1))&amp;"-"&amp;(IF(C8-D7&lt;0,1)+IF(E8-D9&lt;0,1)+IF(F8-D10&lt;0,1)+IF(G8-D11&lt;0,1))</f>
        <v>2-1</v>
      </c>
      <c r="I8" s="47" t="str">
        <f>IF(AND(B8&lt;&gt;"",M$6=TRUE),A$6&amp;RANK(M8,M$7:M$11,0),"")</f>
        <v>A3</v>
      </c>
      <c r="J8" s="123">
        <f>IF(AND(L8=1,L7=1,C8&gt;D7),1)+IF(AND(L8=1,L9=1,E8&gt;D9),1)+IF(AND(L8=1,L10=1,F8&gt;D10),1)+IF(AND(L8=1,L11=1,G8&gt;D11),1)+IF(AND(L8=2,L7=2,C8&gt;D7),1)+IF(AND(L8=2,L9=2,E8&gt;D9),1)+IF(AND(L8=2,L10=2,F8&gt;D10),1)+IF(AND(L8=2,L11=2,G8&gt;D11),1)+IF(AND(L8=3,L7=3,C8&gt;D7),1)+IF(AND(L8=3,L9=3,E8&gt;D9),1)+IF(AND(L8=3,L10=3,F8&gt;D10),1)+IF(AND(L8=3,L11=3,G8&gt;D11),1)</f>
        <v>1</v>
      </c>
      <c r="K8" s="124">
        <f>IF(AND(L8=1,L7=1),C8-D7)+IF(AND(L8=1,L9=1),E8-D9)+IF(AND(L8=1,L10=1),F8-D10)+IF(AND(L8=1,L11=1),G8-D11)+IF(AND(L8=2,L7=2),C8-D7)+IF(AND(L8=2,L9=2),E8-D9)+IF(AND(L8=2,L10=2),F8-D10)+IF(AND(L8=2,L11=2),G8-D11)+IF(AND(L8=3,L7=3),C8-D7)+IF(AND(L8=3,L9=3),E8-D9)+IF(AND(L8=3,L10=3),F8-D10)+IF(AND(L8=3,L11=3),G8-D11)</f>
        <v>-7</v>
      </c>
      <c r="L8" s="125">
        <f>VALUE(LEFT(H8,1))</f>
        <v>2</v>
      </c>
      <c r="M8" s="126">
        <f>10000*L8+J8*100+K8</f>
        <v>20093</v>
      </c>
    </row>
    <row r="9" spans="1:14" x14ac:dyDescent="0.2">
      <c r="A9" s="18">
        <v>3</v>
      </c>
      <c r="B9" s="165" t="s">
        <v>192</v>
      </c>
      <c r="C9" s="47">
        <v>10</v>
      </c>
      <c r="D9" s="132">
        <v>6</v>
      </c>
      <c r="E9" s="131"/>
      <c r="F9" s="47">
        <v>5</v>
      </c>
      <c r="G9" s="47"/>
      <c r="H9" s="167" t="str">
        <f>(IF(C9-E7&gt;0,1)+IF(D9-E8&gt;0,1)+IF(F9-E10&gt;0,1)+IF(G9-E11&gt;0,1))&amp;"-"&amp;(IF(C9-E7&lt;0,1)+IF(D9-E8&lt;0,1)+IF(F9-E10&lt;0,1)+IF(G9-E11&lt;0,1))</f>
        <v>0-3</v>
      </c>
      <c r="I9" s="47" t="str">
        <f>IF(AND(B9&lt;&gt;"",M$6=TRUE),A$6&amp;RANK(M9,M$7:M$11,0),"")</f>
        <v>A4</v>
      </c>
      <c r="J9" s="123">
        <f>IF(AND(L9=1,L7=1,C9&gt;E7),1)+IF(AND(L9=1,L8=1,D9&gt;E8),1)+IF(AND(L9=1,L10=1,F9&gt;E10),1)+IF(AND(L9=1,L11=1,G9&gt;E11),1)+IF(AND(L9=2,L7=2,C9&gt;E7),1)+IF(AND(L9=2,L8=2,D9&gt;E8),1)+IF(AND(L9=2,L10=2,F9&gt;E10),1)+IF(AND(L9=2,L11=2,G9&gt;E11),1)+IF(AND(L9=3,L7=3,C9&gt;E7),1)+IF(AND(L9=3,L8=3,D9&gt;E8),1)+IF(AND(L9=3,L10=3,F9&gt;E10),1)+IF(AND(L9=3,L11=3,G9&gt;E11),1)</f>
        <v>0</v>
      </c>
      <c r="K9" s="124">
        <f>IF(AND(L9=1,L7=1),C9-E7)+IF(AND(L9=1,L8=1),D9-E8)+IF(AND(L9=1,L10=1),F9-E10)+IF(AND(L9=1,L11=1),G9-E11)+IF(AND(L9=2,L7=2),C9-E7)+IF(AND(L9=2,L8=2),D9-E8)+IF(AND(L9=2,L10=2),F9-E10)+IF(AND(L9=2,L11=2),G9-E11)+IF(AND(L9=3,L7=3),C9-E7)+IF(AND(L9=3,L8=3),D9-E8)+IF(AND(L9=3,L10=3),F9-E10)+IF(AND(L9=3,L11=3),G9-E11)</f>
        <v>0</v>
      </c>
      <c r="L9" s="125">
        <f>VALUE(LEFT(H9,1))</f>
        <v>0</v>
      </c>
      <c r="M9" s="126">
        <f>10000*L9+J9*100+K9</f>
        <v>0</v>
      </c>
    </row>
    <row r="10" spans="1:14" x14ac:dyDescent="0.2">
      <c r="A10" s="18">
        <v>4</v>
      </c>
      <c r="B10" s="165" t="s">
        <v>194</v>
      </c>
      <c r="C10" s="135">
        <v>12</v>
      </c>
      <c r="D10" s="136">
        <v>13</v>
      </c>
      <c r="E10" s="47">
        <v>13</v>
      </c>
      <c r="F10" s="131"/>
      <c r="G10" s="133"/>
      <c r="H10" s="167" t="str">
        <f>(IF(C10-F7&gt;0,1)+IF(D10-F8&gt;0,1)+IF(E10-F9&gt;0,1)+IF(G10-F11&gt;0,1))&amp;"-"&amp;(IF(C10-F7&lt;0,1)+IF(D10-F8&lt;0,1)+IF(E10-F9&lt;0,1)+IF(G10-F11&lt;0,1))</f>
        <v>2-1</v>
      </c>
      <c r="I10" s="47" t="str">
        <f>IF(AND(B10&lt;&gt;"",M$6=TRUE),A$6&amp;RANK(M10,M$7:M$11,0),"")</f>
        <v>A1</v>
      </c>
      <c r="J10" s="123">
        <f>IF(AND(L10=1,L7=1,C10&gt;F7),1)+IF(AND(L10=1,L8=1,D10&gt;F8),1)+IF(AND(L10=1,L9=1,E10&gt;F9),1)+IF(AND(L10=1,L11=1,G10&gt;F11),1)+IF(AND(L10=2,L7=2,C10&gt;F7),1)+IF(AND(L10=2,L8=2,D10&gt;F8),1)+IF(AND(L10=2,L9=2,E10&gt;F9),1)+IF(AND(L10=2,L11=2,G10&gt;F11),1)+IF(AND(L10=3,L7=3,C10&gt;F7),1)+IF(AND(L10=3,L8=3,D10&gt;F8),1)+IF(AND(L10=3,L9=3,E10&gt;F9),1)+IF(AND(L10=3,L11=3,G10&gt;F11),1)</f>
        <v>1</v>
      </c>
      <c r="K10" s="124">
        <f>IF(AND(L10=1,L7=1),C10-F7)+IF(AND(L10=1,L8=1),D10-F8)+IF(AND(L10=1,L9=1),E10-F9)+IF(AND(L10=1,L11=1),G10-F11)+IF(AND(L10=2,L7=2),C10-F7)+IF(AND(L10=2,L8=2),D10-F8)+IF(AND(L10=2,L9=2),E10-F9)+IF(AND(L10=2,L11=2),G10-F11)+IF(AND(L10=3,L7=3),C10-F7)+IF(AND(L10=3,L8=3),D10-F8)+IF(AND(L10=3,L9=3),E10-F9)+IF(AND(L10=3,L11=3),G10-F11)</f>
        <v>9</v>
      </c>
      <c r="L10" s="125">
        <f>VALUE(LEFT(H10,1))</f>
        <v>2</v>
      </c>
      <c r="M10" s="126">
        <f>10000*L10+J10*100+K10</f>
        <v>20109</v>
      </c>
    </row>
    <row r="11" spans="1:14" hidden="1" x14ac:dyDescent="0.2">
      <c r="A11" s="129"/>
      <c r="B11" s="168"/>
      <c r="C11" s="47"/>
      <c r="D11" s="47"/>
      <c r="E11" s="47"/>
      <c r="F11" s="47"/>
      <c r="G11" s="131"/>
      <c r="H11" s="167" t="str">
        <f>(IF(C11-G7&gt;0,1)+IF(D11-G8&gt;0,1)+IF(E11-G9&gt;0,1)+IF(F11-G10&gt;0,1))&amp;"-"&amp;(IF(C11-G7&lt;0,1)+IF(D11-G8&lt;0,1)+IF(E11-G9&lt;0,1)+IF(F11-G10&lt;0,1))</f>
        <v>0-0</v>
      </c>
      <c r="I11" s="47" t="str">
        <f>IF(AND(B11&lt;&gt;"",M$6=TRUE),A$6&amp;RANK(M11,M$7:M$11,0),"")</f>
        <v/>
      </c>
      <c r="J11" s="123">
        <f>IF(AND(L11=1,L7=1,C11&gt;G7),1)+IF(AND(L11=1,L8=1,D11&gt;G8),1)+IF(AND(L11=1,L9=1,E11&gt;G9),1)+IF(AND(L11=1,L10=1,F11&gt;G10),1)+IF(AND(L11=2,L7=2,C11&gt;G7),1)+IF(AND(L11=2,L8=2,D11&gt;G8),1)+IF(AND(L11=2,L9=2,E11&gt;G9),1)+IF(AND(L11=2,L10=2,F11&gt;G10),1)+IF(AND(L11=3,L7=3,C11&gt;G7),1)+IF(AND(L11=3,L8=3,D11&gt;G8),1)+IF(AND(L11=3,L9=3,E11&gt;G9),1)+IF(AND(L11=3,L10=3,F11&gt;G10),1)</f>
        <v>0</v>
      </c>
      <c r="K11" s="124">
        <f>IF(AND(L11=1,L7=1),C11-G7)+IF(AND(L11=1,L8=1),D11-G8)+IF(AND(L11=1,L9=1),E11-G9)+IF(AND(L11=1,L10=1),F11-G10)+IF(AND(L11=2,L7=2),C11-G7)+IF(AND(L11=2,L8=2),D11-G8)+IF(AND(L11=2,L9=2),E11-G9)+IF(AND(L11=2,L10=2),F11-G10)+IF(AND(L11=3,L7=3),C11-G7)+IF(AND(L11=3,L8=3),D11-G8)+IF(AND(L11=3,L9=3),E11-G9)+IF(AND(L11=3,L10=3),F11-G10)</f>
        <v>0</v>
      </c>
      <c r="L11" s="125">
        <f>VALUE(LEFT(H11,1))</f>
        <v>0</v>
      </c>
      <c r="M11" s="126">
        <f>10000*L11+J11*100+K11</f>
        <v>0</v>
      </c>
    </row>
    <row r="12" spans="1:14" x14ac:dyDescent="0.2">
      <c r="I12" s="7"/>
    </row>
    <row r="13" spans="1:14" x14ac:dyDescent="0.2">
      <c r="A13" s="18" t="s">
        <v>2</v>
      </c>
      <c r="B13" s="18"/>
      <c r="C13" s="63">
        <v>1</v>
      </c>
      <c r="D13" s="63">
        <v>2</v>
      </c>
      <c r="E13" s="63">
        <v>3</v>
      </c>
      <c r="F13" s="63">
        <v>4</v>
      </c>
      <c r="G13" s="63"/>
      <c r="H13" s="46" t="s">
        <v>1</v>
      </c>
      <c r="I13" s="46" t="s">
        <v>47</v>
      </c>
      <c r="J13" s="114" t="s">
        <v>64</v>
      </c>
      <c r="K13" s="115" t="s">
        <v>206</v>
      </c>
      <c r="L13" s="127" t="s">
        <v>64</v>
      </c>
      <c r="M13" s="128" t="b">
        <f>OR(AND(COUNTA(B14:B18)=3,COUNTA(C14:G18)=6),AND(COUNTA(B14:B18)=4,COUNTA(C14:G18)=12),AND(COUNTA(B14:B18)=5,COUNTA(C14:G18)=20))</f>
        <v>1</v>
      </c>
    </row>
    <row r="14" spans="1:14" x14ac:dyDescent="0.2">
      <c r="A14" s="18">
        <v>1</v>
      </c>
      <c r="B14" s="165" t="s">
        <v>193</v>
      </c>
      <c r="C14" s="130"/>
      <c r="D14" s="137">
        <v>13</v>
      </c>
      <c r="E14" s="117">
        <v>8</v>
      </c>
      <c r="F14" s="117">
        <v>12</v>
      </c>
      <c r="G14" s="117"/>
      <c r="H14" s="167" t="str">
        <f>(IF(D14-C15&gt;0,1)+IF(E14-C16&gt;0,1)+IF(F14-C17&gt;0,1)+IF(G14-C18&gt;0,1))&amp;"-"&amp;(IF(D14-C15&lt;0,1)+IF(E14-C16&lt;0,1)+IF(F14-C17&lt;0,1)+IF(G14-C18&lt;0,1))</f>
        <v>1-2</v>
      </c>
      <c r="I14" s="47" t="str">
        <f>IF(AND(B14&lt;&gt;"",M$6=TRUE),A$13&amp;RANK(M14,M$14:M$18,0),"")</f>
        <v>B3</v>
      </c>
      <c r="J14" s="118">
        <f>IF(AND(L14=1,L15=1,D14&gt;C15),1)+IF(AND(L14=1,L16=1,E14&gt;C16),1)+IF(AND(L14=1,L17=1,F14&gt;C17),1)+IF(AND(L14=1,L18=1,G14&gt;C18),1)+IF(AND(L14=2,L15=2,D14&gt;C15),1)+IF(AND(L14=2,L16=2,E14&gt;C16),1)+IF(AND(L14=2,L17=2,F14&gt;C17),1)+IF(AND(L14=2,L18=2,G14&gt;C18),1)+IF(AND(L14=3,L15=3,D14&gt;C15),1)+IF(AND(L14=3,L16=3,E14&gt;C16),1)+IF(AND(L14=3,L17=3,F14&gt;C17),1)+IF(AND(L14=3,L18=3,G14&gt;C18),1)</f>
        <v>1</v>
      </c>
      <c r="K14" s="119">
        <f>IF(AND(L14=1,L15=1),D14-C15)+IF(AND(L14=1,L16=1),E14-C16)+IF(AND(L14=1,L17=1),F14-C17)+IF(AND(L14=1,L18=1),G14-C18)+IF(AND(L14=2,L15=2),D14-C15)+IF(AND(L14=2,L16=2),E14-C16)+IF(AND(L14=2,L17=2),F14-C17)+IF(AND(L14=2,L18=2),G14-C18)+IF(AND(L14=3,L15=3),D14-C15)+IF(AND(L14=3,L16=3),E14-C16)+IF(AND(L14=3,L17=3),F14-C17)+IF(AND(L14=3,L18=3),G14-C18)</f>
        <v>2</v>
      </c>
      <c r="L14" s="125">
        <f>VALUE(LEFT(H14,1))</f>
        <v>1</v>
      </c>
      <c r="M14" s="126">
        <f>10000*L14+J14*100+K14</f>
        <v>10102</v>
      </c>
    </row>
    <row r="15" spans="1:14" x14ac:dyDescent="0.2">
      <c r="A15" s="18">
        <v>2</v>
      </c>
      <c r="B15" s="165" t="s">
        <v>191</v>
      </c>
      <c r="C15" s="138">
        <v>11</v>
      </c>
      <c r="D15" s="131"/>
      <c r="E15" s="47">
        <v>13</v>
      </c>
      <c r="F15" s="47">
        <v>8</v>
      </c>
      <c r="G15" s="47"/>
      <c r="H15" s="167" t="str">
        <f>(IF(C15-D14&gt;0,1)+IF(E15-D16&gt;0,1)+IF(F15-D17&gt;0,1)+IF(G15-D18&gt;0,1))&amp;"-"&amp;(IF(C15-D14&lt;0,1)+IF(E15-D16&lt;0,1)+IF(F15-D17&lt;0,1)+IF(G15-D18&lt;0,1))</f>
        <v>1-2</v>
      </c>
      <c r="I15" s="47" t="str">
        <f>IF(AND(B15&lt;&gt;"",M$6=TRUE),A$13&amp;RANK(M15,M$14:M$18,0),"")</f>
        <v>B4</v>
      </c>
      <c r="J15" s="123">
        <f>IF(AND(L15=1,L14=1,C15&gt;D14),1)+IF(AND(L15=1,L16=1,E15&gt;D16),1)+IF(AND(L15=1,L17=1,F15&gt;D17),1)+IF(AND(L15=1,L18=1,G15&gt;D18),1)+IF(AND(L15=2,L14=2,C15&gt;D14),1)+IF(AND(L15=2,L16=2,E15&gt;D16),1)+IF(AND(L15=2,L17=2,F15&gt;D17),1)+IF(AND(L15=2,L18=2,G15&gt;D18),1)+IF(AND(L15=3,L14=3,C15&gt;D14),1)+IF(AND(L15=3,L16=3,E15&gt;D16),1)+IF(AND(L15=3,L17=3,F15&gt;D17),1)+IF(AND(L15=3,L18=3,G15&gt;D18),1)</f>
        <v>0</v>
      </c>
      <c r="K15" s="124">
        <f>IF(AND(L15=1,L14=1),C15-D14)+IF(AND(L15=1,L16=1),E15-D16)+IF(AND(L15=1,L17=1),F15-D17)+IF(AND(L15=1,L18=1),G15-D18)+IF(AND(L15=2,L14=2),C15-D14)+IF(AND(L15=2,L16=2),E15-D16)+IF(AND(L15=2,L17=2),F15-D17)+IF(AND(L15=2,L18=2),G15-D18)+IF(AND(L15=3,L14=3),C15-D14)+IF(AND(L15=3,L16=3),E15-D16)+IF(AND(L15=3,L17=3),F15-D17)+IF(AND(L15=3,L18=3),G15-D18)</f>
        <v>-2</v>
      </c>
      <c r="L15" s="125">
        <f>VALUE(LEFT(H15,1))</f>
        <v>1</v>
      </c>
      <c r="M15" s="126">
        <f>10000*L15+J15*100+K15</f>
        <v>9998</v>
      </c>
    </row>
    <row r="16" spans="1:14" x14ac:dyDescent="0.2">
      <c r="A16" s="18">
        <v>3</v>
      </c>
      <c r="B16" s="165" t="s">
        <v>189</v>
      </c>
      <c r="C16" s="47">
        <v>13</v>
      </c>
      <c r="D16" s="132">
        <v>11</v>
      </c>
      <c r="E16" s="131"/>
      <c r="F16" s="135">
        <v>13</v>
      </c>
      <c r="G16" s="47"/>
      <c r="H16" s="167" t="str">
        <f>(IF(C16-E14&gt;0,1)+IF(D16-E15&gt;0,1)+IF(F16-E17&gt;0,1)+IF(G16-E18&gt;0,1))&amp;"-"&amp;(IF(C16-E14&lt;0,1)+IF(D16-E15&lt;0,1)+IF(F16-E17&lt;0,1)+IF(G16-E18&lt;0,1))</f>
        <v>2-1</v>
      </c>
      <c r="I16" s="47" t="str">
        <f>IF(AND(B16&lt;&gt;"",M$6=TRUE),A$13&amp;RANK(M16,M$14:M$18,0),"")</f>
        <v>B1</v>
      </c>
      <c r="J16" s="123">
        <f>IF(AND(L16=1,L14=1,C16&gt;E14),1)+IF(AND(L16=1,L15=1,D16&gt;E15),1)+IF(AND(L16=1,L17=1,F16&gt;E17),1)+IF(AND(L16=1,L18=1,G16&gt;E18),1)+IF(AND(L16=2,L14=2,C16&gt;E14),1)+IF(AND(L16=2,L15=2,D16&gt;E15),1)+IF(AND(L16=2,L17=2,F16&gt;E17),1)+IF(AND(L16=2,L18=2,G16&gt;E18),1)+IF(AND(L16=3,L14=3,C16&gt;E14),1)+IF(AND(L16=3,L15=3,D16&gt;E15),1)+IF(AND(L16=3,L17=3,F16&gt;E17),1)+IF(AND(L16=3,L18=3,G16&gt;E18),1)</f>
        <v>1</v>
      </c>
      <c r="K16" s="124">
        <f>IF(AND(L16=1,L14=1),C16-E14)+IF(AND(L16=1,L15=1),D16-E15)+IF(AND(L16=1,L17=1),F16-E17)+IF(AND(L16=1,L18=1),G16-E18)+IF(AND(L16=2,L14=2),C16-E14)+IF(AND(L16=2,L15=2),D16-E15)+IF(AND(L16=2,L17=2),F16-E17)+IF(AND(L16=2,L18=2),G16-E18)+IF(AND(L16=3,L14=3),C16-E14)+IF(AND(L16=3,L15=3),D16-E15)+IF(AND(L16=3,L17=3),F16-E17)+IF(AND(L16=3,L18=3),G16-E18)</f>
        <v>3</v>
      </c>
      <c r="L16" s="125">
        <f>VALUE(LEFT(H16,1))</f>
        <v>2</v>
      </c>
      <c r="M16" s="126">
        <f>10000*L16+J16*100+K16</f>
        <v>20103</v>
      </c>
    </row>
    <row r="17" spans="1:14" x14ac:dyDescent="0.2">
      <c r="A17" s="18">
        <v>4</v>
      </c>
      <c r="B17" s="165" t="s">
        <v>196</v>
      </c>
      <c r="C17" s="47">
        <v>13</v>
      </c>
      <c r="D17" s="132">
        <v>13</v>
      </c>
      <c r="E17" s="135">
        <v>10</v>
      </c>
      <c r="F17" s="131"/>
      <c r="G17" s="133"/>
      <c r="H17" s="167" t="str">
        <f>(IF(C17-F14&gt;0,1)+IF(D17-F15&gt;0,1)+IF(E17-F16&gt;0,1)+IF(G17-F18&gt;0,1))&amp;"-"&amp;(IF(C17-F14&lt;0,1)+IF(D17-F15&lt;0,1)+IF(E17-F16&lt;0,1)+IF(G17-F18&lt;0,1))</f>
        <v>2-1</v>
      </c>
      <c r="I17" s="47" t="str">
        <f>IF(AND(B17&lt;&gt;"",M$6=TRUE),A$13&amp;RANK(M17,M$14:M$18,0),"")</f>
        <v>B2</v>
      </c>
      <c r="J17" s="123">
        <f>IF(AND(L17=1,L14=1,C17&gt;F14),1)+IF(AND(L17=1,L15=1,D17&gt;F15),1)+IF(AND(L17=1,L16=1,E17&gt;F16),1)+IF(AND(L17=1,L18=1,G17&gt;F18),1)+IF(AND(L17=2,L14=2,C17&gt;F14),1)+IF(AND(L17=2,L15=2,D17&gt;F15),1)+IF(AND(L17=2,L16=2,E17&gt;F16),1)+IF(AND(L17=2,L18=2,G17&gt;F18),1)+IF(AND(L17=3,L14=3,C17&gt;F14),1)+IF(AND(L17=3,L15=3,D17&gt;F15),1)+IF(AND(L17=3,L16=3,E17&gt;F16),1)+IF(AND(L17=3,L18=3,G17&gt;F18),1)</f>
        <v>0</v>
      </c>
      <c r="K17" s="124">
        <f>IF(AND(L17=1,L14=1),C17-F14)+IF(AND(L17=1,L15=1),D17-F15)+IF(AND(L17=1,L16=1),E17-F16)+IF(AND(L17=1,L18=1),G17-F18)+IF(AND(L17=2,L14=2),C17-F14)+IF(AND(L17=2,L15=2),D17-F15)+IF(AND(L17=2,L16=2),E17-F16)+IF(AND(L17=2,L18=2),G17-F18)+IF(AND(L17=3,L14=3),C17-F14)+IF(AND(L17=3,L15=3),D17-F15)+IF(AND(L17=3,L16=3),E17-F16)+IF(AND(L17=3,L18=3),G17-F18)</f>
        <v>-3</v>
      </c>
      <c r="L17" s="125">
        <f>VALUE(LEFT(H17,1))</f>
        <v>2</v>
      </c>
      <c r="M17" s="126">
        <f>10000*L17+J17*100+K17</f>
        <v>19997</v>
      </c>
    </row>
    <row r="18" spans="1:14" hidden="1" x14ac:dyDescent="0.2">
      <c r="A18" s="129"/>
      <c r="B18" s="168"/>
      <c r="C18" s="47"/>
      <c r="D18" s="47"/>
      <c r="E18" s="47"/>
      <c r="F18" s="47"/>
      <c r="G18" s="131"/>
      <c r="H18" s="167" t="str">
        <f>(IF(C18-G14&gt;0,1)+IF(D18-G15&gt;0,1)+IF(E18-G16&gt;0,1)+IF(F18-G17&gt;0,1))&amp;"-"&amp;(IF(C18-G14&lt;0,1)+IF(D18-G15&lt;0,1)+IF(E18-G16&lt;0,1)+IF(F18-G17&lt;0,1))</f>
        <v>0-0</v>
      </c>
      <c r="I18" s="47" t="str">
        <f>IF(AND(B18&lt;&gt;"",M$6=TRUE),A$13&amp;RANK(M18,M$14:M$18,0),"")</f>
        <v/>
      </c>
      <c r="J18" s="123">
        <f>IF(AND(L18=1,L14=1,C18&gt;G14),1)+IF(AND(L18=1,L15=1,D18&gt;G15),1)+IF(AND(L18=1,L16=1,E18&gt;G16),1)+IF(AND(L18=1,L17=1,F18&gt;G17),1)+IF(AND(L18=2,L14=2,C18&gt;G14),1)+IF(AND(L18=2,L15=2,D18&gt;G15),1)+IF(AND(L18=2,L16=2,E18&gt;G16),1)+IF(AND(L18=2,L17=2,F18&gt;G17),1)+IF(AND(L18=3,L14=3,C18&gt;G14),1)+IF(AND(L18=3,L15=3,D18&gt;G15),1)+IF(AND(L18=3,L16=3,E18&gt;G16),1)+IF(AND(L18=3,L17=3,F18&gt;G17),1)</f>
        <v>0</v>
      </c>
      <c r="K18" s="124">
        <f>IF(AND(L18=1,L14=1),C18-G14)+IF(AND(L18=1,L15=1),D18-G15)+IF(AND(L18=1,L16=1),E18-G16)+IF(AND(L18=1,L17=1),F18-G17)+IF(AND(L18=2,L14=2),C18-G14)+IF(AND(L18=2,L15=2),D18-G15)+IF(AND(L18=2,L16=2),E18-G16)+IF(AND(L18=2,L17=2),F18-G17)+IF(AND(L18=3,L14=3),C18-G14)+IF(AND(L18=3,L15=3),D18-G15)+IF(AND(L18=3,L16=3),E18-G16)+IF(AND(L18=3,L17=3),F18-G17)</f>
        <v>0</v>
      </c>
      <c r="L18" s="125">
        <f>VALUE(LEFT(H18,1))</f>
        <v>0</v>
      </c>
      <c r="M18" s="126">
        <f>10000*L18+J18*100+K18</f>
        <v>0</v>
      </c>
    </row>
    <row r="19" spans="1:14" x14ac:dyDescent="0.2">
      <c r="A19" s="39"/>
      <c r="E19" s="1"/>
      <c r="F19" s="1"/>
      <c r="G19" s="1"/>
      <c r="H19" s="157"/>
      <c r="I19" s="156"/>
      <c r="J19" s="44"/>
      <c r="K19" s="44"/>
      <c r="L19" s="44"/>
      <c r="M19" s="44"/>
      <c r="N19" s="44"/>
    </row>
    <row r="20" spans="1:14" x14ac:dyDescent="0.2">
      <c r="A20" s="39"/>
      <c r="B20" s="22" t="s">
        <v>3</v>
      </c>
      <c r="C20" s="21" t="s">
        <v>22</v>
      </c>
      <c r="D20" s="21" t="s">
        <v>23</v>
      </c>
      <c r="E20" s="1"/>
      <c r="F20" s="1"/>
      <c r="G20" s="1"/>
      <c r="H20" s="1"/>
      <c r="I20" s="169"/>
    </row>
    <row r="21" spans="1:14" x14ac:dyDescent="0.2">
      <c r="A21" s="39"/>
      <c r="B21" s="22" t="s">
        <v>4</v>
      </c>
      <c r="C21" s="21" t="s">
        <v>24</v>
      </c>
      <c r="D21" s="21" t="s">
        <v>25</v>
      </c>
      <c r="E21" s="1"/>
      <c r="F21" s="1"/>
      <c r="G21" s="1"/>
      <c r="H21" s="1"/>
      <c r="I21" s="169"/>
    </row>
    <row r="22" spans="1:14" x14ac:dyDescent="0.2">
      <c r="B22" s="22" t="s">
        <v>5</v>
      </c>
      <c r="C22" s="21" t="s">
        <v>21</v>
      </c>
      <c r="D22" s="21" t="s">
        <v>26</v>
      </c>
      <c r="I22" s="31"/>
    </row>
    <row r="23" spans="1:14" hidden="1" x14ac:dyDescent="0.2">
      <c r="I23" s="31"/>
    </row>
    <row r="24" spans="1:14" hidden="1" x14ac:dyDescent="0.2">
      <c r="I24" s="31"/>
    </row>
    <row r="25" spans="1:14" hidden="1" x14ac:dyDescent="0.2">
      <c r="I25" s="31"/>
    </row>
    <row r="26" spans="1:14" hidden="1" x14ac:dyDescent="0.2">
      <c r="I26" s="31"/>
    </row>
    <row r="27" spans="1:14" hidden="1" x14ac:dyDescent="0.2">
      <c r="I27" s="31"/>
    </row>
    <row r="28" spans="1:14" hidden="1" x14ac:dyDescent="0.2">
      <c r="I28" s="31"/>
    </row>
    <row r="29" spans="1:14" hidden="1" x14ac:dyDescent="0.2">
      <c r="I29" s="31"/>
    </row>
    <row r="30" spans="1:14" hidden="1" x14ac:dyDescent="0.2">
      <c r="I30" s="31"/>
    </row>
    <row r="31" spans="1:14" hidden="1" x14ac:dyDescent="0.2">
      <c r="I31" s="31"/>
    </row>
    <row r="32" spans="1:14" hidden="1" x14ac:dyDescent="0.2">
      <c r="I32" s="31"/>
    </row>
    <row r="33" spans="9:9" hidden="1" x14ac:dyDescent="0.2">
      <c r="I33" s="31"/>
    </row>
    <row r="34" spans="9:9" hidden="1" x14ac:dyDescent="0.2">
      <c r="I34" s="31"/>
    </row>
    <row r="35" spans="9:9" hidden="1" x14ac:dyDescent="0.2">
      <c r="I35" s="31"/>
    </row>
    <row r="36" spans="9:9" hidden="1" x14ac:dyDescent="0.2">
      <c r="I36" s="32"/>
    </row>
    <row r="37" spans="9:9" hidden="1" x14ac:dyDescent="0.2"/>
    <row r="38" spans="9:9" hidden="1" x14ac:dyDescent="0.2"/>
    <row r="39" spans="9:9" hidden="1" x14ac:dyDescent="0.2"/>
    <row r="40" spans="9:9" hidden="1" x14ac:dyDescent="0.2"/>
    <row r="41" spans="9:9" hidden="1" x14ac:dyDescent="0.2"/>
    <row r="42" spans="9:9" hidden="1" x14ac:dyDescent="0.2"/>
    <row r="43" spans="9:9" hidden="1" x14ac:dyDescent="0.2"/>
    <row r="44" spans="9:9" hidden="1" x14ac:dyDescent="0.2"/>
    <row r="45" spans="9:9" hidden="1" x14ac:dyDescent="0.2"/>
    <row r="46" spans="9:9" hidden="1" x14ac:dyDescent="0.2"/>
    <row r="47" spans="9:9" hidden="1" x14ac:dyDescent="0.2"/>
    <row r="48" spans="9:9"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spans="1:8" hidden="1" x14ac:dyDescent="0.2"/>
    <row r="98" spans="1:8" hidden="1" x14ac:dyDescent="0.2"/>
    <row r="100" spans="1:8" x14ac:dyDescent="0.2">
      <c r="A100" s="10" t="s">
        <v>40</v>
      </c>
    </row>
    <row r="102" spans="1:8" x14ac:dyDescent="0.2">
      <c r="A102" s="2" t="s">
        <v>6</v>
      </c>
      <c r="B102" s="170" t="str">
        <f>IFERROR(INDEX(B$1:B$100,MATCH(A102,I$1:I$100,0)),"")</f>
        <v>Elli Piller (Valga)</v>
      </c>
      <c r="C102" s="140">
        <v>13</v>
      </c>
      <c r="E102" s="140"/>
      <c r="F102" s="140"/>
      <c r="G102" s="1"/>
      <c r="H102" s="1"/>
    </row>
    <row r="103" spans="1:8" x14ac:dyDescent="0.2">
      <c r="A103" s="3"/>
      <c r="B103" s="141"/>
      <c r="C103" s="171" t="str">
        <f>IF(COUNT(C102,C104)=2,IF(C102&gt;C104,B102,B104),"")</f>
        <v>Elli Piller (Valga)</v>
      </c>
      <c r="E103" s="1"/>
      <c r="F103" s="140">
        <v>10</v>
      </c>
      <c r="G103" s="1"/>
      <c r="H103" s="1"/>
    </row>
    <row r="104" spans="1:8" x14ac:dyDescent="0.2">
      <c r="A104" s="3" t="s">
        <v>7</v>
      </c>
      <c r="B104" s="172" t="str">
        <f>IFERROR(INDEX(B$1:B$100,MATCH(A104,I$1:I$100,0)),"")</f>
        <v>Mai Luik (Tartu)</v>
      </c>
      <c r="C104" s="143">
        <v>11</v>
      </c>
      <c r="D104" s="35"/>
      <c r="E104" s="144"/>
      <c r="F104" s="140"/>
      <c r="G104" s="1"/>
      <c r="H104" s="1"/>
    </row>
    <row r="105" spans="1:8" ht="13.5" thickBot="1" x14ac:dyDescent="0.25">
      <c r="A105" s="3"/>
      <c r="B105" s="140"/>
      <c r="C105" s="145"/>
      <c r="D105" s="28"/>
      <c r="E105" s="146"/>
      <c r="F105" s="140"/>
      <c r="G105" s="152" t="str">
        <f>IF(COUNT(F103,F107)=2,IF(F103&gt;F107,C103,C107),"")</f>
        <v>Helle Siidla (Lääne)</v>
      </c>
      <c r="H105" s="1"/>
    </row>
    <row r="106" spans="1:8" x14ac:dyDescent="0.2">
      <c r="A106" s="3" t="s">
        <v>9</v>
      </c>
      <c r="B106" s="170" t="str">
        <f>IFERROR(INDEX(B$1:B$100,MATCH(A106,I$1:I$100,0)),"")</f>
        <v>Arija Rimbeniece (Võru)</v>
      </c>
      <c r="C106" s="147">
        <v>10</v>
      </c>
      <c r="D106" s="28"/>
      <c r="E106" s="146"/>
      <c r="F106" s="148"/>
      <c r="G106" s="20" t="s">
        <v>59</v>
      </c>
      <c r="H106" s="149"/>
    </row>
    <row r="107" spans="1:8" x14ac:dyDescent="0.2">
      <c r="A107" s="3"/>
      <c r="B107" s="141"/>
      <c r="C107" s="173" t="str">
        <f>IF(COUNT(C106,C108)=2,IF(C106&gt;C108,B106,B108),"")</f>
        <v>Helle Siidla (Lääne)</v>
      </c>
      <c r="D107" s="36"/>
      <c r="E107" s="150"/>
      <c r="F107" s="151">
        <v>13</v>
      </c>
      <c r="G107" s="1"/>
      <c r="H107" s="1"/>
    </row>
    <row r="108" spans="1:8" ht="13.5" thickBot="1" x14ac:dyDescent="0.25">
      <c r="A108" s="3" t="s">
        <v>8</v>
      </c>
      <c r="B108" s="172" t="str">
        <f>IFERROR(INDEX(B$1:B$100,MATCH(A108,I$1:I$100,0)),"")</f>
        <v>Helle Siidla (Lääne)</v>
      </c>
      <c r="C108" s="151">
        <v>13</v>
      </c>
      <c r="E108" s="140"/>
      <c r="F108" s="147"/>
      <c r="G108" s="42" t="str">
        <f>IF(COUNT(F103,F107)=2,IF(F103&lt;F107,C103,C107),"")</f>
        <v>Elli Piller (Valga)</v>
      </c>
      <c r="H108" s="152"/>
    </row>
    <row r="109" spans="1:8" x14ac:dyDescent="0.2">
      <c r="A109" s="3"/>
      <c r="B109" s="140"/>
      <c r="C109" s="140"/>
      <c r="E109" s="140"/>
      <c r="F109" s="147"/>
      <c r="G109" s="20" t="s">
        <v>60</v>
      </c>
      <c r="H109" s="145"/>
    </row>
    <row r="110" spans="1:8" x14ac:dyDescent="0.2">
      <c r="A110" s="3"/>
      <c r="B110" s="140"/>
      <c r="C110" s="145" t="str">
        <f>IF(COUNT(C102,C104)=2,IF(C102&lt;C104,B102,B104),"")</f>
        <v>Mai Luik (Tartu)</v>
      </c>
      <c r="E110" s="1"/>
      <c r="F110" s="147">
        <v>5</v>
      </c>
      <c r="G110" s="145"/>
      <c r="H110" s="145"/>
    </row>
    <row r="111" spans="1:8" ht="13.5" thickBot="1" x14ac:dyDescent="0.25">
      <c r="A111" s="3"/>
      <c r="B111" s="140"/>
      <c r="C111" s="153"/>
      <c r="D111" s="35"/>
      <c r="E111" s="154"/>
      <c r="F111" s="176"/>
      <c r="G111" s="42" t="str">
        <f>IF(COUNT(F110,F112)=2,IF(F110&gt;F112,C110,C112),"")</f>
        <v>Arija Rimbeniece (Võru)</v>
      </c>
      <c r="H111" s="152"/>
    </row>
    <row r="112" spans="1:8" x14ac:dyDescent="0.2">
      <c r="A112" s="3"/>
      <c r="B112" s="140"/>
      <c r="C112" s="174" t="str">
        <f>IF(COUNT(C106,C108)=2,IF(C106&lt;C108,B106,B108),"")</f>
        <v>Arija Rimbeniece (Võru)</v>
      </c>
      <c r="D112" s="36"/>
      <c r="E112" s="150"/>
      <c r="F112" s="151">
        <v>13</v>
      </c>
      <c r="G112" s="19" t="s">
        <v>61</v>
      </c>
      <c r="H112" s="145"/>
    </row>
    <row r="113" spans="1:8" x14ac:dyDescent="0.2">
      <c r="A113" s="3"/>
      <c r="B113" s="1"/>
      <c r="C113" s="1"/>
      <c r="E113" s="1"/>
      <c r="F113" s="1"/>
      <c r="G113" s="145"/>
      <c r="H113" s="145"/>
    </row>
    <row r="114" spans="1:8" ht="13.5" thickBot="1" x14ac:dyDescent="0.25">
      <c r="A114" s="3"/>
      <c r="B114" s="1"/>
      <c r="C114" s="1"/>
      <c r="D114" s="145"/>
      <c r="E114" s="145"/>
      <c r="F114" s="1"/>
      <c r="G114" s="152" t="str">
        <f>IF(COUNT(F110,F112)=2,IF(F110&lt;F112,C110,C112),"")</f>
        <v>Mai Luik (Tartu)</v>
      </c>
      <c r="H114" s="152"/>
    </row>
    <row r="115" spans="1:8" x14ac:dyDescent="0.2">
      <c r="A115" s="3"/>
      <c r="B115" s="155"/>
      <c r="C115" s="156"/>
      <c r="D115" s="156"/>
      <c r="E115" s="156"/>
      <c r="F115" s="157"/>
      <c r="G115" s="20" t="s">
        <v>10</v>
      </c>
      <c r="H115" s="31"/>
    </row>
    <row r="116" spans="1:8" x14ac:dyDescent="0.2">
      <c r="A116" s="4"/>
      <c r="B116" s="145"/>
      <c r="C116" s="175"/>
      <c r="E116" s="21"/>
      <c r="F116" s="156"/>
      <c r="G116" s="80"/>
      <c r="H116" s="84"/>
    </row>
    <row r="117" spans="1:8" x14ac:dyDescent="0.2">
      <c r="A117" s="6" t="s">
        <v>41</v>
      </c>
    </row>
    <row r="119" spans="1:8" x14ac:dyDescent="0.2">
      <c r="A119" s="2" t="s">
        <v>11</v>
      </c>
      <c r="B119" s="170" t="str">
        <f>IFERROR(INDEX(B$1:B$100,MATCH(A119,I$1:I$100,0)),"")</f>
        <v>Agnes Sirkel (Tartu)</v>
      </c>
      <c r="C119" s="140">
        <v>13</v>
      </c>
      <c r="E119" s="140"/>
      <c r="F119" s="140"/>
      <c r="G119" s="1"/>
      <c r="H119" s="1"/>
    </row>
    <row r="120" spans="1:8" x14ac:dyDescent="0.2">
      <c r="A120" s="3"/>
      <c r="B120" s="141"/>
      <c r="C120" s="171" t="str">
        <f>IF(COUNT(C119,C121)=2,IF(C119&gt;C121,B119,B121),"")</f>
        <v>Agnes Sirkel (Tartu)</v>
      </c>
      <c r="E120" s="1"/>
      <c r="F120" s="140">
        <v>13</v>
      </c>
      <c r="G120" s="1"/>
      <c r="H120" s="1"/>
    </row>
    <row r="121" spans="1:8" x14ac:dyDescent="0.2">
      <c r="A121" s="3" t="s">
        <v>12</v>
      </c>
      <c r="B121" s="172" t="str">
        <f>IFERROR(INDEX(B$1:B$100,MATCH(A121,I$1:I$100,0)),"")</f>
        <v>Vaige Ant (Jõgeva)</v>
      </c>
      <c r="C121" s="143">
        <v>10</v>
      </c>
      <c r="D121" s="35"/>
      <c r="E121" s="144"/>
      <c r="F121" s="140"/>
      <c r="G121" s="1"/>
      <c r="H121" s="1"/>
    </row>
    <row r="122" spans="1:8" ht="13.5" thickBot="1" x14ac:dyDescent="0.25">
      <c r="A122" s="3"/>
      <c r="B122" s="140"/>
      <c r="C122" s="145"/>
      <c r="D122" s="28"/>
      <c r="E122" s="146"/>
      <c r="F122" s="140"/>
      <c r="G122" s="42" t="str">
        <f>IF(COUNT(F120,F124)=2,IF(F120&gt;F124,C120,C124),"")</f>
        <v>Agnes Sirkel (Tartu)</v>
      </c>
      <c r="H122" s="1"/>
    </row>
    <row r="123" spans="1:8" x14ac:dyDescent="0.2">
      <c r="A123" s="3" t="s">
        <v>15</v>
      </c>
      <c r="B123" s="170" t="str">
        <f>IFERROR(INDEX(B$1:B$100,MATCH(A123,I$1:I$100,0)),"")</f>
        <v>Ene-Malle Kutsar (Tartu)</v>
      </c>
      <c r="C123" s="147">
        <v>6</v>
      </c>
      <c r="D123" s="28"/>
      <c r="E123" s="146"/>
      <c r="F123" s="148"/>
      <c r="G123" s="20" t="s">
        <v>14</v>
      </c>
      <c r="H123" s="149"/>
    </row>
    <row r="124" spans="1:8" x14ac:dyDescent="0.2">
      <c r="A124" s="3"/>
      <c r="B124" s="141"/>
      <c r="C124" s="173" t="str">
        <f>IF(COUNT(C123,C125)=2,IF(C123&gt;C125,B123,B125),"")</f>
        <v>Klavdia Piik (I-Viru)</v>
      </c>
      <c r="D124" s="36"/>
      <c r="E124" s="150"/>
      <c r="F124" s="151">
        <v>7</v>
      </c>
      <c r="G124" s="1"/>
      <c r="H124" s="1"/>
    </row>
    <row r="125" spans="1:8" ht="13.5" thickBot="1" x14ac:dyDescent="0.25">
      <c r="A125" s="3" t="s">
        <v>13</v>
      </c>
      <c r="B125" s="172" t="str">
        <f>IFERROR(INDEX(B$1:B$100,MATCH(A125,I$1:I$100,0)),"")</f>
        <v>Klavdia Piik (I-Viru)</v>
      </c>
      <c r="C125" s="151">
        <v>13</v>
      </c>
      <c r="E125" s="140"/>
      <c r="F125" s="147"/>
      <c r="G125" s="42" t="str">
        <f>IF(COUNT(F120,F124)=2,IF(F120&lt;F124,C120,C124),"")</f>
        <v>Klavdia Piik (I-Viru)</v>
      </c>
      <c r="H125" s="152"/>
    </row>
    <row r="126" spans="1:8" x14ac:dyDescent="0.2">
      <c r="A126" s="86"/>
      <c r="B126" s="140"/>
      <c r="C126" s="140"/>
      <c r="E126" s="140"/>
      <c r="F126" s="147"/>
      <c r="G126" s="20" t="s">
        <v>16</v>
      </c>
      <c r="H126" s="145"/>
    </row>
    <row r="127" spans="1:8" x14ac:dyDescent="0.2">
      <c r="A127" s="86"/>
      <c r="B127" s="140"/>
      <c r="C127" s="145" t="str">
        <f>IF(COUNT(C119,C121)=2,IF(C119&lt;C121,B119,B121),"")</f>
        <v>Vaige Ant (Jõgeva)</v>
      </c>
      <c r="E127" s="1"/>
      <c r="F127" s="147">
        <v>12</v>
      </c>
      <c r="G127" s="145"/>
      <c r="H127" s="145"/>
    </row>
    <row r="128" spans="1:8" ht="13.5" thickBot="1" x14ac:dyDescent="0.25">
      <c r="A128" s="86"/>
      <c r="B128" s="140"/>
      <c r="C128" s="153"/>
      <c r="D128" s="35"/>
      <c r="E128" s="154"/>
      <c r="F128" s="176"/>
      <c r="G128" s="42" t="str">
        <f>IF(COUNT(F127,F129)=2,IF(F127&gt;F129,C127,C129),"")</f>
        <v>Ene-Malle Kutsar (Tartu)</v>
      </c>
      <c r="H128" s="152"/>
    </row>
    <row r="129" spans="1:8" x14ac:dyDescent="0.2">
      <c r="A129" s="86"/>
      <c r="B129" s="140"/>
      <c r="C129" s="174" t="str">
        <f>IF(COUNT(C123,C125)=2,IF(C123&lt;C125,B123,B125),"")</f>
        <v>Ene-Malle Kutsar (Tartu)</v>
      </c>
      <c r="D129" s="36"/>
      <c r="E129" s="150"/>
      <c r="F129" s="151">
        <v>13</v>
      </c>
      <c r="G129" s="19" t="s">
        <v>17</v>
      </c>
      <c r="H129" s="145"/>
    </row>
    <row r="130" spans="1:8" x14ac:dyDescent="0.2">
      <c r="A130" s="86"/>
      <c r="B130" s="1"/>
      <c r="C130" s="1"/>
      <c r="E130" s="1"/>
      <c r="F130" s="1"/>
      <c r="G130" s="145"/>
      <c r="H130" s="145"/>
    </row>
    <row r="131" spans="1:8" ht="13.5" thickBot="1" x14ac:dyDescent="0.25">
      <c r="A131" s="86"/>
      <c r="B131" s="1"/>
      <c r="C131" s="1"/>
      <c r="D131" s="145"/>
      <c r="E131" s="145"/>
      <c r="F131" s="1"/>
      <c r="G131" s="152" t="str">
        <f>IF(COUNT(F127,F129)=2,IF(F127&lt;F129,C127,C129),"")</f>
        <v>Vaige Ant (Jõgeva)</v>
      </c>
      <c r="H131" s="152"/>
    </row>
    <row r="132" spans="1:8" x14ac:dyDescent="0.2">
      <c r="A132" s="86"/>
      <c r="B132" s="155"/>
      <c r="C132" s="156"/>
      <c r="D132" s="156"/>
      <c r="E132" s="156"/>
      <c r="F132" s="157"/>
      <c r="G132" s="20" t="s">
        <v>18</v>
      </c>
      <c r="H132" s="31"/>
    </row>
    <row r="133" spans="1:8" hidden="1" x14ac:dyDescent="0.2"/>
    <row r="134" spans="1:8" hidden="1" x14ac:dyDescent="0.2"/>
    <row r="135" spans="1:8" hidden="1" x14ac:dyDescent="0.2"/>
    <row r="136" spans="1:8" hidden="1" x14ac:dyDescent="0.2"/>
    <row r="137" spans="1:8" hidden="1" x14ac:dyDescent="0.2"/>
    <row r="138" spans="1:8" hidden="1" x14ac:dyDescent="0.2"/>
    <row r="139" spans="1:8" hidden="1" x14ac:dyDescent="0.2"/>
    <row r="140" spans="1:8" hidden="1" x14ac:dyDescent="0.2"/>
    <row r="141" spans="1:8" hidden="1" x14ac:dyDescent="0.2"/>
    <row r="142" spans="1:8" hidden="1" x14ac:dyDescent="0.2"/>
    <row r="143" spans="1:8" hidden="1" x14ac:dyDescent="0.2"/>
    <row r="144" spans="1:8"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spans="1:4" hidden="1" x14ac:dyDescent="0.2"/>
    <row r="290" spans="1:4" hidden="1" x14ac:dyDescent="0.2"/>
    <row r="291" spans="1:4" hidden="1" x14ac:dyDescent="0.2"/>
    <row r="292" spans="1:4" hidden="1" x14ac:dyDescent="0.2"/>
    <row r="293" spans="1:4" hidden="1" x14ac:dyDescent="0.2"/>
    <row r="294" spans="1:4" hidden="1" x14ac:dyDescent="0.2"/>
    <row r="295" spans="1:4" hidden="1" x14ac:dyDescent="0.2"/>
    <row r="296" spans="1:4" hidden="1" x14ac:dyDescent="0.2"/>
    <row r="297" spans="1:4" hidden="1" x14ac:dyDescent="0.2"/>
    <row r="299" spans="1:4" x14ac:dyDescent="0.2">
      <c r="A299" s="25"/>
      <c r="B299" s="5" t="s">
        <v>19</v>
      </c>
      <c r="C299" s="5" t="s">
        <v>81</v>
      </c>
      <c r="D299" s="5" t="s">
        <v>112</v>
      </c>
    </row>
    <row r="300" spans="1:4" x14ac:dyDescent="0.2">
      <c r="A300" s="25">
        <v>1</v>
      </c>
      <c r="B300" s="158" t="str">
        <f t="shared" ref="B300:B307" si="0">IFERROR(INDEX(G$100:G$300,MATCH(A300&amp;". koht",G$101:G$301,0)),"")</f>
        <v>Helle Siidla (Lääne)</v>
      </c>
      <c r="C300" s="159">
        <v>1972</v>
      </c>
      <c r="D300" s="160">
        <f>IF(10+1-A300&gt;0,10+1-A300,0)</f>
        <v>10</v>
      </c>
    </row>
    <row r="301" spans="1:4" x14ac:dyDescent="0.2">
      <c r="A301" s="25">
        <v>2</v>
      </c>
      <c r="B301" s="161" t="str">
        <f t="shared" si="0"/>
        <v>Elli Piller (Valga)</v>
      </c>
      <c r="C301" s="162">
        <v>1971</v>
      </c>
      <c r="D301" s="160">
        <f t="shared" ref="D301:D307" si="1">IF(10+1-A301&gt;0,10+1-A301,0)</f>
        <v>9</v>
      </c>
    </row>
    <row r="302" spans="1:4" x14ac:dyDescent="0.2">
      <c r="A302" s="25">
        <v>3</v>
      </c>
      <c r="B302" s="163" t="str">
        <f t="shared" si="0"/>
        <v>Arija Rimbeniece (Võru)</v>
      </c>
      <c r="C302" s="159">
        <v>1966</v>
      </c>
      <c r="D302" s="160">
        <f t="shared" si="1"/>
        <v>8</v>
      </c>
    </row>
    <row r="303" spans="1:4" x14ac:dyDescent="0.2">
      <c r="A303" s="25">
        <v>4</v>
      </c>
      <c r="B303" s="164" t="str">
        <f t="shared" si="0"/>
        <v>Mai Luik (Tartu)</v>
      </c>
      <c r="C303" s="49">
        <v>1964</v>
      </c>
      <c r="D303" s="160">
        <f t="shared" si="1"/>
        <v>7</v>
      </c>
    </row>
    <row r="304" spans="1:4" x14ac:dyDescent="0.2">
      <c r="A304" s="25">
        <v>5</v>
      </c>
      <c r="B304" s="164" t="str">
        <f t="shared" si="0"/>
        <v>Agnes Sirkel (Tartu)</v>
      </c>
      <c r="C304" s="49">
        <v>1971</v>
      </c>
      <c r="D304" s="160">
        <f t="shared" si="1"/>
        <v>6</v>
      </c>
    </row>
    <row r="305" spans="1:4" x14ac:dyDescent="0.2">
      <c r="A305" s="25">
        <v>6</v>
      </c>
      <c r="B305" s="164" t="str">
        <f t="shared" si="0"/>
        <v>Klavdia Piik (I-Viru)</v>
      </c>
      <c r="C305" s="49">
        <v>1968</v>
      </c>
      <c r="D305" s="160">
        <f t="shared" si="1"/>
        <v>5</v>
      </c>
    </row>
    <row r="306" spans="1:4" x14ac:dyDescent="0.2">
      <c r="A306" s="25">
        <v>7</v>
      </c>
      <c r="B306" s="164" t="str">
        <f t="shared" si="0"/>
        <v>Ene-Malle Kutsar (Tartu)</v>
      </c>
      <c r="C306" s="49">
        <v>1972</v>
      </c>
      <c r="D306" s="160">
        <f t="shared" si="1"/>
        <v>4</v>
      </c>
    </row>
    <row r="307" spans="1:4" x14ac:dyDescent="0.2">
      <c r="A307" s="25">
        <v>8</v>
      </c>
      <c r="B307" s="164" t="str">
        <f t="shared" si="0"/>
        <v>Vaige Ant (Jõgeva)</v>
      </c>
      <c r="C307" s="49">
        <v>1971</v>
      </c>
      <c r="D307" s="160">
        <f t="shared" si="1"/>
        <v>3</v>
      </c>
    </row>
  </sheetData>
  <conditionalFormatting sqref="I7:I11">
    <cfRule type="expression" dxfId="69" priority="63">
      <formula>FIND(2,I7,1)</formula>
    </cfRule>
    <cfRule type="expression" dxfId="68" priority="64">
      <formula>FIND(1,I7,1)</formula>
    </cfRule>
  </conditionalFormatting>
  <conditionalFormatting sqref="J7:J11">
    <cfRule type="expression" dxfId="67" priority="65">
      <formula>AND(L7=3,IF(COUNTIF(L$7:L$11,"=3")&gt;=2,TRUE))</formula>
    </cfRule>
    <cfRule type="expression" dxfId="66" priority="66">
      <formula>AND(L7=1,IF(COUNTIF(L$7:L$11,"=1")&gt;=2,TRUE))</formula>
    </cfRule>
    <cfRule type="expression" dxfId="65" priority="67">
      <formula>AND(L7=2,IF(COUNTIF(L$7:L$11,"=2")&gt;=2,TRUE))</formula>
    </cfRule>
  </conditionalFormatting>
  <conditionalFormatting sqref="K7:K11">
    <cfRule type="expression" dxfId="64" priority="68">
      <formula>AND(L7=2,IF(COUNTIF(L$7:L$11,"=2")=1,TRUE))</formula>
    </cfRule>
    <cfRule type="expression" dxfId="63" priority="69">
      <formula>AND(IF(COUNTIF(L$7:L$11,"=1")=2,TRUE),IF(COUNTIF(L$7:L$11,"=2")=2,TRUE))</formula>
    </cfRule>
    <cfRule type="expression" dxfId="62" priority="70">
      <formula>OR(L7=0,L7=4)</formula>
    </cfRule>
    <cfRule type="expression" dxfId="61" priority="71">
      <formula>AND(L7=1,IF(COUNTIF(L$7:L$11,"=1")=1,TRUE))</formula>
    </cfRule>
    <cfRule type="expression" dxfId="60" priority="72">
      <formula>AND(L7=3,IF(COUNTIF(L$7:L$11,"=3")=1,TRUE))</formula>
    </cfRule>
  </conditionalFormatting>
  <conditionalFormatting sqref="H7:H11">
    <cfRule type="expression" dxfId="59" priority="73">
      <formula>AND(L7=1,IF(COUNTIF(L$7:L$11,"=1")&gt;=2,TRUE))</formula>
    </cfRule>
    <cfRule type="expression" dxfId="58" priority="74">
      <formula>AND(L7=3,IF(COUNTIF(L$7:L$11,"=3")&gt;=2,TRUE))</formula>
    </cfRule>
    <cfRule type="expression" dxfId="57" priority="75">
      <formula>AND(L7=2,IF(COUNTIF(L$7:L$11,"=2")&gt;=2,TRUE))</formula>
    </cfRule>
  </conditionalFormatting>
  <conditionalFormatting sqref="I14:I18">
    <cfRule type="expression" dxfId="56" priority="50">
      <formula>FIND(2,I14,1)</formula>
    </cfRule>
    <cfRule type="expression" dxfId="55" priority="51">
      <formula>FIND(1,I14,1)</formula>
    </cfRule>
  </conditionalFormatting>
  <conditionalFormatting sqref="J14:J18">
    <cfRule type="expression" dxfId="54" priority="52">
      <formula>AND(L14=3,IF(COUNTIF(L$14:L$18,"=3")&gt;=2,TRUE))</formula>
    </cfRule>
    <cfRule type="expression" dxfId="53" priority="53">
      <formula>AND(L14=1,IF(COUNTIF(L$14:L$18,"=1")&gt;=2,TRUE))</formula>
    </cfRule>
    <cfRule type="expression" dxfId="52" priority="54">
      <formula>AND(L14=2,IF(COUNTIF(L$14:L$18,"=2")&gt;=2,TRUE))</formula>
    </cfRule>
  </conditionalFormatting>
  <conditionalFormatting sqref="K14:K18">
    <cfRule type="expression" dxfId="51" priority="55">
      <formula>AND(L14=2,IF(COUNTIF(L$14:L$18,"=2")=1,TRUE))</formula>
    </cfRule>
    <cfRule type="expression" dxfId="50" priority="56">
      <formula>AND(IF(COUNTIF(L$14:L$18,"=1")=2,TRUE),IF(COUNTIF(L$14:L$18,"=2")=2,TRUE))</formula>
    </cfRule>
    <cfRule type="expression" dxfId="49" priority="57">
      <formula>OR(L14=0,L14=4)</formula>
    </cfRule>
    <cfRule type="expression" dxfId="48" priority="58">
      <formula>AND(L14=1,IF(COUNTIF(L$14:L$18,"=1")=1,TRUE))</formula>
    </cfRule>
    <cfRule type="expression" dxfId="47" priority="59">
      <formula>AND(L14=3,IF(COUNTIF(L$14:L$18,"=3")=1,TRUE))</formula>
    </cfRule>
  </conditionalFormatting>
  <conditionalFormatting sqref="H14:H18">
    <cfRule type="expression" dxfId="46" priority="60">
      <formula>AND(L14=1,IF(COUNTIF(L$14:L$18,"=1")&gt;=2,TRUE))</formula>
    </cfRule>
    <cfRule type="expression" dxfId="45" priority="61">
      <formula>AND(L14=3,IF(COUNTIF(L$14:L$18,"=3")&gt;=2,TRUE))</formula>
    </cfRule>
    <cfRule type="expression" dxfId="44" priority="62">
      <formula>AND(L14=2,IF(COUNTIF(L$14:L$18,"=2")&gt;=2,TRUE))</formula>
    </cfRule>
  </conditionalFormatting>
  <conditionalFormatting sqref="B1:G1048576">
    <cfRule type="containsText" dxfId="43" priority="12" operator="containsText" text="I-Viru">
      <formula>NOT(ISERROR(SEARCH("I-Viru",B1)))</formula>
    </cfRule>
  </conditionalFormatting>
  <conditionalFormatting sqref="D7 C8">
    <cfRule type="aboveAverage" dxfId="42" priority="49"/>
  </conditionalFormatting>
  <conditionalFormatting sqref="E7 C9">
    <cfRule type="aboveAverage" dxfId="41" priority="48"/>
  </conditionalFormatting>
  <conditionalFormatting sqref="F7 C10">
    <cfRule type="aboveAverage" dxfId="40" priority="47"/>
  </conditionalFormatting>
  <conditionalFormatting sqref="E8 D9">
    <cfRule type="aboveAverage" dxfId="39" priority="46"/>
  </conditionalFormatting>
  <conditionalFormatting sqref="G7 C11">
    <cfRule type="aboveAverage" dxfId="38" priority="45"/>
  </conditionalFormatting>
  <conditionalFormatting sqref="F8 D10">
    <cfRule type="aboveAverage" dxfId="37" priority="44"/>
  </conditionalFormatting>
  <conditionalFormatting sqref="G8 D11">
    <cfRule type="aboveAverage" dxfId="36" priority="43"/>
  </conditionalFormatting>
  <conditionalFormatting sqref="F9 E10">
    <cfRule type="aboveAverage" dxfId="35" priority="42"/>
  </conditionalFormatting>
  <conditionalFormatting sqref="G9 E11">
    <cfRule type="aboveAverage" dxfId="34" priority="41"/>
  </conditionalFormatting>
  <conditionalFormatting sqref="F11 G10">
    <cfRule type="aboveAverage" dxfId="33" priority="40"/>
  </conditionalFormatting>
  <conditionalFormatting sqref="D14 C15">
    <cfRule type="aboveAverage" dxfId="32" priority="38"/>
  </conditionalFormatting>
  <conditionalFormatting sqref="E14 C16">
    <cfRule type="aboveAverage" dxfId="31" priority="37"/>
  </conditionalFormatting>
  <conditionalFormatting sqref="F14 C17">
    <cfRule type="aboveAverage" dxfId="30" priority="36"/>
  </conditionalFormatting>
  <conditionalFormatting sqref="E15 D16">
    <cfRule type="aboveAverage" dxfId="29" priority="35"/>
  </conditionalFormatting>
  <conditionalFormatting sqref="G14 C18">
    <cfRule type="aboveAverage" dxfId="28" priority="34"/>
  </conditionalFormatting>
  <conditionalFormatting sqref="F15 D17">
    <cfRule type="aboveAverage" dxfId="27" priority="33"/>
  </conditionalFormatting>
  <conditionalFormatting sqref="G15 D18">
    <cfRule type="aboveAverage" dxfId="26" priority="32"/>
  </conditionalFormatting>
  <conditionalFormatting sqref="F16 E17">
    <cfRule type="aboveAverage" dxfId="25" priority="31"/>
  </conditionalFormatting>
  <conditionalFormatting sqref="G16 E18">
    <cfRule type="aboveAverage" dxfId="24" priority="30"/>
  </conditionalFormatting>
  <conditionalFormatting sqref="F18 G17">
    <cfRule type="aboveAverage" dxfId="23" priority="29"/>
  </conditionalFormatting>
  <conditionalFormatting sqref="C106 C108">
    <cfRule type="containsBlanks" dxfId="22" priority="21">
      <formula>LEN(TRIM(C106))=0</formula>
    </cfRule>
  </conditionalFormatting>
  <conditionalFormatting sqref="F103 F107">
    <cfRule type="containsBlanks" dxfId="21" priority="25">
      <formula>LEN(TRIM(F103))=0</formula>
    </cfRule>
    <cfRule type="aboveAverage" dxfId="20" priority="27"/>
  </conditionalFormatting>
  <conditionalFormatting sqref="C102 C104">
    <cfRule type="aboveAverage" dxfId="19" priority="24"/>
  </conditionalFormatting>
  <conditionalFormatting sqref="C102 C104">
    <cfRule type="containsBlanks" dxfId="18" priority="23">
      <formula>LEN(TRIM(C102))=0</formula>
    </cfRule>
  </conditionalFormatting>
  <conditionalFormatting sqref="C106 C108">
    <cfRule type="aboveAverage" dxfId="17" priority="22"/>
  </conditionalFormatting>
  <conditionalFormatting sqref="C123 C125">
    <cfRule type="containsBlanks" dxfId="16" priority="13">
      <formula>LEN(TRIM(C123))=0</formula>
    </cfRule>
  </conditionalFormatting>
  <conditionalFormatting sqref="F120 F124">
    <cfRule type="aboveAverage" dxfId="15" priority="19"/>
  </conditionalFormatting>
  <conditionalFormatting sqref="F127 F129">
    <cfRule type="aboveAverage" dxfId="14" priority="18"/>
  </conditionalFormatting>
  <conditionalFormatting sqref="F120 F124 F127 F129">
    <cfRule type="containsBlanks" dxfId="13" priority="17">
      <formula>LEN(TRIM(F120))=0</formula>
    </cfRule>
  </conditionalFormatting>
  <conditionalFormatting sqref="C119 C121">
    <cfRule type="aboveAverage" dxfId="12" priority="16"/>
  </conditionalFormatting>
  <conditionalFormatting sqref="C119 C121">
    <cfRule type="containsBlanks" dxfId="11" priority="15">
      <formula>LEN(TRIM(C119))=0</formula>
    </cfRule>
  </conditionalFormatting>
  <conditionalFormatting sqref="C123 C125">
    <cfRule type="aboveAverage" dxfId="10" priority="14"/>
  </conditionalFormatting>
  <conditionalFormatting sqref="F110 F112">
    <cfRule type="containsBlanks" dxfId="9" priority="9">
      <formula>LEN(TRIM(F110))=0</formula>
    </cfRule>
  </conditionalFormatting>
  <conditionalFormatting sqref="F110 F112">
    <cfRule type="aboveAverage" dxfId="8" priority="10"/>
  </conditionalFormatting>
  <conditionalFormatting sqref="F127 F129">
    <cfRule type="containsBlanks" dxfId="7" priority="1">
      <formula>LEN(TRIM(F127))=0</formula>
    </cfRule>
  </conditionalFormatting>
  <conditionalFormatting sqref="C123 C125">
    <cfRule type="containsBlanks" dxfId="6" priority="3">
      <formula>LEN(TRIM(C123))=0</formula>
    </cfRule>
  </conditionalFormatting>
  <conditionalFormatting sqref="F120 F124">
    <cfRule type="containsBlanks" dxfId="5" priority="7">
      <formula>LEN(TRIM(F120))=0</formula>
    </cfRule>
    <cfRule type="aboveAverage" dxfId="4" priority="8"/>
  </conditionalFormatting>
  <conditionalFormatting sqref="C119 C121">
    <cfRule type="aboveAverage" dxfId="3" priority="6"/>
  </conditionalFormatting>
  <conditionalFormatting sqref="C119 C121">
    <cfRule type="containsBlanks" dxfId="2" priority="5">
      <formula>LEN(TRIM(C119))=0</formula>
    </cfRule>
  </conditionalFormatting>
  <conditionalFormatting sqref="C123 C125">
    <cfRule type="aboveAverage" dxfId="1" priority="4"/>
  </conditionalFormatting>
  <conditionalFormatting sqref="F127 F129">
    <cfRule type="aboveAverage" dxfId="0" priority="2"/>
  </conditionalFormatting>
  <pageMargins left="0.78740157480314965" right="0.39370078740157483" top="0.78740157480314965" bottom="0.39370078740157483" header="0.59055118110236227" footer="0"/>
  <pageSetup paperSize="9" fitToHeight="0" orientation="portrait" useFirstPageNumber="1" verticalDpi="0" r:id="rId1"/>
  <headerFooter>
    <oddHeader>&amp;R&amp;9Page &amp;P of &amp;N</oddHeader>
  </headerFooter>
  <rowBreaks count="1" manualBreakCount="1">
    <brk id="115"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15</vt:i4>
      </vt:variant>
    </vt:vector>
  </HeadingPairs>
  <TitlesOfParts>
    <vt:vector size="25" baseType="lpstr">
      <vt:lpstr>Võistkondlik</vt:lpstr>
      <vt:lpstr>M 35-49</vt:lpstr>
      <vt:lpstr>M 50-59</vt:lpstr>
      <vt:lpstr>M 60-69</vt:lpstr>
      <vt:lpstr>M 70+</vt:lpstr>
      <vt:lpstr>N 35-44</vt:lpstr>
      <vt:lpstr>N 45-59</vt:lpstr>
      <vt:lpstr>N 60-69</vt:lpstr>
      <vt:lpstr>N 70+</vt:lpstr>
      <vt:lpstr>Juhend</vt:lpstr>
      <vt:lpstr>'M 35-49'!Print_Area</vt:lpstr>
      <vt:lpstr>'M 50-59'!Print_Area</vt:lpstr>
      <vt:lpstr>'M 60-69'!Print_Area</vt:lpstr>
      <vt:lpstr>'M 70+'!Print_Area</vt:lpstr>
      <vt:lpstr>'N 35-44'!Print_Area</vt:lpstr>
      <vt:lpstr>'N 45-59'!Print_Area</vt:lpstr>
      <vt:lpstr>'N 60-69'!Print_Area</vt:lpstr>
      <vt:lpstr>'M 35-49'!Print_Titles</vt:lpstr>
      <vt:lpstr>'M 50-59'!Print_Titles</vt:lpstr>
      <vt:lpstr>'M 60-69'!Print_Titles</vt:lpstr>
      <vt:lpstr>'M 70+'!Print_Titles</vt:lpstr>
      <vt:lpstr>'N 35-44'!Print_Titles</vt:lpstr>
      <vt:lpstr>'N 45-59'!Print_Titles</vt:lpstr>
      <vt:lpstr>'N 60-69'!Print_Titles</vt:lpstr>
      <vt:lpstr>'N 70+'!Print_Titles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2019-04-12T09:11:08Z</dcterms:created>
  <dcterms:modified xsi:type="dcterms:W3CDTF">2019-04-24T08:48:56Z</dcterms:modified>
</cp:coreProperties>
</file>